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1"/>
  </bookViews>
  <sheets>
    <sheet name="carbondioxide" sheetId="7" r:id="rId1"/>
    <sheet name="temperature" sheetId="12" r:id="rId2"/>
    <sheet name="economy" sheetId="13" r:id="rId3"/>
    <sheet name="exercises" sheetId="14" r:id="rId4"/>
    <sheet name="calib" sheetId="15" r:id="rId5"/>
  </sheets>
  <externalReferences>
    <externalReference r:id="rId6"/>
  </externalReferences>
  <definedNames>
    <definedName name="solver_adj" localSheetId="4" hidden="1">calib!$C$12:$E$13</definedName>
    <definedName name="solver_adj" localSheetId="2" hidden="1">economy!$AL$5</definedName>
    <definedName name="solver_adj" localSheetId="1" hidden="1">temperature!$L$1:$L$4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2" hidden="1">1</definedName>
    <definedName name="solver_drv" localSheetId="1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itr" localSheetId="4" hidden="1">100</definedName>
    <definedName name="solver_itr" localSheetId="2" hidden="1">100</definedName>
    <definedName name="solver_itr" localSheetId="1" hidden="1">100</definedName>
    <definedName name="solver_lin" localSheetId="4" hidden="1">2</definedName>
    <definedName name="solver_lin" localSheetId="2" hidden="1">2</definedName>
    <definedName name="solver_lin" localSheetId="1" hidden="1">2</definedName>
    <definedName name="solver_neg" localSheetId="4" hidden="1">2</definedName>
    <definedName name="solver_neg" localSheetId="2" hidden="1">2</definedName>
    <definedName name="solver_neg" localSheetId="1" hidden="1">2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opt" localSheetId="4" hidden="1">calib!$A$12</definedName>
    <definedName name="solver_opt" localSheetId="2" hidden="1">economy!$AR$1</definedName>
    <definedName name="solver_opt" localSheetId="1" hidden="1">temperature!$M$1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scl" localSheetId="4" hidden="1">2</definedName>
    <definedName name="solver_scl" localSheetId="2" hidden="1">2</definedName>
    <definedName name="solver_scl" localSheetId="1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tim" localSheetId="4" hidden="1">100</definedName>
    <definedName name="solver_tim" localSheetId="2" hidden="1">100</definedName>
    <definedName name="solver_tim" localSheetId="1" hidden="1">100</definedName>
    <definedName name="solver_tol" localSheetId="4" hidden="1">0.05</definedName>
    <definedName name="solver_tol" localSheetId="2" hidden="1">0.05</definedName>
    <definedName name="solver_tol" localSheetId="1" hidden="1">0.05</definedName>
    <definedName name="solver_typ" localSheetId="4" hidden="1">2</definedName>
    <definedName name="solver_typ" localSheetId="2" hidden="1">3</definedName>
    <definedName name="solver_typ" localSheetId="1" hidden="1">2</definedName>
    <definedName name="solver_val" localSheetId="4" hidden="1">0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C4" i="12"/>
  <c r="F265" i="7"/>
  <c r="F266" s="1"/>
  <c r="F267" s="1"/>
  <c r="F268" s="1"/>
  <c r="F269" s="1"/>
  <c r="F270" s="1"/>
  <c r="F271" s="1"/>
  <c r="F272" s="1"/>
  <c r="BA306" i="14"/>
  <c r="AV306"/>
  <c r="AQ306"/>
  <c r="AL306"/>
  <c r="BA305"/>
  <c r="AV305"/>
  <c r="AQ305"/>
  <c r="AL305"/>
  <c r="BA304"/>
  <c r="AV304"/>
  <c r="AQ304"/>
  <c r="AL304"/>
  <c r="BA303"/>
  <c r="AV303"/>
  <c r="AQ303"/>
  <c r="AL303"/>
  <c r="BA302"/>
  <c r="AV302"/>
  <c r="AQ302"/>
  <c r="AL302"/>
  <c r="BA301"/>
  <c r="AV301"/>
  <c r="AQ301"/>
  <c r="AL301"/>
  <c r="BA300"/>
  <c r="AV300"/>
  <c r="AQ300"/>
  <c r="AL300"/>
  <c r="BA299"/>
  <c r="AV299"/>
  <c r="AQ299"/>
  <c r="AL299"/>
  <c r="BA298"/>
  <c r="AV298"/>
  <c r="AQ298"/>
  <c r="AL298"/>
  <c r="BA297"/>
  <c r="AV297"/>
  <c r="AQ297"/>
  <c r="AL297"/>
  <c r="BA296"/>
  <c r="AV296"/>
  <c r="AQ296"/>
  <c r="AL296"/>
  <c r="BA295"/>
  <c r="AV295"/>
  <c r="AQ295"/>
  <c r="AL295"/>
  <c r="BA294"/>
  <c r="AV294"/>
  <c r="AQ294"/>
  <c r="AL294"/>
  <c r="BA293"/>
  <c r="AV293"/>
  <c r="AQ293"/>
  <c r="AL293"/>
  <c r="BA292"/>
  <c r="AV292"/>
  <c r="AQ292"/>
  <c r="AL292"/>
  <c r="BA291"/>
  <c r="AV291"/>
  <c r="AQ291"/>
  <c r="AL291"/>
  <c r="BA290"/>
  <c r="AV290"/>
  <c r="AQ290"/>
  <c r="AL290"/>
  <c r="BA289"/>
  <c r="AV289"/>
  <c r="AQ289"/>
  <c r="AL289"/>
  <c r="BA288"/>
  <c r="AV288"/>
  <c r="AQ288"/>
  <c r="AL288"/>
  <c r="BA287"/>
  <c r="AV287"/>
  <c r="AQ287"/>
  <c r="AL287"/>
  <c r="BA286"/>
  <c r="AV286"/>
  <c r="AQ286"/>
  <c r="AL286"/>
  <c r="BA285"/>
  <c r="AV285"/>
  <c r="AQ285"/>
  <c r="AL285"/>
  <c r="BA284"/>
  <c r="AV284"/>
  <c r="AQ284"/>
  <c r="AL284"/>
  <c r="BA283"/>
  <c r="AV283"/>
  <c r="AQ283"/>
  <c r="AL283"/>
  <c r="BA282"/>
  <c r="AV282"/>
  <c r="AQ282"/>
  <c r="AL282"/>
  <c r="BA281"/>
  <c r="AV281"/>
  <c r="AQ281"/>
  <c r="AL281"/>
  <c r="BA280"/>
  <c r="AV280"/>
  <c r="AQ280"/>
  <c r="AL280"/>
  <c r="BA279"/>
  <c r="AV279"/>
  <c r="AQ279"/>
  <c r="AL279"/>
  <c r="BA278"/>
  <c r="AV278"/>
  <c r="AQ278"/>
  <c r="AL278"/>
  <c r="BA277"/>
  <c r="AV277"/>
  <c r="AQ277"/>
  <c r="AL277"/>
  <c r="BA276"/>
  <c r="AV276"/>
  <c r="AQ276"/>
  <c r="AL276"/>
  <c r="BA275"/>
  <c r="AV275"/>
  <c r="AQ275"/>
  <c r="AL275"/>
  <c r="BA274"/>
  <c r="AV274"/>
  <c r="AQ274"/>
  <c r="AL274"/>
  <c r="BA273"/>
  <c r="AV273"/>
  <c r="AQ273"/>
  <c r="AL273"/>
  <c r="BA272"/>
  <c r="AV272"/>
  <c r="AQ272"/>
  <c r="AL272"/>
  <c r="BA271"/>
  <c r="AV271"/>
  <c r="AQ271"/>
  <c r="AL271"/>
  <c r="BA270"/>
  <c r="AV270"/>
  <c r="AQ270"/>
  <c r="AL270"/>
  <c r="BA269"/>
  <c r="AV269"/>
  <c r="AQ269"/>
  <c r="AL269"/>
  <c r="BA268"/>
  <c r="AV268"/>
  <c r="AQ268"/>
  <c r="AL268"/>
  <c r="BA267"/>
  <c r="AV267"/>
  <c r="AQ267"/>
  <c r="AL267"/>
  <c r="BA266"/>
  <c r="AV266"/>
  <c r="AQ266"/>
  <c r="AL266"/>
  <c r="BA265"/>
  <c r="AV265"/>
  <c r="AQ265"/>
  <c r="AL265"/>
  <c r="BA264"/>
  <c r="AV264"/>
  <c r="AQ264"/>
  <c r="AL264"/>
  <c r="BA263"/>
  <c r="AV263"/>
  <c r="AQ263"/>
  <c r="AL263"/>
  <c r="BA262"/>
  <c r="AV262"/>
  <c r="AQ262"/>
  <c r="AL262"/>
  <c r="BA261"/>
  <c r="AV261"/>
  <c r="AQ261"/>
  <c r="AL261"/>
  <c r="BA260"/>
  <c r="AV260"/>
  <c r="AQ260"/>
  <c r="AL260"/>
  <c r="BA259"/>
  <c r="AV259"/>
  <c r="AQ259"/>
  <c r="AL259"/>
  <c r="BA258"/>
  <c r="AV258"/>
  <c r="AQ258"/>
  <c r="AL258"/>
  <c r="BA257"/>
  <c r="AV257"/>
  <c r="AQ257"/>
  <c r="AL257"/>
  <c r="BA256"/>
  <c r="AV256"/>
  <c r="AQ256"/>
  <c r="AL256"/>
  <c r="BA255"/>
  <c r="AV255"/>
  <c r="AQ255"/>
  <c r="AL255"/>
  <c r="BA254"/>
  <c r="AV254"/>
  <c r="AQ254"/>
  <c r="AL254"/>
  <c r="BA253"/>
  <c r="AV253"/>
  <c r="AQ253"/>
  <c r="AL253"/>
  <c r="BA252"/>
  <c r="AV252"/>
  <c r="AQ252"/>
  <c r="AL252"/>
  <c r="BA251"/>
  <c r="AV251"/>
  <c r="AQ251"/>
  <c r="AL251"/>
  <c r="BA250"/>
  <c r="AV250"/>
  <c r="AQ250"/>
  <c r="AL250"/>
  <c r="BA249"/>
  <c r="AV249"/>
  <c r="AQ249"/>
  <c r="AL249"/>
  <c r="BA248"/>
  <c r="AV248"/>
  <c r="AQ248"/>
  <c r="AL248"/>
  <c r="BA247"/>
  <c r="AV247"/>
  <c r="AQ247"/>
  <c r="AL247"/>
  <c r="BA246"/>
  <c r="AV246"/>
  <c r="AQ246"/>
  <c r="AL246"/>
  <c r="BA245"/>
  <c r="AV245"/>
  <c r="AQ245"/>
  <c r="AL245"/>
  <c r="BA244"/>
  <c r="AV244"/>
  <c r="AQ244"/>
  <c r="AL244"/>
  <c r="BA243"/>
  <c r="AV243"/>
  <c r="AQ243"/>
  <c r="AL243"/>
  <c r="BA242"/>
  <c r="AV242"/>
  <c r="AQ242"/>
  <c r="AL242"/>
  <c r="BA241"/>
  <c r="AV241"/>
  <c r="AQ241"/>
  <c r="AL241"/>
  <c r="BA240"/>
  <c r="AV240"/>
  <c r="AQ240"/>
  <c r="AL240"/>
  <c r="BA239"/>
  <c r="AV239"/>
  <c r="AQ239"/>
  <c r="AL239"/>
  <c r="BA238"/>
  <c r="AV238"/>
  <c r="AQ238"/>
  <c r="AL238"/>
  <c r="BA237"/>
  <c r="AV237"/>
  <c r="AQ237"/>
  <c r="AL237"/>
  <c r="BA236"/>
  <c r="AV236"/>
  <c r="AQ236"/>
  <c r="AL236"/>
  <c r="BA235"/>
  <c r="AV235"/>
  <c r="AQ235"/>
  <c r="AL235"/>
  <c r="BA234"/>
  <c r="AV234"/>
  <c r="AQ234"/>
  <c r="AL234"/>
  <c r="BA233"/>
  <c r="AV233"/>
  <c r="AQ233"/>
  <c r="AL233"/>
  <c r="BA232"/>
  <c r="AV232"/>
  <c r="AQ232"/>
  <c r="AL232"/>
  <c r="BA231"/>
  <c r="AV231"/>
  <c r="AQ231"/>
  <c r="AL231"/>
  <c r="BA230"/>
  <c r="AV230"/>
  <c r="AQ230"/>
  <c r="AL230"/>
  <c r="BA229"/>
  <c r="AV229"/>
  <c r="AQ229"/>
  <c r="AL229"/>
  <c r="BA228"/>
  <c r="AV228"/>
  <c r="AQ228"/>
  <c r="AL228"/>
  <c r="BA227"/>
  <c r="AV227"/>
  <c r="AQ227"/>
  <c r="AL227"/>
  <c r="BA226"/>
  <c r="AV226"/>
  <c r="AQ226"/>
  <c r="AL226"/>
  <c r="BA225"/>
  <c r="AV225"/>
  <c r="AQ225"/>
  <c r="AL225"/>
  <c r="BA224"/>
  <c r="AV224"/>
  <c r="AQ224"/>
  <c r="AL224"/>
  <c r="BA223"/>
  <c r="AV223"/>
  <c r="AQ223"/>
  <c r="AL223"/>
  <c r="BA222"/>
  <c r="AV222"/>
  <c r="AQ222"/>
  <c r="AL222"/>
  <c r="BA221"/>
  <c r="AV221"/>
  <c r="AQ221"/>
  <c r="AL221"/>
  <c r="BA220"/>
  <c r="AV220"/>
  <c r="AQ220"/>
  <c r="AL220"/>
  <c r="BA219"/>
  <c r="AV219"/>
  <c r="AQ219"/>
  <c r="AL219"/>
  <c r="BA218"/>
  <c r="AV218"/>
  <c r="AQ218"/>
  <c r="AL218"/>
  <c r="BA217"/>
  <c r="AV217"/>
  <c r="AQ217"/>
  <c r="AL217"/>
  <c r="BA216"/>
  <c r="AV216"/>
  <c r="AQ216"/>
  <c r="AL216"/>
  <c r="BA215"/>
  <c r="AV215"/>
  <c r="AQ215"/>
  <c r="AL215"/>
  <c r="BA214"/>
  <c r="AV214"/>
  <c r="AQ214"/>
  <c r="AL214"/>
  <c r="BA213"/>
  <c r="AV213"/>
  <c r="AQ213"/>
  <c r="AL213"/>
  <c r="BA212"/>
  <c r="AV212"/>
  <c r="AQ212"/>
  <c r="AL212"/>
  <c r="BA211"/>
  <c r="AV211"/>
  <c r="AQ211"/>
  <c r="AL211"/>
  <c r="BA210"/>
  <c r="AV210"/>
  <c r="AQ210"/>
  <c r="AL210"/>
  <c r="BA209"/>
  <c r="AV209"/>
  <c r="AQ209"/>
  <c r="AL209"/>
  <c r="BA208"/>
  <c r="AV208"/>
  <c r="AQ208"/>
  <c r="AL208"/>
  <c r="BA207"/>
  <c r="AV207"/>
  <c r="AQ207"/>
  <c r="AL207"/>
  <c r="BA206"/>
  <c r="AV206"/>
  <c r="AQ206"/>
  <c r="AL206"/>
  <c r="BA205"/>
  <c r="AV205"/>
  <c r="AQ205"/>
  <c r="AL205"/>
  <c r="BA204"/>
  <c r="AV204"/>
  <c r="AQ204"/>
  <c r="AL204"/>
  <c r="BA203"/>
  <c r="AV203"/>
  <c r="AQ203"/>
  <c r="AL203"/>
  <c r="BA202"/>
  <c r="AV202"/>
  <c r="AQ202"/>
  <c r="AL202"/>
  <c r="BA201"/>
  <c r="AV201"/>
  <c r="AQ201"/>
  <c r="AL201"/>
  <c r="BA200"/>
  <c r="AV200"/>
  <c r="AQ200"/>
  <c r="AL200"/>
  <c r="BA199"/>
  <c r="AV199"/>
  <c r="AQ199"/>
  <c r="AL199"/>
  <c r="BA198"/>
  <c r="AV198"/>
  <c r="AQ198"/>
  <c r="AL198"/>
  <c r="BA197"/>
  <c r="AV197"/>
  <c r="AQ197"/>
  <c r="AL197"/>
  <c r="BA196"/>
  <c r="AV196"/>
  <c r="AQ196"/>
  <c r="AL196"/>
  <c r="BA195"/>
  <c r="AV195"/>
  <c r="AQ195"/>
  <c r="AL195"/>
  <c r="BA194"/>
  <c r="AV194"/>
  <c r="AQ194"/>
  <c r="AL194"/>
  <c r="BA193"/>
  <c r="AV193"/>
  <c r="AQ193"/>
  <c r="AL193"/>
  <c r="BA192"/>
  <c r="AV192"/>
  <c r="AQ192"/>
  <c r="AL192"/>
  <c r="BA191"/>
  <c r="AV191"/>
  <c r="AQ191"/>
  <c r="AL191"/>
  <c r="BA190"/>
  <c r="AV190"/>
  <c r="AQ190"/>
  <c r="AL190"/>
  <c r="BA189"/>
  <c r="AV189"/>
  <c r="AQ189"/>
  <c r="AL189"/>
  <c r="BA188"/>
  <c r="AV188"/>
  <c r="AQ188"/>
  <c r="AL188"/>
  <c r="BA187"/>
  <c r="AV187"/>
  <c r="AQ187"/>
  <c r="AL187"/>
  <c r="BA186"/>
  <c r="AV186"/>
  <c r="AQ186"/>
  <c r="AL186"/>
  <c r="BA185"/>
  <c r="AV185"/>
  <c r="AQ185"/>
  <c r="AL185"/>
  <c r="BA184"/>
  <c r="AV184"/>
  <c r="AQ184"/>
  <c r="AL184"/>
  <c r="BA183"/>
  <c r="AV183"/>
  <c r="AQ183"/>
  <c r="AL183"/>
  <c r="BA182"/>
  <c r="AV182"/>
  <c r="AQ182"/>
  <c r="AL182"/>
  <c r="BA181"/>
  <c r="AV181"/>
  <c r="AQ181"/>
  <c r="AL181"/>
  <c r="BA180"/>
  <c r="AV180"/>
  <c r="AQ180"/>
  <c r="AL180"/>
  <c r="BA179"/>
  <c r="AV179"/>
  <c r="AQ179"/>
  <c r="AL179"/>
  <c r="BA178"/>
  <c r="AV178"/>
  <c r="AQ178"/>
  <c r="AL178"/>
  <c r="BA177"/>
  <c r="AV177"/>
  <c r="AQ177"/>
  <c r="AL177"/>
  <c r="BA176"/>
  <c r="AV176"/>
  <c r="AQ176"/>
  <c r="AL176"/>
  <c r="BA175"/>
  <c r="AV175"/>
  <c r="AQ175"/>
  <c r="AL175"/>
  <c r="BA174"/>
  <c r="AV174"/>
  <c r="AQ174"/>
  <c r="AL174"/>
  <c r="BA173"/>
  <c r="AV173"/>
  <c r="AQ173"/>
  <c r="AL173"/>
  <c r="BA172"/>
  <c r="AV172"/>
  <c r="AQ172"/>
  <c r="AL172"/>
  <c r="BA171"/>
  <c r="AV171"/>
  <c r="AQ171"/>
  <c r="AL171"/>
  <c r="BA170"/>
  <c r="AV170"/>
  <c r="AQ170"/>
  <c r="AL170"/>
  <c r="BA169"/>
  <c r="AV169"/>
  <c r="AQ169"/>
  <c r="AL169"/>
  <c r="BA168"/>
  <c r="AV168"/>
  <c r="AQ168"/>
  <c r="AL168"/>
  <c r="BA167"/>
  <c r="AV167"/>
  <c r="AQ167"/>
  <c r="AL167"/>
  <c r="BA166"/>
  <c r="AV166"/>
  <c r="AQ166"/>
  <c r="AL166"/>
  <c r="BA165"/>
  <c r="AV165"/>
  <c r="AQ165"/>
  <c r="AL165"/>
  <c r="BA164"/>
  <c r="AV164"/>
  <c r="AQ164"/>
  <c r="AL164"/>
  <c r="BA163"/>
  <c r="AV163"/>
  <c r="AQ163"/>
  <c r="AL163"/>
  <c r="BA162"/>
  <c r="AV162"/>
  <c r="AQ162"/>
  <c r="AL162"/>
  <c r="BA161"/>
  <c r="AV161"/>
  <c r="AQ161"/>
  <c r="AL161"/>
  <c r="BA160"/>
  <c r="AV160"/>
  <c r="AQ160"/>
  <c r="AL160"/>
  <c r="BA159"/>
  <c r="AV159"/>
  <c r="AQ159"/>
  <c r="AL159"/>
  <c r="BA158"/>
  <c r="AV158"/>
  <c r="AQ158"/>
  <c r="AL158"/>
  <c r="BA157"/>
  <c r="AV157"/>
  <c r="AQ157"/>
  <c r="AL157"/>
  <c r="BA156"/>
  <c r="AV156"/>
  <c r="AQ156"/>
  <c r="AL156"/>
  <c r="BA155"/>
  <c r="AV155"/>
  <c r="AQ155"/>
  <c r="AL155"/>
  <c r="BA154"/>
  <c r="AV154"/>
  <c r="AQ154"/>
  <c r="AL154"/>
  <c r="BA153"/>
  <c r="AV153"/>
  <c r="AQ153"/>
  <c r="AL153"/>
  <c r="BA152"/>
  <c r="AV152"/>
  <c r="AQ152"/>
  <c r="AL152"/>
  <c r="BA151"/>
  <c r="AV151"/>
  <c r="AQ151"/>
  <c r="AL151"/>
  <c r="BA150"/>
  <c r="AV150"/>
  <c r="AQ150"/>
  <c r="AL150"/>
  <c r="BA149"/>
  <c r="AV149"/>
  <c r="AQ149"/>
  <c r="AL149"/>
  <c r="BA148"/>
  <c r="AV148"/>
  <c r="AQ148"/>
  <c r="AL148"/>
  <c r="BA147"/>
  <c r="AV147"/>
  <c r="AQ147"/>
  <c r="AL147"/>
  <c r="BA146"/>
  <c r="AV146"/>
  <c r="AQ146"/>
  <c r="AL146"/>
  <c r="BA145"/>
  <c r="AV145"/>
  <c r="AQ145"/>
  <c r="AL145"/>
  <c r="BA144"/>
  <c r="AV144"/>
  <c r="AQ144"/>
  <c r="AL144"/>
  <c r="BA143"/>
  <c r="AV143"/>
  <c r="AQ143"/>
  <c r="AL143"/>
  <c r="BA142"/>
  <c r="AV142"/>
  <c r="AQ142"/>
  <c r="AL142"/>
  <c r="BA141"/>
  <c r="AV141"/>
  <c r="AQ141"/>
  <c r="AL141"/>
  <c r="BA140"/>
  <c r="AV140"/>
  <c r="AQ140"/>
  <c r="AL140"/>
  <c r="BA139"/>
  <c r="AV139"/>
  <c r="AQ139"/>
  <c r="AL139"/>
  <c r="BA138"/>
  <c r="AV138"/>
  <c r="AQ138"/>
  <c r="AL138"/>
  <c r="BA137"/>
  <c r="AV137"/>
  <c r="AQ137"/>
  <c r="AL137"/>
  <c r="BA136"/>
  <c r="AV136"/>
  <c r="AQ136"/>
  <c r="AL136"/>
  <c r="BA135"/>
  <c r="AV135"/>
  <c r="AQ135"/>
  <c r="AL135"/>
  <c r="BA134"/>
  <c r="AV134"/>
  <c r="AQ134"/>
  <c r="AL134"/>
  <c r="BA133"/>
  <c r="AV133"/>
  <c r="AQ133"/>
  <c r="AL133"/>
  <c r="BA132"/>
  <c r="AV132"/>
  <c r="AQ132"/>
  <c r="AL132"/>
  <c r="BA131"/>
  <c r="AV131"/>
  <c r="AQ131"/>
  <c r="AL131"/>
  <c r="BA130"/>
  <c r="AV130"/>
  <c r="AQ130"/>
  <c r="AL130"/>
  <c r="BA129"/>
  <c r="AV129"/>
  <c r="AQ129"/>
  <c r="AL129"/>
  <c r="BA128"/>
  <c r="AV128"/>
  <c r="AQ128"/>
  <c r="AL128"/>
  <c r="BA127"/>
  <c r="AV127"/>
  <c r="AQ127"/>
  <c r="AL127"/>
  <c r="BA126"/>
  <c r="AV126"/>
  <c r="AQ126"/>
  <c r="AL126"/>
  <c r="BA125"/>
  <c r="AV125"/>
  <c r="AQ125"/>
  <c r="AL125"/>
  <c r="BA124"/>
  <c r="AV124"/>
  <c r="AQ124"/>
  <c r="AL124"/>
  <c r="BA123"/>
  <c r="AV123"/>
  <c r="AQ123"/>
  <c r="AL123"/>
  <c r="BA122"/>
  <c r="AV122"/>
  <c r="AQ122"/>
  <c r="AL122"/>
  <c r="BA121"/>
  <c r="AV121"/>
  <c r="AQ121"/>
  <c r="AL121"/>
  <c r="BA120"/>
  <c r="AV120"/>
  <c r="AQ120"/>
  <c r="AL120"/>
  <c r="BA119"/>
  <c r="AV119"/>
  <c r="AQ119"/>
  <c r="AL119"/>
  <c r="BA118"/>
  <c r="AV118"/>
  <c r="AQ118"/>
  <c r="AL118"/>
  <c r="BA117"/>
  <c r="AV117"/>
  <c r="AQ117"/>
  <c r="AL117"/>
  <c r="BA116"/>
  <c r="AV116"/>
  <c r="AQ116"/>
  <c r="AL116"/>
  <c r="BA115"/>
  <c r="AV115"/>
  <c r="AQ115"/>
  <c r="AL115"/>
  <c r="BA114"/>
  <c r="AV114"/>
  <c r="AQ114"/>
  <c r="AL114"/>
  <c r="BA113"/>
  <c r="AV113"/>
  <c r="AQ113"/>
  <c r="AL113"/>
  <c r="BA112"/>
  <c r="AV112"/>
  <c r="AQ112"/>
  <c r="AL112"/>
  <c r="BA111"/>
  <c r="AV111"/>
  <c r="AQ111"/>
  <c r="AL111"/>
  <c r="BA110"/>
  <c r="AV110"/>
  <c r="AQ110"/>
  <c r="AL110"/>
  <c r="BA109"/>
  <c r="AV109"/>
  <c r="AQ109"/>
  <c r="AL109"/>
  <c r="BA108"/>
  <c r="AV108"/>
  <c r="AQ108"/>
  <c r="AL108"/>
  <c r="BA107"/>
  <c r="AV107"/>
  <c r="AQ107"/>
  <c r="AL107"/>
  <c r="BA106"/>
  <c r="AV106"/>
  <c r="AQ106"/>
  <c r="AL106"/>
  <c r="BA105"/>
  <c r="AV105"/>
  <c r="AQ105"/>
  <c r="AL105"/>
  <c r="BA104"/>
  <c r="AV104"/>
  <c r="AQ104"/>
  <c r="AL104"/>
  <c r="BA103"/>
  <c r="AV103"/>
  <c r="AQ103"/>
  <c r="AL103"/>
  <c r="BA102"/>
  <c r="AV102"/>
  <c r="AQ102"/>
  <c r="AL102"/>
  <c r="BA101"/>
  <c r="AV101"/>
  <c r="AQ101"/>
  <c r="AL101"/>
  <c r="BA100"/>
  <c r="AV100"/>
  <c r="AQ100"/>
  <c r="AL100"/>
  <c r="BA99"/>
  <c r="AV99"/>
  <c r="AQ99"/>
  <c r="AL99"/>
  <c r="BA98"/>
  <c r="AV98"/>
  <c r="AQ98"/>
  <c r="AL98"/>
  <c r="BA97"/>
  <c r="AV97"/>
  <c r="AQ97"/>
  <c r="AL97"/>
  <c r="BA96"/>
  <c r="AV96"/>
  <c r="AQ96"/>
  <c r="AL96"/>
  <c r="BA95"/>
  <c r="AV95"/>
  <c r="AQ95"/>
  <c r="AL95"/>
  <c r="BA94"/>
  <c r="AV94"/>
  <c r="AQ94"/>
  <c r="AL94"/>
  <c r="BA93"/>
  <c r="AV93"/>
  <c r="AQ93"/>
  <c r="AL93"/>
  <c r="BA92"/>
  <c r="AV92"/>
  <c r="AQ92"/>
  <c r="AL92"/>
  <c r="BA91"/>
  <c r="AV91"/>
  <c r="AQ91"/>
  <c r="AL91"/>
  <c r="BA90"/>
  <c r="AV90"/>
  <c r="AQ90"/>
  <c r="AL90"/>
  <c r="BA89"/>
  <c r="AV89"/>
  <c r="AQ89"/>
  <c r="AL89"/>
  <c r="BA88"/>
  <c r="AV88"/>
  <c r="AQ88"/>
  <c r="AL88"/>
  <c r="BA87"/>
  <c r="AV87"/>
  <c r="AQ87"/>
  <c r="AL87"/>
  <c r="BA86"/>
  <c r="AV86"/>
  <c r="AQ86"/>
  <c r="AL86"/>
  <c r="BA85"/>
  <c r="AV85"/>
  <c r="AQ85"/>
  <c r="AL85"/>
  <c r="BA84"/>
  <c r="AV84"/>
  <c r="AQ84"/>
  <c r="AL84"/>
  <c r="BA83"/>
  <c r="AV83"/>
  <c r="AQ83"/>
  <c r="AL83"/>
  <c r="BA82"/>
  <c r="AV82"/>
  <c r="AQ82"/>
  <c r="AL82"/>
  <c r="BA81"/>
  <c r="AV81"/>
  <c r="AQ81"/>
  <c r="AL81"/>
  <c r="BA80"/>
  <c r="AV80"/>
  <c r="AQ80"/>
  <c r="AL80"/>
  <c r="BA79"/>
  <c r="AV79"/>
  <c r="AQ79"/>
  <c r="AL79"/>
  <c r="BA78"/>
  <c r="AV78"/>
  <c r="AQ78"/>
  <c r="AL78"/>
  <c r="BA77"/>
  <c r="AV77"/>
  <c r="AQ77"/>
  <c r="AL77"/>
  <c r="BA76"/>
  <c r="AV76"/>
  <c r="AQ76"/>
  <c r="AL76"/>
  <c r="BA75"/>
  <c r="AV75"/>
  <c r="AQ75"/>
  <c r="AL75"/>
  <c r="BA74"/>
  <c r="AV74"/>
  <c r="AQ74"/>
  <c r="AL74"/>
  <c r="BA73"/>
  <c r="AV73"/>
  <c r="AQ73"/>
  <c r="AL73"/>
  <c r="BA72"/>
  <c r="AV72"/>
  <c r="AQ72"/>
  <c r="AL72"/>
  <c r="BA71"/>
  <c r="AV71"/>
  <c r="AQ71"/>
  <c r="AL71"/>
  <c r="BA70"/>
  <c r="AV70"/>
  <c r="AQ70"/>
  <c r="AL70"/>
  <c r="BA69"/>
  <c r="AV69"/>
  <c r="AQ69"/>
  <c r="AL69"/>
  <c r="BA68"/>
  <c r="AV68"/>
  <c r="AQ68"/>
  <c r="AL68"/>
  <c r="BA67"/>
  <c r="AV67"/>
  <c r="AQ67"/>
  <c r="AL67"/>
  <c r="BA66"/>
  <c r="AV66"/>
  <c r="AQ66"/>
  <c r="AL66"/>
  <c r="BA65"/>
  <c r="AV65"/>
  <c r="AQ65"/>
  <c r="AL65"/>
  <c r="BA64"/>
  <c r="AV64"/>
  <c r="AQ64"/>
  <c r="AL64"/>
  <c r="BA63"/>
  <c r="AV63"/>
  <c r="AQ63"/>
  <c r="AL63"/>
  <c r="BA62"/>
  <c r="AV62"/>
  <c r="AQ62"/>
  <c r="AL62"/>
  <c r="BA61"/>
  <c r="AV61"/>
  <c r="AQ61"/>
  <c r="AL61"/>
  <c r="BA60"/>
  <c r="AV60"/>
  <c r="AQ60"/>
  <c r="AL60"/>
  <c r="BA59"/>
  <c r="AV59"/>
  <c r="AQ59"/>
  <c r="AL59"/>
  <c r="BA58"/>
  <c r="AV58"/>
  <c r="AQ58"/>
  <c r="AL58"/>
  <c r="BA57"/>
  <c r="AV57"/>
  <c r="AQ57"/>
  <c r="AL57"/>
  <c r="BA56"/>
  <c r="AV56"/>
  <c r="AQ56"/>
  <c r="AL56"/>
  <c r="BA55"/>
  <c r="AV55"/>
  <c r="AQ55"/>
  <c r="AL55"/>
  <c r="BA54"/>
  <c r="AV54"/>
  <c r="AQ54"/>
  <c r="AL54"/>
  <c r="BA53"/>
  <c r="AV53"/>
  <c r="AQ53"/>
  <c r="AL53"/>
  <c r="BA52"/>
  <c r="AV52"/>
  <c r="AQ52"/>
  <c r="AL52"/>
  <c r="BA51"/>
  <c r="AV51"/>
  <c r="AQ51"/>
  <c r="AL51"/>
  <c r="BA50"/>
  <c r="AV50"/>
  <c r="AQ50"/>
  <c r="AL50"/>
  <c r="BA49"/>
  <c r="AV49"/>
  <c r="AQ49"/>
  <c r="AL49"/>
  <c r="BA48"/>
  <c r="AV48"/>
  <c r="AQ48"/>
  <c r="AL48"/>
  <c r="BA47"/>
  <c r="AV47"/>
  <c r="AQ47"/>
  <c r="AL47"/>
  <c r="BA46"/>
  <c r="AV46"/>
  <c r="AQ46"/>
  <c r="AL46"/>
  <c r="BA45"/>
  <c r="AV45"/>
  <c r="AQ45"/>
  <c r="AL45"/>
  <c r="BA44"/>
  <c r="AV44"/>
  <c r="AQ44"/>
  <c r="AL44"/>
  <c r="BA43"/>
  <c r="AV43"/>
  <c r="AQ43"/>
  <c r="AL43"/>
  <c r="BA42"/>
  <c r="AV42"/>
  <c r="AQ42"/>
  <c r="AL42"/>
  <c r="BA41"/>
  <c r="AV41"/>
  <c r="AQ41"/>
  <c r="AL41"/>
  <c r="BA40"/>
  <c r="AV40"/>
  <c r="AQ40"/>
  <c r="AL40"/>
  <c r="BA39"/>
  <c r="AV39"/>
  <c r="AQ39"/>
  <c r="AL39"/>
  <c r="BA38"/>
  <c r="AV38"/>
  <c r="AQ38"/>
  <c r="AL38"/>
  <c r="BA37"/>
  <c r="AV37"/>
  <c r="AQ37"/>
  <c r="AL37"/>
  <c r="BA36"/>
  <c r="AV36"/>
  <c r="AQ36"/>
  <c r="AL36"/>
  <c r="BA35"/>
  <c r="AV35"/>
  <c r="AQ35"/>
  <c r="AL35"/>
  <c r="BA34"/>
  <c r="AV34"/>
  <c r="AQ34"/>
  <c r="AL34"/>
  <c r="BA33"/>
  <c r="AV33"/>
  <c r="AQ33"/>
  <c r="AL33"/>
  <c r="BA32"/>
  <c r="AV32"/>
  <c r="AQ32"/>
  <c r="AL32"/>
  <c r="BA31"/>
  <c r="AV31"/>
  <c r="AQ31"/>
  <c r="AL31"/>
  <c r="BA30"/>
  <c r="AV30"/>
  <c r="AQ30"/>
  <c r="AL30"/>
  <c r="BA29"/>
  <c r="AV29"/>
  <c r="AQ29"/>
  <c r="AL29"/>
  <c r="BA28"/>
  <c r="AV28"/>
  <c r="AQ28"/>
  <c r="AL28"/>
  <c r="BA27"/>
  <c r="AV27"/>
  <c r="AQ27"/>
  <c r="AL27"/>
  <c r="BA26"/>
  <c r="AV26"/>
  <c r="AQ26"/>
  <c r="AL26"/>
  <c r="BA25"/>
  <c r="AV25"/>
  <c r="AQ25"/>
  <c r="AL25"/>
  <c r="BA24"/>
  <c r="AV24"/>
  <c r="AQ24"/>
  <c r="AL24"/>
  <c r="BA23"/>
  <c r="AV23"/>
  <c r="AQ23"/>
  <c r="AL23"/>
  <c r="BA22"/>
  <c r="AV22"/>
  <c r="AQ22"/>
  <c r="AL22"/>
  <c r="BA21"/>
  <c r="AV21"/>
  <c r="AQ21"/>
  <c r="AL21"/>
  <c r="BA20"/>
  <c r="AV20"/>
  <c r="AQ20"/>
  <c r="AL20"/>
  <c r="BA19"/>
  <c r="AV19"/>
  <c r="AQ19"/>
  <c r="AL19"/>
  <c r="BA18"/>
  <c r="AV18"/>
  <c r="AQ18"/>
  <c r="AL18"/>
  <c r="BA17"/>
  <c r="AV17"/>
  <c r="AQ17"/>
  <c r="AL17"/>
  <c r="BA16"/>
  <c r="AV16"/>
  <c r="AQ16"/>
  <c r="AL16"/>
  <c r="BA15"/>
  <c r="AV15"/>
  <c r="AQ15"/>
  <c r="AL15"/>
  <c r="BA14"/>
  <c r="AV14"/>
  <c r="AQ14"/>
  <c r="AL14"/>
  <c r="BA13"/>
  <c r="AV13"/>
  <c r="AQ13"/>
  <c r="AL13"/>
  <c r="BA12"/>
  <c r="AV12"/>
  <c r="AQ12"/>
  <c r="AL12"/>
  <c r="BA11"/>
  <c r="AV11"/>
  <c r="AQ11"/>
  <c r="AL11"/>
  <c r="BA10"/>
  <c r="AV10"/>
  <c r="AQ10"/>
  <c r="AL10"/>
  <c r="BA9"/>
  <c r="AV9"/>
  <c r="AQ9"/>
  <c r="AL9"/>
  <c r="BA8"/>
  <c r="AV8"/>
  <c r="AQ8"/>
  <c r="AL8"/>
  <c r="BA7"/>
  <c r="AV7"/>
  <c r="AQ7"/>
  <c r="AL7"/>
  <c r="BA6"/>
  <c r="AV6"/>
  <c r="AQ6"/>
  <c r="AL6"/>
  <c r="BA2"/>
  <c r="AV2"/>
  <c r="AQ2"/>
  <c r="AL2"/>
  <c r="AC306"/>
  <c r="AC305"/>
  <c r="AC304"/>
  <c r="AC303"/>
  <c r="AC302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2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2" s="1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2" s="1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2" s="1"/>
  <c r="E21"/>
  <c r="E20"/>
  <c r="E19"/>
  <c r="E18"/>
  <c r="E17"/>
  <c r="E16"/>
  <c r="E15"/>
  <c r="E14"/>
  <c r="E13"/>
  <c r="E12"/>
  <c r="E11"/>
  <c r="E10"/>
  <c r="E9"/>
  <c r="E8"/>
  <c r="E7"/>
  <c r="E6"/>
  <c r="D6"/>
  <c r="C6"/>
  <c r="B6"/>
  <c r="BJ61" i="13"/>
  <c r="BI61"/>
  <c r="BH61"/>
  <c r="BJ60"/>
  <c r="BI60"/>
  <c r="BH60"/>
  <c r="BJ59"/>
  <c r="BI59"/>
  <c r="BH59"/>
  <c r="BJ58"/>
  <c r="BI58"/>
  <c r="BH58"/>
  <c r="BJ57"/>
  <c r="BI57"/>
  <c r="BH57"/>
  <c r="BJ56"/>
  <c r="BI56"/>
  <c r="BH56"/>
  <c r="BJ55"/>
  <c r="BI55"/>
  <c r="BH55"/>
  <c r="BJ54"/>
  <c r="BI54"/>
  <c r="BH54"/>
  <c r="BJ53"/>
  <c r="BI53"/>
  <c r="BH53"/>
  <c r="BJ52"/>
  <c r="BI52"/>
  <c r="BH52"/>
  <c r="BJ51"/>
  <c r="BI51"/>
  <c r="BH51"/>
  <c r="BJ50"/>
  <c r="BI50"/>
  <c r="BH50"/>
  <c r="BJ49"/>
  <c r="BI49"/>
  <c r="BH49"/>
  <c r="BJ48"/>
  <c r="BI48"/>
  <c r="BH48"/>
  <c r="BJ47"/>
  <c r="BI47"/>
  <c r="BH47"/>
  <c r="BJ46"/>
  <c r="BI46"/>
  <c r="BH46"/>
  <c r="BJ45"/>
  <c r="BI45"/>
  <c r="BH45"/>
  <c r="BJ44"/>
  <c r="BI44"/>
  <c r="BH44"/>
  <c r="BJ43"/>
  <c r="BI43"/>
  <c r="BH43"/>
  <c r="BJ42"/>
  <c r="BI42"/>
  <c r="BH42"/>
  <c r="BJ41"/>
  <c r="BI41"/>
  <c r="BH41"/>
  <c r="BJ40"/>
  <c r="BI40"/>
  <c r="BH40"/>
  <c r="BJ39"/>
  <c r="BI39"/>
  <c r="BH39"/>
  <c r="BJ38"/>
  <c r="BI38"/>
  <c r="BH38"/>
  <c r="BJ37"/>
  <c r="BI37"/>
  <c r="BH37"/>
  <c r="BJ36"/>
  <c r="BI36"/>
  <c r="BH36"/>
  <c r="BJ35"/>
  <c r="BI35"/>
  <c r="BH35"/>
  <c r="BJ34"/>
  <c r="BI34"/>
  <c r="BH34"/>
  <c r="BJ33"/>
  <c r="BI33"/>
  <c r="BH33"/>
  <c r="BJ32"/>
  <c r="BI32"/>
  <c r="BH32"/>
  <c r="BJ31"/>
  <c r="BI31"/>
  <c r="BH31"/>
  <c r="BJ30"/>
  <c r="BI30"/>
  <c r="BH30"/>
  <c r="BJ29"/>
  <c r="BI29"/>
  <c r="BH29"/>
  <c r="BJ28"/>
  <c r="BI28"/>
  <c r="BH28"/>
  <c r="BJ27"/>
  <c r="BI27"/>
  <c r="BH27"/>
  <c r="BJ26"/>
  <c r="BI26"/>
  <c r="BH26"/>
  <c r="BJ25"/>
  <c r="BI25"/>
  <c r="BH25"/>
  <c r="BJ24"/>
  <c r="BI24"/>
  <c r="BH24"/>
  <c r="BJ23"/>
  <c r="BI23"/>
  <c r="BH23"/>
  <c r="BJ22"/>
  <c r="BI22"/>
  <c r="BH22"/>
  <c r="BJ21"/>
  <c r="BI21"/>
  <c r="BH21"/>
  <c r="BJ20"/>
  <c r="BI20"/>
  <c r="BH20"/>
  <c r="BJ19"/>
  <c r="BI19"/>
  <c r="BH19"/>
  <c r="BJ18"/>
  <c r="BI18"/>
  <c r="BH18"/>
  <c r="BJ17"/>
  <c r="BI17"/>
  <c r="BH17"/>
  <c r="BJ16"/>
  <c r="BI16"/>
  <c r="BH16"/>
  <c r="BJ15"/>
  <c r="BI15"/>
  <c r="BH15"/>
  <c r="BJ14"/>
  <c r="BI14"/>
  <c r="BH14"/>
  <c r="BJ13"/>
  <c r="BI13"/>
  <c r="BH13"/>
  <c r="BJ12"/>
  <c r="BI12"/>
  <c r="BH12"/>
  <c r="BJ11"/>
  <c r="BI11"/>
  <c r="BH11"/>
  <c r="BJ10"/>
  <c r="BI10"/>
  <c r="BH10"/>
  <c r="BJ9"/>
  <c r="BI9"/>
  <c r="BH9"/>
  <c r="BJ8"/>
  <c r="BI8"/>
  <c r="BH8"/>
  <c r="BJ7"/>
  <c r="BI7"/>
  <c r="BH7"/>
  <c r="F17" i="15"/>
  <c r="F16"/>
  <c r="E15"/>
  <c r="E14"/>
  <c r="D15"/>
  <c r="D14"/>
  <c r="C15"/>
  <c r="C14"/>
  <c r="E9"/>
  <c r="D9"/>
  <c r="E8"/>
  <c r="D8"/>
  <c r="C8"/>
  <c r="C9"/>
  <c r="F10"/>
  <c r="F11"/>
  <c r="BA54" i="13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F15" i="15" l="1"/>
  <c r="J17" s="1"/>
  <c r="F9"/>
  <c r="J11" s="1"/>
  <c r="D14" i="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BK56" i="13" l="1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B61"/>
  <c r="BD60"/>
  <c r="BC60"/>
  <c r="BB60"/>
  <c r="BD59"/>
  <c r="BC59"/>
  <c r="BB59"/>
  <c r="BD58"/>
  <c r="BC58"/>
  <c r="BB58"/>
  <c r="BD57"/>
  <c r="BC57"/>
  <c r="BB57"/>
  <c r="BD56"/>
  <c r="BC56"/>
  <c r="BB56"/>
  <c r="BD55"/>
  <c r="BC55"/>
  <c r="BB55"/>
  <c r="BD54"/>
  <c r="BC54"/>
  <c r="BB54"/>
  <c r="BD53"/>
  <c r="BC53"/>
  <c r="BB53"/>
  <c r="BD52"/>
  <c r="BC52"/>
  <c r="BB52"/>
  <c r="BD51"/>
  <c r="BC51"/>
  <c r="BB51"/>
  <c r="BD50"/>
  <c r="BC50"/>
  <c r="BB50"/>
  <c r="BD49"/>
  <c r="BC49"/>
  <c r="BB49"/>
  <c r="BD48"/>
  <c r="BC48"/>
  <c r="BB48"/>
  <c r="BD47"/>
  <c r="BC47"/>
  <c r="BB47"/>
  <c r="BD46"/>
  <c r="BC46"/>
  <c r="BB46"/>
  <c r="BD45"/>
  <c r="BC45"/>
  <c r="BB45"/>
  <c r="BD44"/>
  <c r="BC44"/>
  <c r="BB44"/>
  <c r="BD43"/>
  <c r="BC43"/>
  <c r="BB43"/>
  <c r="BD42"/>
  <c r="BC42"/>
  <c r="BB42"/>
  <c r="BD41"/>
  <c r="BC41"/>
  <c r="BB41"/>
  <c r="BD40"/>
  <c r="BC40"/>
  <c r="BB40"/>
  <c r="BD39"/>
  <c r="BC39"/>
  <c r="BB39"/>
  <c r="BD38"/>
  <c r="BC38"/>
  <c r="BB38"/>
  <c r="BD37"/>
  <c r="BC37"/>
  <c r="BB37"/>
  <c r="BD36"/>
  <c r="BC36"/>
  <c r="BB36"/>
  <c r="BD35"/>
  <c r="BC35"/>
  <c r="BB35"/>
  <c r="BD34"/>
  <c r="BC34"/>
  <c r="BB34"/>
  <c r="BD33"/>
  <c r="BC33"/>
  <c r="BB33"/>
  <c r="BD32"/>
  <c r="BC32"/>
  <c r="BB32"/>
  <c r="BD31"/>
  <c r="BC31"/>
  <c r="BB31"/>
  <c r="BD30"/>
  <c r="BC30"/>
  <c r="BB30"/>
  <c r="BD29"/>
  <c r="BC29"/>
  <c r="BB29"/>
  <c r="BD28"/>
  <c r="BC28"/>
  <c r="BB28"/>
  <c r="BD27"/>
  <c r="BC27"/>
  <c r="BB27"/>
  <c r="BD26"/>
  <c r="BC26"/>
  <c r="BB26"/>
  <c r="BD25"/>
  <c r="BC25"/>
  <c r="BB25"/>
  <c r="BD24"/>
  <c r="BC24"/>
  <c r="BB24"/>
  <c r="BD23"/>
  <c r="BC23"/>
  <c r="BB23"/>
  <c r="BD22"/>
  <c r="BC22"/>
  <c r="BB22"/>
  <c r="BD21"/>
  <c r="BC21"/>
  <c r="BB21"/>
  <c r="BD20"/>
  <c r="BC20"/>
  <c r="BB20"/>
  <c r="BD19"/>
  <c r="BC19"/>
  <c r="BB19"/>
  <c r="BD18"/>
  <c r="BC18"/>
  <c r="BB18"/>
  <c r="BD17"/>
  <c r="BC17"/>
  <c r="BB17"/>
  <c r="BD16"/>
  <c r="BC16"/>
  <c r="BB16"/>
  <c r="BD15"/>
  <c r="BC15"/>
  <c r="BB15"/>
  <c r="BD14"/>
  <c r="BC14"/>
  <c r="BB14"/>
  <c r="BD13"/>
  <c r="BC13"/>
  <c r="BB13"/>
  <c r="BD12"/>
  <c r="BC12"/>
  <c r="BB12"/>
  <c r="BD11"/>
  <c r="BC11"/>
  <c r="BB11"/>
  <c r="BD10"/>
  <c r="BC10"/>
  <c r="BB10"/>
  <c r="BD9"/>
  <c r="BC9"/>
  <c r="BB9"/>
  <c r="BD8"/>
  <c r="BC8"/>
  <c r="BB8"/>
  <c r="BD7"/>
  <c r="BC7"/>
  <c r="BB7"/>
  <c r="BD6"/>
  <c r="BC6"/>
  <c r="BB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U6"/>
  <c r="AI7" s="1"/>
  <c r="AK6"/>
  <c r="AT6" s="1"/>
  <c r="BJ6" s="1"/>
  <c r="AJ6"/>
  <c r="AS6" s="1"/>
  <c r="BI6" s="1"/>
  <c r="AI6"/>
  <c r="AR6" s="1"/>
  <c r="BH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G3"/>
  <c r="H162" l="1"/>
  <c r="AM8" i="13"/>
  <c r="AP8" s="1"/>
  <c r="AS7"/>
  <c r="AW6"/>
  <c r="BF6"/>
  <c r="AN8"/>
  <c r="AQ8" s="1"/>
  <c r="AV6"/>
  <c r="AJ7" s="1"/>
  <c r="AK7"/>
  <c r="AT7" s="1"/>
  <c r="BE6"/>
  <c r="BG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W7" i="13" l="1"/>
  <c r="AK8" s="1"/>
  <c r="AT8" s="1"/>
  <c r="AW8" s="1"/>
  <c r="AK9" s="1"/>
  <c r="AT9" s="1"/>
  <c r="BG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BF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T58" s="1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V8"/>
  <c r="AJ9" s="1"/>
  <c r="AS9" s="1"/>
  <c r="AM10"/>
  <c r="AP10" s="1"/>
  <c r="AP9"/>
  <c r="Y56"/>
  <c r="V56" s="1"/>
  <c r="Y57"/>
  <c r="X57"/>
  <c r="X56"/>
  <c r="U56" s="1"/>
  <c r="AN10"/>
  <c r="AQ10" s="1"/>
  <c r="G8" i="7"/>
  <c r="L7"/>
  <c r="I8" i="12"/>
  <c r="J8"/>
  <c r="T59" i="13" l="1"/>
  <c r="T60" s="1"/>
  <c r="T61" s="1"/>
  <c r="BF9"/>
  <c r="AV9"/>
  <c r="AJ10" s="1"/>
  <c r="AS10" s="1"/>
  <c r="BG8"/>
  <c r="BG9"/>
  <c r="BF8"/>
  <c r="AW9"/>
  <c r="AK10" s="1"/>
  <c r="J9" i="12"/>
  <c r="AM11" i="13"/>
  <c r="AP11" s="1"/>
  <c r="V62"/>
  <c r="V57"/>
  <c r="V58" s="1"/>
  <c r="V59" s="1"/>
  <c r="V60" s="1"/>
  <c r="V61" s="1"/>
  <c r="S56"/>
  <c r="U57"/>
  <c r="U58" s="1"/>
  <c r="U59" s="1"/>
  <c r="U60" s="1"/>
  <c r="U61" s="1"/>
  <c r="R56"/>
  <c r="AM12"/>
  <c r="AP12" s="1"/>
  <c r="AN11"/>
  <c r="AQ11" s="1"/>
  <c r="L8" i="7"/>
  <c r="G9"/>
  <c r="I9" i="12"/>
  <c r="I10" s="1"/>
  <c r="AT10" i="13" l="1"/>
  <c r="BF10"/>
  <c r="AV10"/>
  <c r="AJ11" s="1"/>
  <c r="AS11" s="1"/>
  <c r="J10" i="12"/>
  <c r="J11" s="1"/>
  <c r="V63" i="13"/>
  <c r="U62"/>
  <c r="T62"/>
  <c r="AM13"/>
  <c r="AP13" s="1"/>
  <c r="AN12"/>
  <c r="AQ12" s="1"/>
  <c r="G10" i="7"/>
  <c r="L9"/>
  <c r="BG10" i="13" l="1"/>
  <c r="AW10"/>
  <c r="AK11" s="1"/>
  <c r="AT11" s="1"/>
  <c r="BF11"/>
  <c r="AV11"/>
  <c r="AJ12" s="1"/>
  <c r="AS12" s="1"/>
  <c r="I11" i="12"/>
  <c r="I12" s="1"/>
  <c r="V64" i="13"/>
  <c r="T63"/>
  <c r="U63"/>
  <c r="AM14"/>
  <c r="AP14" s="1"/>
  <c r="AN13"/>
  <c r="AQ13" s="1"/>
  <c r="L10" i="7"/>
  <c r="G11"/>
  <c r="BG11" i="13" l="1"/>
  <c r="AW11"/>
  <c r="AK12" s="1"/>
  <c r="AT12" s="1"/>
  <c r="BF12"/>
  <c r="AV12"/>
  <c r="AJ13" s="1"/>
  <c r="AS13" s="1"/>
  <c r="AV13" s="1"/>
  <c r="AJ14" s="1"/>
  <c r="AS14" s="1"/>
  <c r="I13" i="12"/>
  <c r="I14" s="1"/>
  <c r="J12"/>
  <c r="J13" s="1"/>
  <c r="U64" i="13"/>
  <c r="V65"/>
  <c r="T64"/>
  <c r="AN14"/>
  <c r="AQ14" s="1"/>
  <c r="AM15"/>
  <c r="AP15" s="1"/>
  <c r="L11" i="7"/>
  <c r="G12"/>
  <c r="BG12" i="13" l="1"/>
  <c r="AW12"/>
  <c r="AK13" s="1"/>
  <c r="AT13" s="1"/>
  <c r="BF13"/>
  <c r="BF14"/>
  <c r="J14" i="12"/>
  <c r="J15" s="1"/>
  <c r="T65" i="13"/>
  <c r="U65"/>
  <c r="V66"/>
  <c r="AV14"/>
  <c r="AJ15" s="1"/>
  <c r="AS15" s="1"/>
  <c r="AM16"/>
  <c r="AP16" s="1"/>
  <c r="AN15"/>
  <c r="AQ15" s="1"/>
  <c r="L12" i="7"/>
  <c r="G13"/>
  <c r="BG13" i="13" l="1"/>
  <c r="AW13"/>
  <c r="AK14" s="1"/>
  <c r="AT14" s="1"/>
  <c r="BF15"/>
  <c r="I15" i="12"/>
  <c r="I16" s="1"/>
  <c r="T66" i="13"/>
  <c r="U66"/>
  <c r="V67"/>
  <c r="AV15"/>
  <c r="AJ16" s="1"/>
  <c r="AS16" s="1"/>
  <c r="AM17"/>
  <c r="AP17" s="1"/>
  <c r="AN16"/>
  <c r="AQ16" s="1"/>
  <c r="L13" i="7"/>
  <c r="G14"/>
  <c r="AW14" i="13" l="1"/>
  <c r="AK15" s="1"/>
  <c r="AT15" s="1"/>
  <c r="BG14"/>
  <c r="BF16"/>
  <c r="J16" i="12"/>
  <c r="J17" s="1"/>
  <c r="V68" i="13"/>
  <c r="T67"/>
  <c r="U67"/>
  <c r="AV16"/>
  <c r="AJ17" s="1"/>
  <c r="AS17" s="1"/>
  <c r="AM18"/>
  <c r="AP18" s="1"/>
  <c r="AN17"/>
  <c r="AQ17" s="1"/>
  <c r="L14" i="7"/>
  <c r="G15"/>
  <c r="AW15" i="13" l="1"/>
  <c r="AK16" s="1"/>
  <c r="AT16" s="1"/>
  <c r="BG15"/>
  <c r="BF17"/>
  <c r="I17" i="12"/>
  <c r="I18" s="1"/>
  <c r="U68" i="13"/>
  <c r="V69"/>
  <c r="T68"/>
  <c r="AV17"/>
  <c r="AJ18" s="1"/>
  <c r="AS18" s="1"/>
  <c r="AM19"/>
  <c r="AP19" s="1"/>
  <c r="AN18"/>
  <c r="AQ18" s="1"/>
  <c r="L15" i="7"/>
  <c r="G16"/>
  <c r="BG16" i="13" l="1"/>
  <c r="AW16"/>
  <c r="AK17" s="1"/>
  <c r="AT17" s="1"/>
  <c r="BF18"/>
  <c r="J18" i="12"/>
  <c r="J19" s="1"/>
  <c r="T69" i="13"/>
  <c r="U69"/>
  <c r="V70"/>
  <c r="AV18"/>
  <c r="AJ19" s="1"/>
  <c r="AS19" s="1"/>
  <c r="AM20"/>
  <c r="AP20" s="1"/>
  <c r="AN19"/>
  <c r="AQ19" s="1"/>
  <c r="L16" i="7"/>
  <c r="G17"/>
  <c r="AW17" i="13" l="1"/>
  <c r="AK18" s="1"/>
  <c r="AT18" s="1"/>
  <c r="BG17"/>
  <c r="BF19"/>
  <c r="I19" i="12"/>
  <c r="I20" s="1"/>
  <c r="T70" i="13"/>
  <c r="V71"/>
  <c r="U70"/>
  <c r="AV19"/>
  <c r="AJ20" s="1"/>
  <c r="AS20" s="1"/>
  <c r="AN20"/>
  <c r="AQ20" s="1"/>
  <c r="AM21"/>
  <c r="AP21" s="1"/>
  <c r="L17" i="7"/>
  <c r="G18"/>
  <c r="AW18" i="13" l="1"/>
  <c r="AK19" s="1"/>
  <c r="AT19" s="1"/>
  <c r="BG18"/>
  <c r="BF20"/>
  <c r="J20" i="12"/>
  <c r="T71" i="13"/>
  <c r="V72"/>
  <c r="U71"/>
  <c r="AV20"/>
  <c r="AJ21" s="1"/>
  <c r="AS21" s="1"/>
  <c r="AM22"/>
  <c r="AP22" s="1"/>
  <c r="AN21"/>
  <c r="AQ21" s="1"/>
  <c r="L18" i="7"/>
  <c r="G19"/>
  <c r="BG19" i="13" l="1"/>
  <c r="AW19"/>
  <c r="AK20" s="1"/>
  <c r="AT20" s="1"/>
  <c r="BF21"/>
  <c r="J21" i="12"/>
  <c r="I21"/>
  <c r="U72" i="13"/>
  <c r="T72"/>
  <c r="V73"/>
  <c r="AN22"/>
  <c r="AQ22" s="1"/>
  <c r="AM23"/>
  <c r="AP23" s="1"/>
  <c r="AV21"/>
  <c r="AJ22" s="1"/>
  <c r="AS22" s="1"/>
  <c r="G20" i="7"/>
  <c r="L19"/>
  <c r="J22" i="12" l="1"/>
  <c r="AW20" i="13"/>
  <c r="AK21" s="1"/>
  <c r="AT21" s="1"/>
  <c r="BG20"/>
  <c r="BF22"/>
  <c r="I22" i="12"/>
  <c r="I23" s="1"/>
  <c r="V74" i="13"/>
  <c r="U73"/>
  <c r="T73"/>
  <c r="AV22"/>
  <c r="AJ23" s="1"/>
  <c r="AS23" s="1"/>
  <c r="AN23"/>
  <c r="AQ23" s="1"/>
  <c r="AM24"/>
  <c r="AP24" s="1"/>
  <c r="L20" i="7"/>
  <c r="G21"/>
  <c r="J23" i="12" l="1"/>
  <c r="I24" s="1"/>
  <c r="BG21" i="13"/>
  <c r="AW21"/>
  <c r="AK22" s="1"/>
  <c r="AT22" s="1"/>
  <c r="BF23"/>
  <c r="J24" i="12"/>
  <c r="V75" i="13"/>
  <c r="U74"/>
  <c r="T74"/>
  <c r="AN24"/>
  <c r="AQ24" s="1"/>
  <c r="AM25"/>
  <c r="AP25" s="1"/>
  <c r="AV23"/>
  <c r="AJ24" s="1"/>
  <c r="AS24" s="1"/>
  <c r="G22" i="7"/>
  <c r="L21"/>
  <c r="J25" i="12" l="1"/>
  <c r="BG22" i="13"/>
  <c r="AW22"/>
  <c r="AK23" s="1"/>
  <c r="AT23" s="1"/>
  <c r="BF24"/>
  <c r="I25" i="12"/>
  <c r="I26" s="1"/>
  <c r="T75" i="13"/>
  <c r="U75"/>
  <c r="V76"/>
  <c r="AV24"/>
  <c r="AJ25" s="1"/>
  <c r="AS25" s="1"/>
  <c r="AN25"/>
  <c r="AQ25" s="1"/>
  <c r="AM26"/>
  <c r="AP26" s="1"/>
  <c r="L22" i="7"/>
  <c r="G23"/>
  <c r="AW23" i="13" l="1"/>
  <c r="AK24" s="1"/>
  <c r="AT24" s="1"/>
  <c r="BG23"/>
  <c r="BF25"/>
  <c r="J26" i="12"/>
  <c r="J27" s="1"/>
  <c r="V77" i="13"/>
  <c r="T76"/>
  <c r="U76"/>
  <c r="AN26"/>
  <c r="AQ26" s="1"/>
  <c r="AM27"/>
  <c r="AP27" s="1"/>
  <c r="AV25"/>
  <c r="AJ26" s="1"/>
  <c r="AS26" s="1"/>
  <c r="G24" i="7"/>
  <c r="L23"/>
  <c r="AW24" i="13" l="1"/>
  <c r="AK25" s="1"/>
  <c r="AT25" s="1"/>
  <c r="BG24"/>
  <c r="BF26"/>
  <c r="I27" i="12"/>
  <c r="I28" s="1"/>
  <c r="U77" i="13"/>
  <c r="V78"/>
  <c r="T77"/>
  <c r="AV26"/>
  <c r="AJ27" s="1"/>
  <c r="AS27" s="1"/>
  <c r="AN27"/>
  <c r="AQ27" s="1"/>
  <c r="AM28"/>
  <c r="AP28" s="1"/>
  <c r="L24" i="7"/>
  <c r="G25"/>
  <c r="AW25" i="13" l="1"/>
  <c r="AK26" s="1"/>
  <c r="AT26" s="1"/>
  <c r="BG25"/>
  <c r="BF27"/>
  <c r="J28" i="12"/>
  <c r="J29" s="1"/>
  <c r="T78" i="13"/>
  <c r="V79"/>
  <c r="U78"/>
  <c r="AN28"/>
  <c r="AQ28" s="1"/>
  <c r="AM29"/>
  <c r="AP29" s="1"/>
  <c r="AV27"/>
  <c r="AJ28" s="1"/>
  <c r="AS28" s="1"/>
  <c r="G26" i="7"/>
  <c r="L25"/>
  <c r="AW26" i="13" l="1"/>
  <c r="AK27" s="1"/>
  <c r="AT27" s="1"/>
  <c r="BG26"/>
  <c r="BF28"/>
  <c r="I29" i="12"/>
  <c r="I30" s="1"/>
  <c r="U79" i="13"/>
  <c r="T79"/>
  <c r="V80"/>
  <c r="AV28"/>
  <c r="AJ29" s="1"/>
  <c r="AS29" s="1"/>
  <c r="AN29"/>
  <c r="AQ29" s="1"/>
  <c r="AM30"/>
  <c r="AP30" s="1"/>
  <c r="L26" i="7"/>
  <c r="G27"/>
  <c r="AW27" i="13" l="1"/>
  <c r="AK28" s="1"/>
  <c r="AT28" s="1"/>
  <c r="BG27"/>
  <c r="AV29"/>
  <c r="AJ30" s="1"/>
  <c r="AS30" s="1"/>
  <c r="J30" i="12"/>
  <c r="J31" s="1"/>
  <c r="V81" i="13"/>
  <c r="U80"/>
  <c r="T80"/>
  <c r="AN30"/>
  <c r="AQ30" s="1"/>
  <c r="AM31"/>
  <c r="AP31" s="1"/>
  <c r="G28" i="7"/>
  <c r="L27"/>
  <c r="BG28" i="13" l="1"/>
  <c r="AW28"/>
  <c r="AK29" s="1"/>
  <c r="AT29" s="1"/>
  <c r="AV30"/>
  <c r="BF29"/>
  <c r="I31" i="12"/>
  <c r="I32" s="1"/>
  <c r="T81" i="13"/>
  <c r="V82"/>
  <c r="U81"/>
  <c r="AN31"/>
  <c r="AQ31" s="1"/>
  <c r="AJ31"/>
  <c r="AS31" s="1"/>
  <c r="AM32"/>
  <c r="AP32" s="1"/>
  <c r="L28" i="7"/>
  <c r="G29"/>
  <c r="AW29" i="13" l="1"/>
  <c r="AK30" s="1"/>
  <c r="AT30" s="1"/>
  <c r="BG29"/>
  <c r="BF31"/>
  <c r="BF30"/>
  <c r="J32" i="12"/>
  <c r="T82" i="13"/>
  <c r="V83"/>
  <c r="U82"/>
  <c r="AM33"/>
  <c r="AP33" s="1"/>
  <c r="AN32"/>
  <c r="AQ32" s="1"/>
  <c r="AV31"/>
  <c r="AJ32" s="1"/>
  <c r="AS32" s="1"/>
  <c r="G30" i="7"/>
  <c r="L29"/>
  <c r="BG30" i="13" l="1"/>
  <c r="AW30"/>
  <c r="AK31" s="1"/>
  <c r="AT31" s="1"/>
  <c r="BF32"/>
  <c r="J33" i="12"/>
  <c r="I33"/>
  <c r="T83" i="13"/>
  <c r="U83"/>
  <c r="V84"/>
  <c r="AV32"/>
  <c r="AJ33" s="1"/>
  <c r="AS33" s="1"/>
  <c r="AN33"/>
  <c r="AQ33" s="1"/>
  <c r="AM34"/>
  <c r="AP34" s="1"/>
  <c r="L30" i="7"/>
  <c r="G31"/>
  <c r="J34" i="12" l="1"/>
  <c r="AW31" i="13"/>
  <c r="AK32" s="1"/>
  <c r="AT32" s="1"/>
  <c r="BG31"/>
  <c r="BF33"/>
  <c r="I34" i="12"/>
  <c r="I35" s="1"/>
  <c r="V85" i="13"/>
  <c r="T84"/>
  <c r="U84"/>
  <c r="AV33"/>
  <c r="AJ34" s="1"/>
  <c r="AS34" s="1"/>
  <c r="AN34"/>
  <c r="AQ34" s="1"/>
  <c r="AM35"/>
  <c r="AP35" s="1"/>
  <c r="G32" i="7"/>
  <c r="L31"/>
  <c r="J35" i="12" l="1"/>
  <c r="J36" s="1"/>
  <c r="J37" s="1"/>
  <c r="BG32" i="13"/>
  <c r="AW32"/>
  <c r="AK33" s="1"/>
  <c r="AT33" s="1"/>
  <c r="I36" i="12"/>
  <c r="I37" s="1"/>
  <c r="U85" i="13"/>
  <c r="V86"/>
  <c r="T85"/>
  <c r="AM36"/>
  <c r="AP36" s="1"/>
  <c r="AN35"/>
  <c r="AQ35" s="1"/>
  <c r="L32" i="7"/>
  <c r="G33"/>
  <c r="I38" i="12" l="1"/>
  <c r="AW33" i="13"/>
  <c r="AK34" s="1"/>
  <c r="AT34" s="1"/>
  <c r="BG33"/>
  <c r="BF34"/>
  <c r="AV34"/>
  <c r="AJ35" s="1"/>
  <c r="AS35" s="1"/>
  <c r="J38" i="12"/>
  <c r="J39" s="1"/>
  <c r="T86" i="13"/>
  <c r="U86"/>
  <c r="V87"/>
  <c r="AN36"/>
  <c r="AQ36" s="1"/>
  <c r="AM37"/>
  <c r="AP37" s="1"/>
  <c r="G34" i="7"/>
  <c r="L33"/>
  <c r="BG34" i="13" l="1"/>
  <c r="AW34"/>
  <c r="AK35" s="1"/>
  <c r="AT35" s="1"/>
  <c r="AV35"/>
  <c r="AJ36" s="1"/>
  <c r="AS36" s="1"/>
  <c r="I39" i="12"/>
  <c r="I40" s="1"/>
  <c r="V88" i="13"/>
  <c r="T87"/>
  <c r="U87"/>
  <c r="AM38"/>
  <c r="AP38" s="1"/>
  <c r="AN37"/>
  <c r="AQ37" s="1"/>
  <c r="L34" i="7"/>
  <c r="G35"/>
  <c r="BG35" i="13" l="1"/>
  <c r="AW35"/>
  <c r="AK36" s="1"/>
  <c r="AT36" s="1"/>
  <c r="BF35"/>
  <c r="J40" i="12"/>
  <c r="U88" i="13"/>
  <c r="V89"/>
  <c r="T88"/>
  <c r="AN38"/>
  <c r="AQ38" s="1"/>
  <c r="AM39"/>
  <c r="AP39" s="1"/>
  <c r="G36" i="7"/>
  <c r="L35"/>
  <c r="AW36" i="13" l="1"/>
  <c r="AK37" s="1"/>
  <c r="AT37" s="1"/>
  <c r="BG36"/>
  <c r="BF36"/>
  <c r="AV36"/>
  <c r="AJ37" s="1"/>
  <c r="AS37" s="1"/>
  <c r="J41" i="12"/>
  <c r="I41"/>
  <c r="T89" i="13"/>
  <c r="U89"/>
  <c r="V90"/>
  <c r="AM40"/>
  <c r="AP40" s="1"/>
  <c r="AN39"/>
  <c r="AQ39" s="1"/>
  <c r="L36" i="7"/>
  <c r="G37"/>
  <c r="J42" i="12" l="1"/>
  <c r="J43" s="1"/>
  <c r="J44" s="1"/>
  <c r="AW37" i="13"/>
  <c r="AK38" s="1"/>
  <c r="AT38" s="1"/>
  <c r="BG37"/>
  <c r="AV37"/>
  <c r="AJ38" s="1"/>
  <c r="AS38" s="1"/>
  <c r="I42" i="12"/>
  <c r="I43" s="1"/>
  <c r="V91" i="13"/>
  <c r="T90"/>
  <c r="U90"/>
  <c r="AN40"/>
  <c r="AQ40" s="1"/>
  <c r="AM41"/>
  <c r="AP41" s="1"/>
  <c r="G38" i="7"/>
  <c r="L37"/>
  <c r="BG38" i="13" l="1"/>
  <c r="AW38"/>
  <c r="AK39" s="1"/>
  <c r="AT39" s="1"/>
  <c r="AV38"/>
  <c r="AJ39" s="1"/>
  <c r="AS39" s="1"/>
  <c r="BF37"/>
  <c r="I44" i="12"/>
  <c r="I45" s="1"/>
  <c r="U91" i="13"/>
  <c r="V92"/>
  <c r="T91"/>
  <c r="AM42"/>
  <c r="AP42" s="1"/>
  <c r="AN41"/>
  <c r="AQ41" s="1"/>
  <c r="L38" i="7"/>
  <c r="G39"/>
  <c r="J45" i="12" l="1"/>
  <c r="J46" s="1"/>
  <c r="AW39" i="13"/>
  <c r="AK40" s="1"/>
  <c r="AT40" s="1"/>
  <c r="BG39"/>
  <c r="BF39"/>
  <c r="AV39"/>
  <c r="AJ40" s="1"/>
  <c r="AS40" s="1"/>
  <c r="BF38"/>
  <c r="T92"/>
  <c r="U92"/>
  <c r="V93"/>
  <c r="AN42"/>
  <c r="AQ42" s="1"/>
  <c r="AM43"/>
  <c r="AP43" s="1"/>
  <c r="G40" i="7"/>
  <c r="L39"/>
  <c r="J47" i="12" l="1"/>
  <c r="I46"/>
  <c r="I47" s="1"/>
  <c r="I48" s="1"/>
  <c r="BG40" i="13"/>
  <c r="AW40"/>
  <c r="AK41" s="1"/>
  <c r="AT41" s="1"/>
  <c r="BF40"/>
  <c r="AV40"/>
  <c r="AJ41" s="1"/>
  <c r="AS41" s="1"/>
  <c r="T93"/>
  <c r="V94"/>
  <c r="U93"/>
  <c r="AN43"/>
  <c r="AQ43" s="1"/>
  <c r="AM44"/>
  <c r="AP44" s="1"/>
  <c r="L40" i="7"/>
  <c r="G41"/>
  <c r="J48" i="12" l="1"/>
  <c r="I49" s="1"/>
  <c r="BG41" i="13"/>
  <c r="AW41"/>
  <c r="AK42" s="1"/>
  <c r="AT42" s="1"/>
  <c r="AV41"/>
  <c r="AJ42" s="1"/>
  <c r="AS42" s="1"/>
  <c r="T94"/>
  <c r="V95"/>
  <c r="U94"/>
  <c r="AM45"/>
  <c r="AP45" s="1"/>
  <c r="AN44"/>
  <c r="AQ44" s="1"/>
  <c r="L41" i="7"/>
  <c r="G42"/>
  <c r="I50" i="12" l="1"/>
  <c r="I51" s="1"/>
  <c r="J49"/>
  <c r="J50" s="1"/>
  <c r="J51" s="1"/>
  <c r="AW42" i="13"/>
  <c r="AK43" s="1"/>
  <c r="AT43" s="1"/>
  <c r="BG42"/>
  <c r="AV42"/>
  <c r="AJ43" s="1"/>
  <c r="AS43" s="1"/>
  <c r="BF41"/>
  <c r="V96"/>
  <c r="U95"/>
  <c r="T95"/>
  <c r="AN45"/>
  <c r="AQ45" s="1"/>
  <c r="AM46"/>
  <c r="AP46" s="1"/>
  <c r="L42" i="7"/>
  <c r="G43"/>
  <c r="BG43" i="13" l="1"/>
  <c r="AW43"/>
  <c r="AK44" s="1"/>
  <c r="AT44" s="1"/>
  <c r="AV43"/>
  <c r="AJ44" s="1"/>
  <c r="AS44" s="1"/>
  <c r="BF42"/>
  <c r="I52" i="12"/>
  <c r="J52"/>
  <c r="T96" i="13"/>
  <c r="V97"/>
  <c r="U96"/>
  <c r="AN46"/>
  <c r="AQ46" s="1"/>
  <c r="AM47"/>
  <c r="AP47" s="1"/>
  <c r="G44" i="7"/>
  <c r="L43"/>
  <c r="BG44" i="13" l="1"/>
  <c r="AW44"/>
  <c r="AK45" s="1"/>
  <c r="AT45" s="1"/>
  <c r="BF44"/>
  <c r="AV44"/>
  <c r="AJ45" s="1"/>
  <c r="AS45" s="1"/>
  <c r="BF43"/>
  <c r="J53" i="12"/>
  <c r="J54" s="1"/>
  <c r="I53"/>
  <c r="T97" i="13"/>
  <c r="U97"/>
  <c r="V98"/>
  <c r="AN47"/>
  <c r="AQ47" s="1"/>
  <c r="AM48"/>
  <c r="AP48" s="1"/>
  <c r="L44" i="7"/>
  <c r="G45"/>
  <c r="BG45" i="13" l="1"/>
  <c r="AW45"/>
  <c r="AK46" s="1"/>
  <c r="AT46" s="1"/>
  <c r="BF45"/>
  <c r="AV45"/>
  <c r="AJ46" s="1"/>
  <c r="AS46" s="1"/>
  <c r="I54" i="12"/>
  <c r="I55" s="1"/>
  <c r="V99" i="13"/>
  <c r="T98"/>
  <c r="U98"/>
  <c r="AN48"/>
  <c r="AQ48" s="1"/>
  <c r="AM49"/>
  <c r="AP49" s="1"/>
  <c r="G46" i="7"/>
  <c r="L45"/>
  <c r="J55" i="12" l="1"/>
  <c r="J56" s="1"/>
  <c r="BG46" i="13"/>
  <c r="AW46"/>
  <c r="AK47" s="1"/>
  <c r="AT47" s="1"/>
  <c r="BF46"/>
  <c r="AV46"/>
  <c r="AJ47" s="1"/>
  <c r="AS47" s="1"/>
  <c r="U99"/>
  <c r="V100"/>
  <c r="T99"/>
  <c r="AM50"/>
  <c r="AP50" s="1"/>
  <c r="AN49"/>
  <c r="AQ49" s="1"/>
  <c r="L46" i="7"/>
  <c r="G47"/>
  <c r="J57" i="12" l="1"/>
  <c r="J58" s="1"/>
  <c r="J59" s="1"/>
  <c r="I56"/>
  <c r="I57" s="1"/>
  <c r="I58" s="1"/>
  <c r="I59" s="1"/>
  <c r="I60" s="1"/>
  <c r="AW47" i="13"/>
  <c r="AK48" s="1"/>
  <c r="AT48" s="1"/>
  <c r="BG47"/>
  <c r="BF47"/>
  <c r="AV47"/>
  <c r="AJ48" s="1"/>
  <c r="AS48" s="1"/>
  <c r="T100"/>
  <c r="U100"/>
  <c r="V101"/>
  <c r="AN50"/>
  <c r="AQ50" s="1"/>
  <c r="AM51"/>
  <c r="AP51" s="1"/>
  <c r="G48" i="7"/>
  <c r="L47"/>
  <c r="BG48" i="13" l="1"/>
  <c r="AW48"/>
  <c r="AK49" s="1"/>
  <c r="AT49" s="1"/>
  <c r="AV48"/>
  <c r="AJ49" s="1"/>
  <c r="AS49" s="1"/>
  <c r="J60" i="12"/>
  <c r="J61" s="1"/>
  <c r="T101" i="13"/>
  <c r="V102"/>
  <c r="U101"/>
  <c r="AM52"/>
  <c r="AP52" s="1"/>
  <c r="AN51"/>
  <c r="AQ51" s="1"/>
  <c r="L48" i="7"/>
  <c r="G49"/>
  <c r="I61" i="12" l="1"/>
  <c r="I62" s="1"/>
  <c r="BG49" i="13"/>
  <c r="AW49"/>
  <c r="AK50" s="1"/>
  <c r="AT50" s="1"/>
  <c r="BF49"/>
  <c r="AV49"/>
  <c r="AJ50" s="1"/>
  <c r="AS50" s="1"/>
  <c r="BF48"/>
  <c r="U102"/>
  <c r="T102"/>
  <c r="V103"/>
  <c r="AN52"/>
  <c r="AQ52" s="1"/>
  <c r="AM53"/>
  <c r="L49" i="7"/>
  <c r="G50"/>
  <c r="J62" i="12" l="1"/>
  <c r="J63" s="1"/>
  <c r="AP53" i="13"/>
  <c r="BG50"/>
  <c r="AW50"/>
  <c r="AK51" s="1"/>
  <c r="AT51" s="1"/>
  <c r="BF50"/>
  <c r="AV50"/>
  <c r="AJ51" s="1"/>
  <c r="AS51" s="1"/>
  <c r="V104"/>
  <c r="U103"/>
  <c r="T103"/>
  <c r="AM54"/>
  <c r="AN53"/>
  <c r="L50" i="7"/>
  <c r="G51"/>
  <c r="J64" i="12" l="1"/>
  <c r="J65" s="1"/>
  <c r="J66" s="1"/>
  <c r="I63"/>
  <c r="I64" s="1"/>
  <c r="I65" s="1"/>
  <c r="I66" s="1"/>
  <c r="AP54" i="13"/>
  <c r="AQ53"/>
  <c r="AW51"/>
  <c r="AK52" s="1"/>
  <c r="AT52" s="1"/>
  <c r="BG51"/>
  <c r="BF51"/>
  <c r="AV51"/>
  <c r="AJ52" s="1"/>
  <c r="AS52" s="1"/>
  <c r="T104"/>
  <c r="V105"/>
  <c r="U104"/>
  <c r="AN54"/>
  <c r="AM55"/>
  <c r="L51" i="7"/>
  <c r="G52"/>
  <c r="J67" i="12" l="1"/>
  <c r="AP55" i="13"/>
  <c r="AQ54"/>
  <c r="BG52"/>
  <c r="AW52"/>
  <c r="AK53" s="1"/>
  <c r="AT53" s="1"/>
  <c r="BF52"/>
  <c r="AV52"/>
  <c r="AJ53" s="1"/>
  <c r="AS53" s="1"/>
  <c r="I67" i="12"/>
  <c r="T105" i="13"/>
  <c r="U105"/>
  <c r="V106"/>
  <c r="AM56"/>
  <c r="AN55"/>
  <c r="L52" i="7"/>
  <c r="G53"/>
  <c r="J68" i="12" l="1"/>
  <c r="AQ55" i="13"/>
  <c r="BG53"/>
  <c r="AW53"/>
  <c r="AK54" s="1"/>
  <c r="AT54" s="1"/>
  <c r="AV53"/>
  <c r="AJ54" s="1"/>
  <c r="AS54" s="1"/>
  <c r="I68" i="12"/>
  <c r="I69" s="1"/>
  <c r="AP56" i="13"/>
  <c r="AP57" s="1"/>
  <c r="T106"/>
  <c r="U106"/>
  <c r="V107"/>
  <c r="AN56"/>
  <c r="L53" i="7"/>
  <c r="G54"/>
  <c r="AM57" i="13" l="1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W54"/>
  <c r="AK55" s="1"/>
  <c r="AT55" s="1"/>
  <c r="BG54"/>
  <c r="BF54"/>
  <c r="AV54"/>
  <c r="AJ55" s="1"/>
  <c r="AS55" s="1"/>
  <c r="BF53"/>
  <c r="J69" i="12"/>
  <c r="J70" s="1"/>
  <c r="AQ56" i="13"/>
  <c r="AQ57" s="1"/>
  <c r="U107"/>
  <c r="V108"/>
  <c r="T107"/>
  <c r="L54" i="7"/>
  <c r="G55"/>
  <c r="AN57" i="13" l="1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G55"/>
  <c r="BF55"/>
  <c r="AV55"/>
  <c r="AJ56" s="1"/>
  <c r="I70" i="12"/>
  <c r="I71" s="1"/>
  <c r="T108" i="13"/>
  <c r="U108"/>
  <c r="V109"/>
  <c r="L55" i="7"/>
  <c r="G56"/>
  <c r="AV56" i="13" l="1"/>
  <c r="AJ57" s="1"/>
  <c r="AS56"/>
  <c r="AN58"/>
  <c r="AM59"/>
  <c r="BG56"/>
  <c r="AW56"/>
  <c r="AK57" s="1"/>
  <c r="BF56"/>
  <c r="J71" i="12"/>
  <c r="J72" s="1"/>
  <c r="T109" i="13"/>
  <c r="V110"/>
  <c r="U109"/>
  <c r="L56" i="7"/>
  <c r="G57"/>
  <c r="AM60" i="13" l="1"/>
  <c r="AN59"/>
  <c r="I72" i="12"/>
  <c r="J73" s="1"/>
  <c r="T110" i="13"/>
  <c r="V111"/>
  <c r="U110"/>
  <c r="L57" i="7"/>
  <c r="G58"/>
  <c r="I73" i="12" l="1"/>
  <c r="I74" s="1"/>
  <c r="AN60" i="13"/>
  <c r="AM61"/>
  <c r="J74" i="12"/>
  <c r="V112" i="13"/>
  <c r="U111"/>
  <c r="T111"/>
  <c r="L58" i="7"/>
  <c r="G59"/>
  <c r="AN61" i="13" l="1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J75" i="12"/>
  <c r="I75"/>
  <c r="T112" i="13"/>
  <c r="V113"/>
  <c r="U112"/>
  <c r="L59" i="7"/>
  <c r="G60"/>
  <c r="AN62" i="13" l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I76" i="12"/>
  <c r="I77" s="1"/>
  <c r="J76"/>
  <c r="T113" i="13"/>
  <c r="U113"/>
  <c r="V114"/>
  <c r="L60" i="7"/>
  <c r="G61"/>
  <c r="I78" i="12" l="1"/>
  <c r="J77"/>
  <c r="J78" s="1"/>
  <c r="J79" s="1"/>
  <c r="T114" i="13"/>
  <c r="V115"/>
  <c r="U114"/>
  <c r="G62" i="7"/>
  <c r="L61"/>
  <c r="I79" i="12" l="1"/>
  <c r="I80" s="1"/>
  <c r="U115" i="13"/>
  <c r="T115"/>
  <c r="V116"/>
  <c r="L62" i="7"/>
  <c r="G63"/>
  <c r="I81" i="12" l="1"/>
  <c r="I82" s="1"/>
  <c r="I83" s="1"/>
  <c r="I84" s="1"/>
  <c r="J80"/>
  <c r="J81" s="1"/>
  <c r="J82" s="1"/>
  <c r="J83" s="1"/>
  <c r="V117" i="13"/>
  <c r="U116"/>
  <c r="T116"/>
  <c r="G64" i="7"/>
  <c r="L63"/>
  <c r="I85" i="12" l="1"/>
  <c r="I86" s="1"/>
  <c r="J84"/>
  <c r="J85" s="1"/>
  <c r="T117" i="13"/>
  <c r="V118"/>
  <c r="U117"/>
  <c r="L64" i="7"/>
  <c r="G65"/>
  <c r="I87" i="12" l="1"/>
  <c r="I88" s="1"/>
  <c r="J86"/>
  <c r="J87" s="1"/>
  <c r="T118" i="13"/>
  <c r="V119"/>
  <c r="U118"/>
  <c r="G66" i="7"/>
  <c r="L65"/>
  <c r="I89" i="12" l="1"/>
  <c r="J88"/>
  <c r="J89" s="1"/>
  <c r="T119" i="13"/>
  <c r="U119"/>
  <c r="V120"/>
  <c r="L66" i="7"/>
  <c r="G67"/>
  <c r="J90" i="12" l="1"/>
  <c r="I90"/>
  <c r="V121" i="13"/>
  <c r="T120"/>
  <c r="U120"/>
  <c r="G68" i="7"/>
  <c r="L67"/>
  <c r="I91" i="12" l="1"/>
  <c r="J91"/>
  <c r="T121" i="13"/>
  <c r="U121"/>
  <c r="V122"/>
  <c r="L68" i="7"/>
  <c r="G69"/>
  <c r="J92" i="12" l="1"/>
  <c r="I92"/>
  <c r="T122" i="13"/>
  <c r="V123"/>
  <c r="U122"/>
  <c r="L69" i="7"/>
  <c r="G70"/>
  <c r="I93" i="12" l="1"/>
  <c r="I94" s="1"/>
  <c r="J93"/>
  <c r="U123" i="13"/>
  <c r="V124"/>
  <c r="T123"/>
  <c r="L70" i="7"/>
  <c r="G71"/>
  <c r="I95" i="12" l="1"/>
  <c r="I96" s="1"/>
  <c r="I97" s="1"/>
  <c r="J94"/>
  <c r="J95" s="1"/>
  <c r="J96" s="1"/>
  <c r="T124" i="13"/>
  <c r="U124"/>
  <c r="V125"/>
  <c r="L71" i="7"/>
  <c r="G72"/>
  <c r="J97" i="12" l="1"/>
  <c r="J98" s="1"/>
  <c r="T125" i="13"/>
  <c r="V126"/>
  <c r="U125"/>
  <c r="L72" i="7"/>
  <c r="G73"/>
  <c r="I98" i="12" l="1"/>
  <c r="I99" s="1"/>
  <c r="U126" i="13"/>
  <c r="T126"/>
  <c r="V127"/>
  <c r="L73" i="7"/>
  <c r="G74"/>
  <c r="J99" i="12" l="1"/>
  <c r="J100" s="1"/>
  <c r="V128" i="13"/>
  <c r="U127"/>
  <c r="T127"/>
  <c r="L74" i="7"/>
  <c r="G75"/>
  <c r="I100" i="12" l="1"/>
  <c r="I101" s="1"/>
  <c r="T128" i="13"/>
  <c r="V129"/>
  <c r="U128"/>
  <c r="G76" i="7"/>
  <c r="L75"/>
  <c r="I102" i="12" l="1"/>
  <c r="I103" s="1"/>
  <c r="J101"/>
  <c r="J102" s="1"/>
  <c r="J103" s="1"/>
  <c r="J104" s="1"/>
  <c r="T129" i="13"/>
  <c r="U129"/>
  <c r="V130"/>
  <c r="L76" i="7"/>
  <c r="G77"/>
  <c r="I104" i="12" l="1"/>
  <c r="I105" s="1"/>
  <c r="T130" i="13"/>
  <c r="U130"/>
  <c r="V131"/>
  <c r="G78" i="7"/>
  <c r="L77"/>
  <c r="J105" i="12" l="1"/>
  <c r="J106" s="1"/>
  <c r="U131" i="13"/>
  <c r="V132"/>
  <c r="T131"/>
  <c r="L78" i="7"/>
  <c r="G79"/>
  <c r="I106" i="12" l="1"/>
  <c r="I107" s="1"/>
  <c r="T132" i="13"/>
  <c r="U132"/>
  <c r="V133"/>
  <c r="G80" i="7"/>
  <c r="L79"/>
  <c r="J107" i="12" l="1"/>
  <c r="J108" s="1"/>
  <c r="T133" i="13"/>
  <c r="U133"/>
  <c r="V134"/>
  <c r="L80" i="7"/>
  <c r="G81"/>
  <c r="I108" i="12" l="1"/>
  <c r="I109" s="1"/>
  <c r="V135" i="13"/>
  <c r="T134"/>
  <c r="U134"/>
  <c r="G82" i="7"/>
  <c r="L81"/>
  <c r="I110" i="12" l="1"/>
  <c r="I111" s="1"/>
  <c r="J109"/>
  <c r="J110" s="1"/>
  <c r="V136" i="13"/>
  <c r="U135"/>
  <c r="T135"/>
  <c r="L82" i="7"/>
  <c r="G83"/>
  <c r="J111" i="12" l="1"/>
  <c r="I112" s="1"/>
  <c r="T136" i="13"/>
  <c r="V137"/>
  <c r="U136"/>
  <c r="G84" i="7"/>
  <c r="L83"/>
  <c r="J112" i="12" l="1"/>
  <c r="J113" s="1"/>
  <c r="U137" i="13"/>
  <c r="T137"/>
  <c r="V138"/>
  <c r="L84" i="7"/>
  <c r="G85"/>
  <c r="I113" i="12" l="1"/>
  <c r="I114" s="1"/>
  <c r="V139" i="13"/>
  <c r="U138"/>
  <c r="T138"/>
  <c r="G86" i="7"/>
  <c r="L85"/>
  <c r="J114" i="12" l="1"/>
  <c r="J115" s="1"/>
  <c r="U139" i="13"/>
  <c r="T139"/>
  <c r="V140"/>
  <c r="L86" i="7"/>
  <c r="G87"/>
  <c r="I115" i="12" l="1"/>
  <c r="V141" i="13"/>
  <c r="U140"/>
  <c r="T140"/>
  <c r="G88" i="7"/>
  <c r="L87"/>
  <c r="J116" i="12" l="1"/>
  <c r="J117" s="1"/>
  <c r="I116"/>
  <c r="V142" i="13"/>
  <c r="U141"/>
  <c r="T141"/>
  <c r="L88" i="7"/>
  <c r="G89"/>
  <c r="J118" i="12" l="1"/>
  <c r="BP6" i="13"/>
  <c r="BL6"/>
  <c r="BQ6"/>
  <c r="BM6"/>
  <c r="BN6"/>
  <c r="BO6"/>
  <c r="I117" i="12"/>
  <c r="V143" i="13"/>
  <c r="T142"/>
  <c r="U142"/>
  <c r="G90" i="7"/>
  <c r="L89"/>
  <c r="J119" i="12" l="1"/>
  <c r="BN7" i="13"/>
  <c r="BO7"/>
  <c r="BP7"/>
  <c r="BL7"/>
  <c r="BQ7"/>
  <c r="BM7"/>
  <c r="I118" i="12"/>
  <c r="V144" i="13"/>
  <c r="U143"/>
  <c r="T143"/>
  <c r="L90" i="7"/>
  <c r="G91"/>
  <c r="J120" i="12" l="1"/>
  <c r="BP8" i="13"/>
  <c r="BL8"/>
  <c r="BQ8"/>
  <c r="BM8"/>
  <c r="BN8"/>
  <c r="BO8"/>
  <c r="I119" i="12"/>
  <c r="T144" i="13"/>
  <c r="V145"/>
  <c r="U144"/>
  <c r="G92" i="7"/>
  <c r="L91"/>
  <c r="BN9" i="13" l="1"/>
  <c r="BO9"/>
  <c r="BP9"/>
  <c r="BL9"/>
  <c r="BQ9"/>
  <c r="BM9"/>
  <c r="I120" i="12"/>
  <c r="J121" s="1"/>
  <c r="T145" i="13"/>
  <c r="U145"/>
  <c r="V146"/>
  <c r="L92" i="7"/>
  <c r="G93"/>
  <c r="J122" i="12" l="1"/>
  <c r="BP10" i="13"/>
  <c r="BL10"/>
  <c r="BQ10"/>
  <c r="BM10"/>
  <c r="BN10"/>
  <c r="BO10"/>
  <c r="I121" i="12"/>
  <c r="T146" i="13"/>
  <c r="U146"/>
  <c r="V147"/>
  <c r="G94" i="7"/>
  <c r="L93"/>
  <c r="BN11" i="13" l="1"/>
  <c r="BO11"/>
  <c r="BP11"/>
  <c r="BL11"/>
  <c r="BQ11"/>
  <c r="BM11"/>
  <c r="I122" i="12"/>
  <c r="J123" s="1"/>
  <c r="U147" i="13"/>
  <c r="V148"/>
  <c r="T147"/>
  <c r="L94" i="7"/>
  <c r="G95"/>
  <c r="J124" i="12" l="1"/>
  <c r="BP12" i="13"/>
  <c r="BL12"/>
  <c r="BQ12"/>
  <c r="BM12"/>
  <c r="BN12"/>
  <c r="BO12"/>
  <c r="I123" i="12"/>
  <c r="T148" i="13"/>
  <c r="U148"/>
  <c r="V149"/>
  <c r="G96" i="7"/>
  <c r="L95"/>
  <c r="J125" i="12" l="1"/>
  <c r="BN13" i="13"/>
  <c r="BO13"/>
  <c r="BP13"/>
  <c r="BL13"/>
  <c r="BQ13"/>
  <c r="BM13"/>
  <c r="I124" i="12"/>
  <c r="T149" i="13"/>
  <c r="V150"/>
  <c r="U149"/>
  <c r="L96" i="7"/>
  <c r="G97"/>
  <c r="J126" i="12" l="1"/>
  <c r="BP14" i="13"/>
  <c r="BL14"/>
  <c r="BQ14"/>
  <c r="BM14"/>
  <c r="BN14"/>
  <c r="BO14"/>
  <c r="I125" i="12"/>
  <c r="U150" i="13"/>
  <c r="T150"/>
  <c r="V151"/>
  <c r="G98" i="7"/>
  <c r="L97"/>
  <c r="BN15" i="13" l="1"/>
  <c r="BO15"/>
  <c r="BP15"/>
  <c r="BL15"/>
  <c r="BQ15"/>
  <c r="BM15"/>
  <c r="I126" i="12"/>
  <c r="V152" i="13"/>
  <c r="U151"/>
  <c r="T151"/>
  <c r="L98" i="7"/>
  <c r="G99"/>
  <c r="BP16" i="13" l="1"/>
  <c r="BL16"/>
  <c r="BQ16"/>
  <c r="BM16"/>
  <c r="BN16"/>
  <c r="BO16"/>
  <c r="I127" i="12"/>
  <c r="J127"/>
  <c r="T152" i="13"/>
  <c r="V153"/>
  <c r="U152"/>
  <c r="G100" i="7"/>
  <c r="L99"/>
  <c r="I128" i="12" l="1"/>
  <c r="BN17" i="13"/>
  <c r="BO17"/>
  <c r="BP17"/>
  <c r="BL17"/>
  <c r="BQ17"/>
  <c r="BM17"/>
  <c r="J128" i="12"/>
  <c r="T153" i="13"/>
  <c r="U153"/>
  <c r="V154"/>
  <c r="L100" i="7"/>
  <c r="G101"/>
  <c r="BP18" i="13" l="1"/>
  <c r="BL18"/>
  <c r="BQ18"/>
  <c r="BM18"/>
  <c r="BN18"/>
  <c r="BO18"/>
  <c r="I129" i="12"/>
  <c r="J129"/>
  <c r="V155" i="13"/>
  <c r="T154"/>
  <c r="U154"/>
  <c r="G102" i="7"/>
  <c r="L101"/>
  <c r="I130" i="12" l="1"/>
  <c r="BN19" i="13"/>
  <c r="BO19"/>
  <c r="BP19"/>
  <c r="BL19"/>
  <c r="BQ19"/>
  <c r="BM19"/>
  <c r="J130" i="12"/>
  <c r="U155" i="13"/>
  <c r="V156"/>
  <c r="T155"/>
  <c r="L102" i="7"/>
  <c r="G103"/>
  <c r="BP20" i="13" l="1"/>
  <c r="BL20"/>
  <c r="BQ20"/>
  <c r="BM20"/>
  <c r="BN20"/>
  <c r="BO20"/>
  <c r="I131" i="12"/>
  <c r="J131"/>
  <c r="T156" i="13"/>
  <c r="U156"/>
  <c r="V157"/>
  <c r="L103" i="7"/>
  <c r="G104"/>
  <c r="I132" i="12" l="1"/>
  <c r="BN21" i="13"/>
  <c r="BO21"/>
  <c r="BP21"/>
  <c r="BL21"/>
  <c r="BQ21"/>
  <c r="BM21"/>
  <c r="J132" i="12"/>
  <c r="V158" i="13"/>
  <c r="T157"/>
  <c r="U157"/>
  <c r="L104" i="7"/>
  <c r="G105"/>
  <c r="BP22" i="13" l="1"/>
  <c r="BL22"/>
  <c r="BQ22"/>
  <c r="BM22"/>
  <c r="BN22"/>
  <c r="BO22"/>
  <c r="I133" i="12"/>
  <c r="J133"/>
  <c r="V159" i="13"/>
  <c r="U158"/>
  <c r="T158"/>
  <c r="G106" i="7"/>
  <c r="L105"/>
  <c r="I134" i="12" l="1"/>
  <c r="BN23" i="13"/>
  <c r="BO23"/>
  <c r="BP23"/>
  <c r="BL23"/>
  <c r="BQ23"/>
  <c r="BM23"/>
  <c r="J134" i="12"/>
  <c r="T159" i="13"/>
  <c r="V160"/>
  <c r="U159"/>
  <c r="L106" i="7"/>
  <c r="G107"/>
  <c r="BP24" i="13" l="1"/>
  <c r="BL24"/>
  <c r="BQ24"/>
  <c r="BM24"/>
  <c r="BN24"/>
  <c r="BO24"/>
  <c r="I135" i="12"/>
  <c r="J135"/>
  <c r="T160" i="13"/>
  <c r="U160"/>
  <c r="V161"/>
  <c r="G108" i="7"/>
  <c r="L107"/>
  <c r="I136" i="12" l="1"/>
  <c r="BN25" i="13"/>
  <c r="BO25"/>
  <c r="BP25"/>
  <c r="BL25"/>
  <c r="BQ25"/>
  <c r="BM25"/>
  <c r="J136" i="12"/>
  <c r="V162" i="13"/>
  <c r="U161"/>
  <c r="T161"/>
  <c r="L108" i="7"/>
  <c r="G109"/>
  <c r="BP26" i="13" l="1"/>
  <c r="BL26"/>
  <c r="BQ26"/>
  <c r="BM26"/>
  <c r="BN26"/>
  <c r="BO26"/>
  <c r="I137" i="12"/>
  <c r="J137"/>
  <c r="T162" i="13"/>
  <c r="U162"/>
  <c r="V163"/>
  <c r="G110" i="7"/>
  <c r="L109"/>
  <c r="J138" i="12" l="1"/>
  <c r="BN27" i="13"/>
  <c r="BO27"/>
  <c r="BP27"/>
  <c r="BL27"/>
  <c r="BQ27"/>
  <c r="BM27"/>
  <c r="I138" i="12"/>
  <c r="V164" i="13"/>
  <c r="T163"/>
  <c r="U163"/>
  <c r="L110" i="7"/>
  <c r="G111"/>
  <c r="J139" i="12" l="1"/>
  <c r="J140" s="1"/>
  <c r="BP28" i="13"/>
  <c r="BL28"/>
  <c r="BQ28"/>
  <c r="BM28"/>
  <c r="BN28"/>
  <c r="BO28"/>
  <c r="I139" i="12"/>
  <c r="U164" i="13"/>
  <c r="V165"/>
  <c r="T164"/>
  <c r="G112" i="7"/>
  <c r="L111"/>
  <c r="I140" i="12" l="1"/>
  <c r="J141" s="1"/>
  <c r="BN29" i="13"/>
  <c r="BO29"/>
  <c r="BP29"/>
  <c r="BL29"/>
  <c r="BQ29"/>
  <c r="BM29"/>
  <c r="U165"/>
  <c r="V166"/>
  <c r="T165"/>
  <c r="L112" i="7"/>
  <c r="G113"/>
  <c r="BP30" i="13" l="1"/>
  <c r="BL30"/>
  <c r="BQ30"/>
  <c r="BM30"/>
  <c r="BN30"/>
  <c r="BO30"/>
  <c r="I141" i="12"/>
  <c r="J142" s="1"/>
  <c r="U166" i="13"/>
  <c r="T166"/>
  <c r="V167"/>
  <c r="G114" i="7"/>
  <c r="L113"/>
  <c r="I142" i="12" l="1"/>
  <c r="J143" s="1"/>
  <c r="BN31" i="13"/>
  <c r="BO31"/>
  <c r="BP31"/>
  <c r="BL31"/>
  <c r="BQ31"/>
  <c r="BM31"/>
  <c r="V168"/>
  <c r="U167"/>
  <c r="T167"/>
  <c r="L114" i="7"/>
  <c r="G115"/>
  <c r="BP32" i="13" l="1"/>
  <c r="BL32"/>
  <c r="BQ32"/>
  <c r="BM32"/>
  <c r="BN32"/>
  <c r="BO32"/>
  <c r="I143" i="12"/>
  <c r="J144" s="1"/>
  <c r="T168" i="13"/>
  <c r="V169"/>
  <c r="U168"/>
  <c r="G116" i="7"/>
  <c r="L115"/>
  <c r="J145" i="12" l="1"/>
  <c r="I144"/>
  <c r="BN33" i="13"/>
  <c r="BO33"/>
  <c r="BP33"/>
  <c r="BL33"/>
  <c r="BQ33"/>
  <c r="BM33"/>
  <c r="T169"/>
  <c r="V170"/>
  <c r="U169"/>
  <c r="L116" i="7"/>
  <c r="G117"/>
  <c r="BP34" i="13" l="1"/>
  <c r="BL34"/>
  <c r="BQ34"/>
  <c r="BM34"/>
  <c r="BN34"/>
  <c r="BO34"/>
  <c r="I145" i="12"/>
  <c r="J146" s="1"/>
  <c r="V171" i="13"/>
  <c r="U170"/>
  <c r="T170"/>
  <c r="G118" i="7"/>
  <c r="L117"/>
  <c r="I146" i="12" l="1"/>
  <c r="J147" s="1"/>
  <c r="BN35" i="13"/>
  <c r="BO35"/>
  <c r="BP35"/>
  <c r="BL35"/>
  <c r="BQ35"/>
  <c r="BM35"/>
  <c r="T171"/>
  <c r="V172"/>
  <c r="U171"/>
  <c r="L118" i="7"/>
  <c r="G119"/>
  <c r="BP36" i="13" l="1"/>
  <c r="BL36"/>
  <c r="BQ36"/>
  <c r="BM36"/>
  <c r="BN36"/>
  <c r="BO36"/>
  <c r="I147" i="12"/>
  <c r="J148" s="1"/>
  <c r="T172" i="13"/>
  <c r="U172"/>
  <c r="V173"/>
  <c r="G120" i="7"/>
  <c r="L119"/>
  <c r="I148" i="12" l="1"/>
  <c r="J149" s="1"/>
  <c r="BN37" i="13"/>
  <c r="BO37"/>
  <c r="BP37"/>
  <c r="BL37"/>
  <c r="BQ37"/>
  <c r="BM37"/>
  <c r="T173"/>
  <c r="U173"/>
  <c r="V174"/>
  <c r="L120" i="7"/>
  <c r="G121"/>
  <c r="BP38" i="13" l="1"/>
  <c r="BL38"/>
  <c r="BQ38"/>
  <c r="BM38"/>
  <c r="BN38"/>
  <c r="BO38"/>
  <c r="I149" i="12"/>
  <c r="J150" s="1"/>
  <c r="U174" i="13"/>
  <c r="V175"/>
  <c r="T174"/>
  <c r="G122" i="7"/>
  <c r="L121"/>
  <c r="J151" i="12" l="1"/>
  <c r="BN39" i="13"/>
  <c r="BO39"/>
  <c r="BP39"/>
  <c r="BL39"/>
  <c r="BQ39"/>
  <c r="BM39"/>
  <c r="I150" i="12"/>
  <c r="T175" i="13"/>
  <c r="U175"/>
  <c r="V176"/>
  <c r="L122" i="7"/>
  <c r="G123"/>
  <c r="BP40" i="13" l="1"/>
  <c r="BL40"/>
  <c r="BQ40"/>
  <c r="BM40"/>
  <c r="BN40"/>
  <c r="BO40"/>
  <c r="I151" i="12"/>
  <c r="T176" i="13"/>
  <c r="V177"/>
  <c r="U176"/>
  <c r="G124" i="7"/>
  <c r="L123"/>
  <c r="BN41" i="13" l="1"/>
  <c r="BO41"/>
  <c r="BP41"/>
  <c r="BL41"/>
  <c r="BQ41"/>
  <c r="BM41"/>
  <c r="I152" i="12"/>
  <c r="J152"/>
  <c r="T177" i="13"/>
  <c r="V178"/>
  <c r="U177"/>
  <c r="L124" i="7"/>
  <c r="G125"/>
  <c r="BP42" i="13" l="1"/>
  <c r="BL42"/>
  <c r="BQ42"/>
  <c r="BM42"/>
  <c r="BN42"/>
  <c r="BO42"/>
  <c r="I153" i="12"/>
  <c r="J153"/>
  <c r="V179" i="13"/>
  <c r="U178"/>
  <c r="T178"/>
  <c r="G126" i="7"/>
  <c r="L125"/>
  <c r="BN43" i="13" l="1"/>
  <c r="BO43"/>
  <c r="BP43"/>
  <c r="BL43"/>
  <c r="BQ43"/>
  <c r="BM43"/>
  <c r="I154" i="12"/>
  <c r="J154"/>
  <c r="J155" s="1"/>
  <c r="T179" i="13"/>
  <c r="V180"/>
  <c r="U179"/>
  <c r="L126" i="7"/>
  <c r="G127"/>
  <c r="BP44" i="13" l="1"/>
  <c r="BL44"/>
  <c r="BQ44"/>
  <c r="BM44"/>
  <c r="BN44"/>
  <c r="BO44"/>
  <c r="I155" i="12"/>
  <c r="T180" i="13"/>
  <c r="U180"/>
  <c r="V181"/>
  <c r="G128" i="7"/>
  <c r="L127"/>
  <c r="I156" i="12" l="1"/>
  <c r="BN45" i="13"/>
  <c r="BO45"/>
  <c r="BP45"/>
  <c r="BL45"/>
  <c r="BQ45"/>
  <c r="BM45"/>
  <c r="J156" i="12"/>
  <c r="T181" i="13"/>
  <c r="U181"/>
  <c r="V182"/>
  <c r="L128" i="7"/>
  <c r="G129"/>
  <c r="BP46" i="13" l="1"/>
  <c r="BL46"/>
  <c r="BQ46"/>
  <c r="BM46"/>
  <c r="BN46"/>
  <c r="BO46"/>
  <c r="I157" i="12"/>
  <c r="J157"/>
  <c r="J158" s="1"/>
  <c r="V183" i="13"/>
  <c r="U182"/>
  <c r="T182"/>
  <c r="G130" i="7"/>
  <c r="L129"/>
  <c r="BN47" i="13" l="1"/>
  <c r="BO47"/>
  <c r="BP47"/>
  <c r="BL47"/>
  <c r="BQ47"/>
  <c r="BM47"/>
  <c r="I158" i="12"/>
  <c r="T183" i="13"/>
  <c r="V184"/>
  <c r="U183"/>
  <c r="L130" i="7"/>
  <c r="G131"/>
  <c r="BP48" i="13" l="1"/>
  <c r="BL48"/>
  <c r="BQ48"/>
  <c r="BM48"/>
  <c r="BN48"/>
  <c r="BO48"/>
  <c r="I159" i="12"/>
  <c r="J159"/>
  <c r="J160" s="1"/>
  <c r="T184" i="13"/>
  <c r="U184"/>
  <c r="V185"/>
  <c r="G132" i="7"/>
  <c r="L131"/>
  <c r="BN49" i="13" l="1"/>
  <c r="BO49"/>
  <c r="BP49"/>
  <c r="BL49"/>
  <c r="BQ49"/>
  <c r="BM49"/>
  <c r="I160" i="12"/>
  <c r="J161"/>
  <c r="T185" i="13"/>
  <c r="U185"/>
  <c r="V186"/>
  <c r="L132" i="7"/>
  <c r="G133"/>
  <c r="BP50" i="13" l="1"/>
  <c r="BL50"/>
  <c r="BQ50"/>
  <c r="BM50"/>
  <c r="BN50"/>
  <c r="BO50"/>
  <c r="I161" i="12"/>
  <c r="U186" i="13"/>
  <c r="V187"/>
  <c r="T186"/>
  <c r="G134" i="7"/>
  <c r="L133"/>
  <c r="BN51" i="13" l="1"/>
  <c r="BO51"/>
  <c r="BP51"/>
  <c r="BL51"/>
  <c r="BQ51"/>
  <c r="BM51"/>
  <c r="I162" i="12"/>
  <c r="J162"/>
  <c r="J163" s="1"/>
  <c r="T187" i="13"/>
  <c r="U187"/>
  <c r="V188"/>
  <c r="L134" i="7"/>
  <c r="G135"/>
  <c r="BP52" i="13" l="1"/>
  <c r="BL52"/>
  <c r="BQ52"/>
  <c r="BM52"/>
  <c r="BN52"/>
  <c r="BO52"/>
  <c r="U188"/>
  <c r="V189"/>
  <c r="T188"/>
  <c r="G136" i="7"/>
  <c r="L135"/>
  <c r="T189" i="13" l="1"/>
  <c r="U189"/>
  <c r="V190"/>
  <c r="L136" i="7"/>
  <c r="G137"/>
  <c r="V191" i="13" l="1"/>
  <c r="T190"/>
  <c r="U190"/>
  <c r="G138" i="7"/>
  <c r="L137"/>
  <c r="T191" i="13" l="1"/>
  <c r="U191"/>
  <c r="V192"/>
  <c r="L138" i="7"/>
  <c r="G139"/>
  <c r="T192" i="13" l="1"/>
  <c r="U192"/>
  <c r="V193"/>
  <c r="L139" i="7"/>
  <c r="G140"/>
  <c r="U193" i="13" l="1"/>
  <c r="V194"/>
  <c r="T193"/>
  <c r="L140" i="7"/>
  <c r="G141"/>
  <c r="T194" i="13" l="1"/>
  <c r="U194"/>
  <c r="V195"/>
  <c r="G142" i="7"/>
  <c r="L141"/>
  <c r="T195" i="13" l="1"/>
  <c r="V196"/>
  <c r="U195"/>
  <c r="L142" i="7"/>
  <c r="G143"/>
  <c r="V197" i="13" l="1"/>
  <c r="U196"/>
  <c r="T196"/>
  <c r="G144" i="7"/>
  <c r="L143"/>
  <c r="V198" i="13" l="1"/>
  <c r="T197"/>
  <c r="U197"/>
  <c r="L144" i="7"/>
  <c r="G145"/>
  <c r="U198" i="13" l="1"/>
  <c r="V199"/>
  <c r="T198"/>
  <c r="L145" i="7"/>
  <c r="G146"/>
  <c r="U199" i="13" l="1"/>
  <c r="T199"/>
  <c r="V200"/>
  <c r="L146" i="7"/>
  <c r="G147"/>
  <c r="U200" i="13" l="1"/>
  <c r="T200"/>
  <c r="V201"/>
  <c r="L147" i="7"/>
  <c r="G148"/>
  <c r="U201" i="13" l="1"/>
  <c r="V202"/>
  <c r="T201"/>
  <c r="L148" i="7"/>
  <c r="G149"/>
  <c r="T202" i="13" l="1"/>
  <c r="U202"/>
  <c r="V203"/>
  <c r="L149" i="7"/>
  <c r="G150"/>
  <c r="V204" i="13" l="1"/>
  <c r="T203"/>
  <c r="U203"/>
  <c r="L150" i="7"/>
  <c r="G151"/>
  <c r="U204" i="13" l="1"/>
  <c r="V205"/>
  <c r="T204"/>
  <c r="L151" i="7"/>
  <c r="G152"/>
  <c r="V206" i="13" l="1"/>
  <c r="T205"/>
  <c r="U205"/>
  <c r="L152" i="7"/>
  <c r="G153"/>
  <c r="U206" i="13" l="1"/>
  <c r="V207"/>
  <c r="T206"/>
  <c r="G154" i="7"/>
  <c r="L153"/>
  <c r="T207" i="13" l="1"/>
  <c r="U207"/>
  <c r="V208"/>
  <c r="G155" i="7"/>
  <c r="L154"/>
  <c r="T208" i="13" l="1"/>
  <c r="U208"/>
  <c r="V209"/>
  <c r="G156" i="7"/>
  <c r="L155"/>
  <c r="V210" i="13" l="1"/>
  <c r="U209"/>
  <c r="T209"/>
  <c r="G157" i="7"/>
  <c r="L156"/>
  <c r="T210" i="13" l="1"/>
  <c r="V211"/>
  <c r="U210"/>
  <c r="L157" i="7"/>
  <c r="G158"/>
  <c r="T211" i="13" l="1"/>
  <c r="V212"/>
  <c r="U211"/>
  <c r="G159" i="7"/>
  <c r="L158"/>
  <c r="U212" i="13" l="1"/>
  <c r="T212"/>
  <c r="V213"/>
  <c r="L159" i="7"/>
  <c r="G160"/>
  <c r="V214" i="13" l="1"/>
  <c r="U213"/>
  <c r="T213"/>
  <c r="G161" i="7"/>
  <c r="L160"/>
  <c r="T214" i="13" l="1"/>
  <c r="V215"/>
  <c r="U214"/>
  <c r="G162" i="7"/>
  <c r="L161"/>
  <c r="U215" i="13" l="1"/>
  <c r="T215"/>
  <c r="V216"/>
  <c r="G163" i="7"/>
  <c r="L162"/>
  <c r="U216" i="13" l="1"/>
  <c r="V217"/>
  <c r="T216"/>
  <c r="G164" i="7"/>
  <c r="L163"/>
  <c r="T217" i="13" l="1"/>
  <c r="U217"/>
  <c r="V218"/>
  <c r="G165" i="7"/>
  <c r="L164"/>
  <c r="T218" i="13" l="1"/>
  <c r="V219"/>
  <c r="U218"/>
  <c r="L165" i="7"/>
  <c r="G166"/>
  <c r="U219" i="13" l="1"/>
  <c r="T219"/>
  <c r="V220"/>
  <c r="G167" i="7"/>
  <c r="L166"/>
  <c r="V221" i="13" l="1"/>
  <c r="U220"/>
  <c r="T220"/>
  <c r="L167" i="7"/>
  <c r="G168"/>
  <c r="T221" i="13" l="1"/>
  <c r="V222"/>
  <c r="U221"/>
  <c r="G169" i="7"/>
  <c r="L168"/>
  <c r="T222" i="13" l="1"/>
  <c r="U222"/>
  <c r="V223"/>
  <c r="G170" i="7"/>
  <c r="L169"/>
  <c r="V224" i="13" l="1"/>
  <c r="U223"/>
  <c r="T223"/>
  <c r="G171" i="7"/>
  <c r="L170"/>
  <c r="V225" i="13" l="1"/>
  <c r="T224"/>
  <c r="U224"/>
  <c r="G172" i="7"/>
  <c r="L171"/>
  <c r="U225" i="13" l="1"/>
  <c r="V226"/>
  <c r="T225"/>
  <c r="G173" i="7"/>
  <c r="L172"/>
  <c r="T226" i="13" l="1"/>
  <c r="U226"/>
  <c r="V227"/>
  <c r="L173" i="7"/>
  <c r="G174"/>
  <c r="T227" i="13" l="1"/>
  <c r="U227"/>
  <c r="V228"/>
  <c r="G175" i="7"/>
  <c r="L174"/>
  <c r="T228" i="13" l="1"/>
  <c r="U228"/>
  <c r="V229"/>
  <c r="L175" i="7"/>
  <c r="G176"/>
  <c r="V230" i="13" l="1"/>
  <c r="T229"/>
  <c r="U229"/>
  <c r="G177" i="7"/>
  <c r="L176"/>
  <c r="U230" i="13" l="1"/>
  <c r="V231"/>
  <c r="T230"/>
  <c r="L177" i="7"/>
  <c r="G178"/>
  <c r="T231" i="13" l="1"/>
  <c r="U231"/>
  <c r="V232"/>
  <c r="G179" i="7"/>
  <c r="L178"/>
  <c r="T232" i="13" l="1"/>
  <c r="U232"/>
  <c r="V233"/>
  <c r="G180" i="7"/>
  <c r="L179"/>
  <c r="V234" i="13" l="1"/>
  <c r="T233"/>
  <c r="U233"/>
  <c r="G181" i="7"/>
  <c r="L180"/>
  <c r="U234" i="13" l="1"/>
  <c r="V235"/>
  <c r="T234"/>
  <c r="L181" i="7"/>
  <c r="G182"/>
  <c r="U235" i="13" l="1"/>
  <c r="V236"/>
  <c r="T235"/>
  <c r="G183" i="7"/>
  <c r="L182"/>
  <c r="U236" i="13" l="1"/>
  <c r="T236"/>
  <c r="V237"/>
  <c r="L183" i="7"/>
  <c r="G184"/>
  <c r="V238" i="13" l="1"/>
  <c r="U237"/>
  <c r="T237"/>
  <c r="G185" i="7"/>
  <c r="L184"/>
  <c r="T238" i="13" l="1"/>
  <c r="V239"/>
  <c r="U238"/>
  <c r="G186" i="7"/>
  <c r="L185"/>
  <c r="U239" i="13" l="1"/>
  <c r="T239"/>
  <c r="V240"/>
  <c r="G187" i="7"/>
  <c r="L186"/>
  <c r="V241" i="13" l="1"/>
  <c r="U240"/>
  <c r="T240"/>
  <c r="G188" i="7"/>
  <c r="L187"/>
  <c r="U241" i="13" l="1"/>
  <c r="T241"/>
  <c r="V242"/>
  <c r="G189" i="7"/>
  <c r="L188"/>
  <c r="U242" i="13" l="1"/>
  <c r="T242"/>
  <c r="V243"/>
  <c r="L189" i="7"/>
  <c r="G190"/>
  <c r="U243" i="13" l="1"/>
  <c r="V244"/>
  <c r="T243"/>
  <c r="G191" i="7"/>
  <c r="L190"/>
  <c r="T244" i="13" l="1"/>
  <c r="U244"/>
  <c r="V245"/>
  <c r="L191" i="7"/>
  <c r="G192"/>
  <c r="V246" i="13" l="1"/>
  <c r="T245"/>
  <c r="U245"/>
  <c r="G193" i="7"/>
  <c r="L192"/>
  <c r="V247" i="13" l="1"/>
  <c r="T246"/>
  <c r="U246"/>
  <c r="L193" i="7"/>
  <c r="G194"/>
  <c r="U247" i="13" l="1"/>
  <c r="T247"/>
  <c r="V248"/>
  <c r="G195" i="7"/>
  <c r="L194"/>
  <c r="V249" i="13" l="1"/>
  <c r="U248"/>
  <c r="T248"/>
  <c r="G196" i="7"/>
  <c r="L195"/>
  <c r="T249" i="13" l="1"/>
  <c r="V250"/>
  <c r="U249"/>
  <c r="G197" i="7"/>
  <c r="L196"/>
  <c r="T250" i="13" l="1"/>
  <c r="V251"/>
  <c r="U250"/>
  <c r="L197" i="7"/>
  <c r="G198"/>
  <c r="V252" i="13" l="1"/>
  <c r="U251"/>
  <c r="T251"/>
  <c r="G199" i="7"/>
  <c r="L198"/>
  <c r="V253" i="13" l="1"/>
  <c r="T252"/>
  <c r="U252"/>
  <c r="L199" i="7"/>
  <c r="G200"/>
  <c r="U253" i="13" l="1"/>
  <c r="V254"/>
  <c r="T253"/>
  <c r="G201" i="7"/>
  <c r="L200"/>
  <c r="U254" i="13" l="1"/>
  <c r="T254"/>
  <c r="V255"/>
  <c r="G202" i="7"/>
  <c r="L201"/>
  <c r="V256" i="13" l="1"/>
  <c r="U255"/>
  <c r="T255"/>
  <c r="G203" i="7"/>
  <c r="L202"/>
  <c r="V257" i="13" l="1"/>
  <c r="T256"/>
  <c r="U256"/>
  <c r="G204" i="7"/>
  <c r="L203"/>
  <c r="U257" i="13" l="1"/>
  <c r="V258"/>
  <c r="T257"/>
  <c r="G205" i="7"/>
  <c r="L204"/>
  <c r="U258" i="13" l="1"/>
  <c r="T258"/>
  <c r="V259"/>
  <c r="L205" i="7"/>
  <c r="G206"/>
  <c r="V260" i="13" l="1"/>
  <c r="U259"/>
  <c r="T259"/>
  <c r="G207" i="7"/>
  <c r="L206"/>
  <c r="T260" i="13" l="1"/>
  <c r="V261"/>
  <c r="U260"/>
  <c r="L207" i="7"/>
  <c r="G208"/>
  <c r="T261" i="13" l="1"/>
  <c r="U261"/>
  <c r="V262"/>
  <c r="G209" i="7"/>
  <c r="L208"/>
  <c r="V263" i="13" l="1"/>
  <c r="T262"/>
  <c r="U262"/>
  <c r="L209" i="7"/>
  <c r="G210"/>
  <c r="U263" i="13" l="1"/>
  <c r="V264"/>
  <c r="T263"/>
  <c r="G211" i="7"/>
  <c r="L210"/>
  <c r="T264" i="13" l="1"/>
  <c r="U264"/>
  <c r="V265"/>
  <c r="G212" i="7"/>
  <c r="L211"/>
  <c r="V266" i="13" l="1"/>
  <c r="T265"/>
  <c r="U265"/>
  <c r="G213" i="7"/>
  <c r="L212"/>
  <c r="V267" i="13" l="1"/>
  <c r="U266"/>
  <c r="T266"/>
  <c r="L213" i="7"/>
  <c r="G214"/>
  <c r="T267" i="13" l="1"/>
  <c r="V268"/>
  <c r="U267"/>
  <c r="G215" i="7"/>
  <c r="L214"/>
  <c r="T268" i="13" l="1"/>
  <c r="U268"/>
  <c r="V269"/>
  <c r="L215" i="7"/>
  <c r="G216"/>
  <c r="T269" i="13" l="1"/>
  <c r="V270"/>
  <c r="U269"/>
  <c r="G217" i="7"/>
  <c r="L216"/>
  <c r="U270" i="13" l="1"/>
  <c r="T270"/>
  <c r="V271"/>
  <c r="L217" i="7"/>
  <c r="G218"/>
  <c r="V272" i="13" l="1"/>
  <c r="U271"/>
  <c r="T271"/>
  <c r="G219" i="7"/>
  <c r="L218"/>
  <c r="T272" i="13" l="1"/>
  <c r="V273"/>
  <c r="U272"/>
  <c r="G220" i="7"/>
  <c r="L219"/>
  <c r="T273" i="13" l="1"/>
  <c r="V274"/>
  <c r="U273"/>
  <c r="G221" i="7"/>
  <c r="L220"/>
  <c r="V275" i="13" l="1"/>
  <c r="U274"/>
  <c r="T274"/>
  <c r="G222" i="7"/>
  <c r="L221"/>
  <c r="T275" i="13" l="1"/>
  <c r="V276"/>
  <c r="U275"/>
  <c r="G223" i="7"/>
  <c r="L222"/>
  <c r="T276" i="13" l="1"/>
  <c r="U276"/>
  <c r="V277"/>
  <c r="G224" i="7"/>
  <c r="L223"/>
  <c r="T277" i="13" l="1"/>
  <c r="U277"/>
  <c r="V278"/>
  <c r="G225" i="7"/>
  <c r="L224"/>
  <c r="V279" i="13" l="1"/>
  <c r="U278"/>
  <c r="T278"/>
  <c r="G226" i="7"/>
  <c r="L225"/>
  <c r="T279" i="13" l="1"/>
  <c r="V280"/>
  <c r="U279"/>
  <c r="G227" i="7"/>
  <c r="L226"/>
  <c r="T280" i="13" l="1"/>
  <c r="U280"/>
  <c r="V281"/>
  <c r="G228" i="7"/>
  <c r="L227"/>
  <c r="V282" i="13" l="1"/>
  <c r="U281"/>
  <c r="T281"/>
  <c r="G229" i="7"/>
  <c r="L228"/>
  <c r="V283" i="13" l="1"/>
  <c r="T282"/>
  <c r="U282"/>
  <c r="G230" i="7"/>
  <c r="L229"/>
  <c r="U283" i="13" l="1"/>
  <c r="V284"/>
  <c r="T283"/>
  <c r="G231" i="7"/>
  <c r="L230"/>
  <c r="T284" i="13" l="1"/>
  <c r="U284"/>
  <c r="V285"/>
  <c r="G232" i="7"/>
  <c r="L231"/>
  <c r="T285" i="13" l="1"/>
  <c r="U285"/>
  <c r="V286"/>
  <c r="L232" i="7"/>
  <c r="G233"/>
  <c r="V287" i="13" l="1"/>
  <c r="T286"/>
  <c r="U286"/>
  <c r="G234" i="7"/>
  <c r="L233"/>
  <c r="U287" i="13" l="1"/>
  <c r="V288"/>
  <c r="T287"/>
  <c r="L234" i="7"/>
  <c r="G235"/>
  <c r="T288" i="13" l="1"/>
  <c r="U288"/>
  <c r="V289"/>
  <c r="G236" i="7"/>
  <c r="L235"/>
  <c r="V290" i="13" l="1"/>
  <c r="T289"/>
  <c r="U289"/>
  <c r="L236" i="7"/>
  <c r="G237"/>
  <c r="U290" i="13" l="1"/>
  <c r="V291"/>
  <c r="T290"/>
  <c r="G238" i="7"/>
  <c r="L237"/>
  <c r="T291" i="13" l="1"/>
  <c r="V292"/>
  <c r="U291"/>
  <c r="L238" i="7"/>
  <c r="G239"/>
  <c r="U292" i="13" l="1"/>
  <c r="T292"/>
  <c r="V293"/>
  <c r="G240" i="7"/>
  <c r="L239"/>
  <c r="V294" i="13" l="1"/>
  <c r="U293"/>
  <c r="T293"/>
  <c r="L240" i="7"/>
  <c r="G241"/>
  <c r="T294" i="13" l="1"/>
  <c r="V295"/>
  <c r="U294"/>
  <c r="G242" i="7"/>
  <c r="L241"/>
  <c r="U295" i="13" l="1"/>
  <c r="V296"/>
  <c r="T295"/>
  <c r="L242" i="7"/>
  <c r="G243"/>
  <c r="T296" i="13" l="1"/>
  <c r="V297"/>
  <c r="U296"/>
  <c r="G244" i="7"/>
  <c r="L243"/>
  <c r="U297" i="13" l="1"/>
  <c r="T297"/>
  <c r="V298"/>
  <c r="L244" i="7"/>
  <c r="G245"/>
  <c r="U298" i="13" l="1"/>
  <c r="T298"/>
  <c r="V299"/>
  <c r="G246" i="7"/>
  <c r="L245"/>
  <c r="V300" i="13" l="1"/>
  <c r="U299"/>
  <c r="T299"/>
  <c r="L246" i="7"/>
  <c r="G247"/>
  <c r="T300" i="13" l="1"/>
  <c r="V301"/>
  <c r="U300"/>
  <c r="G248" i="7"/>
  <c r="L247"/>
  <c r="U301" i="13" l="1"/>
  <c r="T301"/>
  <c r="V302"/>
  <c r="L248" i="7"/>
  <c r="G249"/>
  <c r="V303" i="13" l="1"/>
  <c r="U302"/>
  <c r="T302"/>
  <c r="G250" i="7"/>
  <c r="L249"/>
  <c r="T303" i="13" l="1"/>
  <c r="V304"/>
  <c r="U303"/>
  <c r="L250" i="7"/>
  <c r="G251"/>
  <c r="T304" i="13" l="1"/>
  <c r="U304"/>
  <c r="V305"/>
  <c r="G252" i="7"/>
  <c r="L251"/>
  <c r="T305" i="13" l="1"/>
  <c r="V306"/>
  <c r="U305"/>
  <c r="L252" i="7"/>
  <c r="G253"/>
  <c r="U306" i="13" l="1"/>
  <c r="T306"/>
  <c r="V307"/>
  <c r="G254" i="7"/>
  <c r="L253"/>
  <c r="V308" i="13" l="1"/>
  <c r="U307"/>
  <c r="T307"/>
  <c r="L254" i="7"/>
  <c r="G255"/>
  <c r="T308" i="13" l="1"/>
  <c r="V309"/>
  <c r="U308"/>
  <c r="G256" i="7"/>
  <c r="L255"/>
  <c r="T309" i="13" l="1"/>
  <c r="V310"/>
  <c r="U309"/>
  <c r="L256" i="7"/>
  <c r="G257"/>
  <c r="V311" i="13" l="1"/>
  <c r="U310"/>
  <c r="T310"/>
  <c r="G258" i="7"/>
  <c r="L257"/>
  <c r="T311" i="13" l="1"/>
  <c r="V312"/>
  <c r="U311"/>
  <c r="L258" i="7"/>
  <c r="G259"/>
  <c r="T312" i="13" l="1"/>
  <c r="U312"/>
  <c r="V313"/>
  <c r="G260" i="7"/>
  <c r="L259"/>
  <c r="T313" i="13" l="1"/>
  <c r="U313"/>
  <c r="V314"/>
  <c r="L260" i="7"/>
  <c r="G261"/>
  <c r="U314" i="13" l="1"/>
  <c r="V315"/>
  <c r="T314"/>
  <c r="G262" i="7"/>
  <c r="L261"/>
  <c r="T315" i="13" l="1"/>
  <c r="U315"/>
  <c r="V316"/>
  <c r="L262" i="7"/>
  <c r="G263"/>
  <c r="T316" i="13" l="1"/>
  <c r="V317"/>
  <c r="U316"/>
  <c r="G264" i="7"/>
  <c r="L263"/>
  <c r="G163" i="12" s="1"/>
  <c r="H163" l="1"/>
  <c r="I163" s="1"/>
  <c r="U317" i="13"/>
  <c r="T317"/>
  <c r="V318"/>
  <c r="G265" i="7"/>
  <c r="L264"/>
  <c r="G164" i="12" s="1"/>
  <c r="BN53" i="13" l="1"/>
  <c r="BL53"/>
  <c r="BM53"/>
  <c r="BO53"/>
  <c r="BP53"/>
  <c r="BQ53"/>
  <c r="J164" i="12"/>
  <c r="H164"/>
  <c r="I164" s="1"/>
  <c r="V319" i="13"/>
  <c r="U318"/>
  <c r="T318"/>
  <c r="L265" i="7"/>
  <c r="G165" i="12" s="1"/>
  <c r="BP54" i="13" l="1"/>
  <c r="BL54"/>
  <c r="BN54"/>
  <c r="BO54"/>
  <c r="BQ54"/>
  <c r="BM54"/>
  <c r="J165" i="12"/>
  <c r="H165"/>
  <c r="I165" s="1"/>
  <c r="T319" i="13"/>
  <c r="V320"/>
  <c r="U319"/>
  <c r="BN55" l="1"/>
  <c r="BP55"/>
  <c r="BQ55"/>
  <c r="BO55"/>
  <c r="BL55"/>
  <c r="BM55"/>
  <c r="J166" i="12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9" l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8"/>
  <c r="A57"/>
  <c r="AG54"/>
  <c r="AF54"/>
  <c r="AF53"/>
  <c r="AH52"/>
  <c r="AH51"/>
  <c r="AG51"/>
  <c r="AG50"/>
  <c r="AF50"/>
  <c r="AF49"/>
  <c r="AH48"/>
  <c r="AH47"/>
  <c r="AG47"/>
  <c r="AG46"/>
  <c r="AF46"/>
  <c r="AF45"/>
  <c r="AH44"/>
  <c r="AH43"/>
  <c r="AG43"/>
  <c r="AG42"/>
  <c r="AF42"/>
  <c r="AF41"/>
  <c r="AH40"/>
  <c r="AH39"/>
  <c r="AG39"/>
  <c r="AG38"/>
  <c r="AF38"/>
  <c r="AF37"/>
  <c r="AH36"/>
  <c r="AH35"/>
  <c r="AG35"/>
  <c r="AG34"/>
  <c r="AF34"/>
  <c r="AF33"/>
  <c r="AH32"/>
  <c r="AH31"/>
  <c r="AG31"/>
  <c r="AG30"/>
  <c r="AF30"/>
  <c r="AF29"/>
  <c r="AH28"/>
  <c r="AH27"/>
  <c r="AG27"/>
  <c r="AG26"/>
  <c r="AF26"/>
  <c r="AF25"/>
  <c r="AH24"/>
  <c r="AH23"/>
  <c r="AG23"/>
  <c r="AG22"/>
  <c r="AF22"/>
  <c r="AF21"/>
  <c r="AH20"/>
  <c r="AH19"/>
  <c r="AG19"/>
  <c r="AG18"/>
  <c r="AF18"/>
  <c r="AE54"/>
  <c r="AH54" s="1"/>
  <c r="AD54"/>
  <c r="AC54"/>
  <c r="AE53"/>
  <c r="AH53" s="1"/>
  <c r="AD53"/>
  <c r="AG53" s="1"/>
  <c r="AC53"/>
  <c r="AE52"/>
  <c r="AD52"/>
  <c r="AG52" s="1"/>
  <c r="AC52"/>
  <c r="AF52" s="1"/>
  <c r="AE51"/>
  <c r="AD51"/>
  <c r="AC51"/>
  <c r="AF51" s="1"/>
  <c r="AE50"/>
  <c r="AH50" s="1"/>
  <c r="AD50"/>
  <c r="AC50"/>
  <c r="AE49"/>
  <c r="AH49" s="1"/>
  <c r="AD49"/>
  <c r="AG49" s="1"/>
  <c r="AC49"/>
  <c r="AE48"/>
  <c r="AD48"/>
  <c r="AG48" s="1"/>
  <c r="AC48"/>
  <c r="AF48" s="1"/>
  <c r="AE47"/>
  <c r="AD47"/>
  <c r="AC47"/>
  <c r="AF47" s="1"/>
  <c r="AE46"/>
  <c r="AH46" s="1"/>
  <c r="AD46"/>
  <c r="AC46"/>
  <c r="AE45"/>
  <c r="AH45" s="1"/>
  <c r="AD45"/>
  <c r="AG45" s="1"/>
  <c r="AC45"/>
  <c r="AE44"/>
  <c r="AD44"/>
  <c r="AG44" s="1"/>
  <c r="AC44"/>
  <c r="AF44" s="1"/>
  <c r="AE43"/>
  <c r="AD43"/>
  <c r="AC43"/>
  <c r="AF43" s="1"/>
  <c r="AE42"/>
  <c r="AH42" s="1"/>
  <c r="AD42"/>
  <c r="AC42"/>
  <c r="AE41"/>
  <c r="AH41" s="1"/>
  <c r="AD41"/>
  <c r="AG41" s="1"/>
  <c r="AC41"/>
  <c r="AE40"/>
  <c r="AD40"/>
  <c r="AG40" s="1"/>
  <c r="AC40"/>
  <c r="AF40" s="1"/>
  <c r="AE39"/>
  <c r="AD39"/>
  <c r="AC39"/>
  <c r="AF39" s="1"/>
  <c r="AE38"/>
  <c r="AH38" s="1"/>
  <c r="AD38"/>
  <c r="AC38"/>
  <c r="AE37"/>
  <c r="AH37" s="1"/>
  <c r="AD37"/>
  <c r="AG37" s="1"/>
  <c r="AC37"/>
  <c r="AE36"/>
  <c r="AD36"/>
  <c r="AG36" s="1"/>
  <c r="AC36"/>
  <c r="AF36" s="1"/>
  <c r="AE35"/>
  <c r="AD35"/>
  <c r="AC35"/>
  <c r="AF35" s="1"/>
  <c r="AE34"/>
  <c r="AH34" s="1"/>
  <c r="AD34"/>
  <c r="AC34"/>
  <c r="AE33"/>
  <c r="AH33" s="1"/>
  <c r="AD33"/>
  <c r="AG33" s="1"/>
  <c r="AC33"/>
  <c r="AE32"/>
  <c r="AD32"/>
  <c r="AG32" s="1"/>
  <c r="AC32"/>
  <c r="AF32" s="1"/>
  <c r="AE31"/>
  <c r="AD31"/>
  <c r="AC31"/>
  <c r="AF31" s="1"/>
  <c r="AE30"/>
  <c r="AH30" s="1"/>
  <c r="AD30"/>
  <c r="AC30"/>
  <c r="AE29"/>
  <c r="AH29" s="1"/>
  <c r="AD29"/>
  <c r="AG29" s="1"/>
  <c r="AC29"/>
  <c r="AE28"/>
  <c r="AD28"/>
  <c r="AG28" s="1"/>
  <c r="AC28"/>
  <c r="AF28" s="1"/>
  <c r="AE27"/>
  <c r="AD27"/>
  <c r="AC27"/>
  <c r="AF27" s="1"/>
  <c r="AE26"/>
  <c r="AH26" s="1"/>
  <c r="AD26"/>
  <c r="AC26"/>
  <c r="AE25"/>
  <c r="AH25" s="1"/>
  <c r="AD25"/>
  <c r="AG25" s="1"/>
  <c r="AC25"/>
  <c r="AE24"/>
  <c r="AD24"/>
  <c r="AG24" s="1"/>
  <c r="AC24"/>
  <c r="AF24" s="1"/>
  <c r="AE23"/>
  <c r="AD23"/>
  <c r="AC23"/>
  <c r="AF23" s="1"/>
  <c r="AE22"/>
  <c r="AH22" s="1"/>
  <c r="AD22"/>
  <c r="AC22"/>
  <c r="AE21"/>
  <c r="AH21" s="1"/>
  <c r="AD21"/>
  <c r="AG21" s="1"/>
  <c r="AC21"/>
  <c r="AE20"/>
  <c r="AD20"/>
  <c r="AG20" s="1"/>
  <c r="AC20"/>
  <c r="AF20" s="1"/>
  <c r="AE19"/>
  <c r="AD19"/>
  <c r="AC19"/>
  <c r="AF19" s="1"/>
  <c r="AE18"/>
  <c r="AH18" s="1"/>
  <c r="AD18"/>
  <c r="AC18"/>
  <c r="AE17"/>
  <c r="AD17"/>
  <c r="AC17"/>
  <c r="AF17" s="1"/>
  <c r="AC16"/>
  <c r="AF16" s="1"/>
  <c r="AC15"/>
  <c r="AF15" s="1"/>
  <c r="AC14"/>
  <c r="AF14" s="1"/>
  <c r="AC13"/>
  <c r="AF13" s="1"/>
  <c r="AC12"/>
  <c r="AF12" s="1"/>
  <c r="AC11"/>
  <c r="AF11" s="1"/>
  <c r="AC10"/>
  <c r="AF10" s="1"/>
  <c r="AC9"/>
  <c r="AF9" s="1"/>
  <c r="AC8"/>
  <c r="AF8" s="1"/>
  <c r="AC7"/>
  <c r="AF7" s="1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P56"/>
  <c r="O56"/>
  <c r="O55"/>
  <c r="N55"/>
  <c r="N54"/>
  <c r="P53"/>
  <c r="P52"/>
  <c r="O52"/>
  <c r="O51"/>
  <c r="N51"/>
  <c r="N50"/>
  <c r="P49"/>
  <c r="P48"/>
  <c r="O48"/>
  <c r="O47"/>
  <c r="N47"/>
  <c r="N46"/>
  <c r="P45"/>
  <c r="P44"/>
  <c r="O44"/>
  <c r="O43"/>
  <c r="N43"/>
  <c r="N42"/>
  <c r="P41"/>
  <c r="P40"/>
  <c r="O40"/>
  <c r="O39"/>
  <c r="N39"/>
  <c r="N38"/>
  <c r="P37"/>
  <c r="P36"/>
  <c r="O36"/>
  <c r="O35"/>
  <c r="N35"/>
  <c r="N34"/>
  <c r="P33"/>
  <c r="P32"/>
  <c r="O32"/>
  <c r="O31"/>
  <c r="N31"/>
  <c r="N30"/>
  <c r="P29"/>
  <c r="P28"/>
  <c r="O28"/>
  <c r="O27"/>
  <c r="N27"/>
  <c r="N26"/>
  <c r="P25"/>
  <c r="P24"/>
  <c r="O24"/>
  <c r="O23"/>
  <c r="N23"/>
  <c r="N22"/>
  <c r="P21"/>
  <c r="P20"/>
  <c r="O20"/>
  <c r="O19"/>
  <c r="N19"/>
  <c r="N18"/>
  <c r="P17"/>
  <c r="P16"/>
  <c r="O16"/>
  <c r="O15"/>
  <c r="N15"/>
  <c r="N14"/>
  <c r="P13"/>
  <c r="P12"/>
  <c r="O12"/>
  <c r="O11"/>
  <c r="N11"/>
  <c r="N10"/>
  <c r="P9"/>
  <c r="P8"/>
  <c r="O8"/>
  <c r="O7"/>
  <c r="N7"/>
  <c r="M56"/>
  <c r="L56"/>
  <c r="K56"/>
  <c r="N56" s="1"/>
  <c r="M55"/>
  <c r="P55" s="1"/>
  <c r="L55"/>
  <c r="K55"/>
  <c r="M54"/>
  <c r="P54" s="1"/>
  <c r="L54"/>
  <c r="O54" s="1"/>
  <c r="K54"/>
  <c r="M53"/>
  <c r="L53"/>
  <c r="O53" s="1"/>
  <c r="K53"/>
  <c r="N53" s="1"/>
  <c r="M52"/>
  <c r="L52"/>
  <c r="K52"/>
  <c r="N52" s="1"/>
  <c r="M51"/>
  <c r="P51" s="1"/>
  <c r="L51"/>
  <c r="K51"/>
  <c r="M50"/>
  <c r="P50" s="1"/>
  <c r="L50"/>
  <c r="O50" s="1"/>
  <c r="K50"/>
  <c r="M49"/>
  <c r="L49"/>
  <c r="O49" s="1"/>
  <c r="K49"/>
  <c r="N49" s="1"/>
  <c r="M48"/>
  <c r="L48"/>
  <c r="K48"/>
  <c r="N48" s="1"/>
  <c r="M47"/>
  <c r="P47" s="1"/>
  <c r="L47"/>
  <c r="K47"/>
  <c r="M46"/>
  <c r="P46" s="1"/>
  <c r="L46"/>
  <c r="O46" s="1"/>
  <c r="K46"/>
  <c r="M45"/>
  <c r="L45"/>
  <c r="O45" s="1"/>
  <c r="K45"/>
  <c r="N45" s="1"/>
  <c r="M44"/>
  <c r="L44"/>
  <c r="K44"/>
  <c r="N44" s="1"/>
  <c r="M43"/>
  <c r="P43" s="1"/>
  <c r="L43"/>
  <c r="K43"/>
  <c r="M42"/>
  <c r="P42" s="1"/>
  <c r="L42"/>
  <c r="O42" s="1"/>
  <c r="K42"/>
  <c r="M41"/>
  <c r="L41"/>
  <c r="O41" s="1"/>
  <c r="K41"/>
  <c r="N41" s="1"/>
  <c r="M40"/>
  <c r="L40"/>
  <c r="K40"/>
  <c r="N40" s="1"/>
  <c r="M39"/>
  <c r="P39" s="1"/>
  <c r="L39"/>
  <c r="K39"/>
  <c r="M38"/>
  <c r="P38" s="1"/>
  <c r="L38"/>
  <c r="O38" s="1"/>
  <c r="K38"/>
  <c r="M37"/>
  <c r="L37"/>
  <c r="O37" s="1"/>
  <c r="K37"/>
  <c r="N37" s="1"/>
  <c r="M36"/>
  <c r="L36"/>
  <c r="K36"/>
  <c r="N36" s="1"/>
  <c r="M35"/>
  <c r="P35" s="1"/>
  <c r="L35"/>
  <c r="K35"/>
  <c r="M34"/>
  <c r="P34" s="1"/>
  <c r="L34"/>
  <c r="O34" s="1"/>
  <c r="K34"/>
  <c r="M33"/>
  <c r="L33"/>
  <c r="O33" s="1"/>
  <c r="K33"/>
  <c r="N33" s="1"/>
  <c r="M32"/>
  <c r="L32"/>
  <c r="K32"/>
  <c r="N32" s="1"/>
  <c r="M31"/>
  <c r="P31" s="1"/>
  <c r="L31"/>
  <c r="K31"/>
  <c r="M30"/>
  <c r="P30" s="1"/>
  <c r="L30"/>
  <c r="O30" s="1"/>
  <c r="K30"/>
  <c r="M29"/>
  <c r="L29"/>
  <c r="O29" s="1"/>
  <c r="K29"/>
  <c r="N29" s="1"/>
  <c r="M28"/>
  <c r="L28"/>
  <c r="K28"/>
  <c r="N28" s="1"/>
  <c r="M27"/>
  <c r="P27" s="1"/>
  <c r="L27"/>
  <c r="K27"/>
  <c r="M26"/>
  <c r="P26" s="1"/>
  <c r="L26"/>
  <c r="O26" s="1"/>
  <c r="K26"/>
  <c r="M25"/>
  <c r="L25"/>
  <c r="O25" s="1"/>
  <c r="K25"/>
  <c r="N25" s="1"/>
  <c r="M24"/>
  <c r="L24"/>
  <c r="K24"/>
  <c r="N24" s="1"/>
  <c r="M23"/>
  <c r="P23" s="1"/>
  <c r="L23"/>
  <c r="K23"/>
  <c r="M22"/>
  <c r="P22" s="1"/>
  <c r="L22"/>
  <c r="O22" s="1"/>
  <c r="K22"/>
  <c r="M21"/>
  <c r="L21"/>
  <c r="O21" s="1"/>
  <c r="K21"/>
  <c r="N21" s="1"/>
  <c r="M20"/>
  <c r="L20"/>
  <c r="K20"/>
  <c r="N20" s="1"/>
  <c r="M19"/>
  <c r="P19" s="1"/>
  <c r="L19"/>
  <c r="K19"/>
  <c r="M18"/>
  <c r="P18" s="1"/>
  <c r="L18"/>
  <c r="O18" s="1"/>
  <c r="K18"/>
  <c r="M17"/>
  <c r="L17"/>
  <c r="O17" s="1"/>
  <c r="K17"/>
  <c r="N17" s="1"/>
  <c r="M16"/>
  <c r="L16"/>
  <c r="K16"/>
  <c r="N16" s="1"/>
  <c r="M15"/>
  <c r="P15" s="1"/>
  <c r="L15"/>
  <c r="K15"/>
  <c r="M14"/>
  <c r="P14" s="1"/>
  <c r="L14"/>
  <c r="O14" s="1"/>
  <c r="K14"/>
  <c r="M13"/>
  <c r="L13"/>
  <c r="O13" s="1"/>
  <c r="K13"/>
  <c r="N13" s="1"/>
  <c r="M12"/>
  <c r="L12"/>
  <c r="K12"/>
  <c r="N12" s="1"/>
  <c r="M11"/>
  <c r="P11" s="1"/>
  <c r="L11"/>
  <c r="K11"/>
  <c r="M10"/>
  <c r="P10" s="1"/>
  <c r="L10"/>
  <c r="O10" s="1"/>
  <c r="K10"/>
  <c r="M9"/>
  <c r="L9"/>
  <c r="O9" s="1"/>
  <c r="K9"/>
  <c r="N9" s="1"/>
  <c r="M8"/>
  <c r="L8"/>
  <c r="K8"/>
  <c r="N8" s="1"/>
  <c r="M7"/>
  <c r="P7" s="1"/>
  <c r="L7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E58" l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AU7" l="1"/>
  <c r="AI8" s="1"/>
  <c r="AR8" s="1"/>
  <c r="AR7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E8"/>
  <c r="AO7"/>
  <c r="AL8"/>
  <c r="D112" l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E4" i="15"/>
  <c r="AD56" i="13"/>
  <c r="AA55"/>
  <c r="AE56"/>
  <c r="AB55"/>
  <c r="BE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D4" i="15"/>
  <c r="AC56" i="13"/>
  <c r="Z55"/>
  <c r="AW57"/>
  <c r="AK58" s="1"/>
  <c r="J57"/>
  <c r="BG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C4" i="15"/>
  <c r="F4" s="1"/>
  <c r="I57" i="13"/>
  <c r="BF57"/>
  <c r="AV57"/>
  <c r="AJ58" s="1"/>
  <c r="AL9"/>
  <c r="AO8"/>
  <c r="AU8"/>
  <c r="AI9" s="1"/>
  <c r="AR9" s="1"/>
  <c r="AE57" l="1"/>
  <c r="AB56"/>
  <c r="I58"/>
  <c r="AS58"/>
  <c r="AT58"/>
  <c r="AW58" s="1"/>
  <c r="AK59" s="1"/>
  <c r="AT59" s="1"/>
  <c r="D15" i="14"/>
  <c r="R57" i="13"/>
  <c r="L57"/>
  <c r="O57" s="1"/>
  <c r="S57"/>
  <c r="M57"/>
  <c r="P57" s="1"/>
  <c r="AC57"/>
  <c r="Z56"/>
  <c r="AD57"/>
  <c r="AA56"/>
  <c r="BA55"/>
  <c r="B15" i="14"/>
  <c r="C15"/>
  <c r="BE9" i="13"/>
  <c r="AO9"/>
  <c r="AL10"/>
  <c r="AU9"/>
  <c r="AI10" s="1"/>
  <c r="AR10" s="1"/>
  <c r="J59" l="1"/>
  <c r="BG59"/>
  <c r="AW59"/>
  <c r="AK60" s="1"/>
  <c r="AT60" s="1"/>
  <c r="J266" i="7"/>
  <c r="K266"/>
  <c r="H266"/>
  <c r="I266"/>
  <c r="I267" s="1"/>
  <c r="I268" s="1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L58"/>
  <c r="O58" s="1"/>
  <c r="R58"/>
  <c r="AA59" s="1"/>
  <c r="C19" i="14" s="1"/>
  <c r="Z57" i="13"/>
  <c r="AC58"/>
  <c r="AC59" s="1"/>
  <c r="AC60" s="1"/>
  <c r="AE58"/>
  <c r="AE59" s="1"/>
  <c r="AE60" s="1"/>
  <c r="AB57"/>
  <c r="AA58"/>
  <c r="C18" i="14" s="1"/>
  <c r="BA56" i="13"/>
  <c r="B16" i="14"/>
  <c r="J58" i="13"/>
  <c r="BG58"/>
  <c r="D16" i="14"/>
  <c r="C16"/>
  <c r="AV58" i="13"/>
  <c r="AJ59" s="1"/>
  <c r="BF58"/>
  <c r="BE10"/>
  <c r="AL11"/>
  <c r="AU10"/>
  <c r="AI11" s="1"/>
  <c r="AO10"/>
  <c r="BG60" l="1"/>
  <c r="AW60"/>
  <c r="AK61" s="1"/>
  <c r="AT61" s="1"/>
  <c r="J60"/>
  <c r="K267" i="7"/>
  <c r="K268" s="1"/>
  <c r="AE62" i="13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E61"/>
  <c r="M59"/>
  <c r="S59"/>
  <c r="AB60" s="1"/>
  <c r="D20" i="14" s="1"/>
  <c r="AV59" i="13"/>
  <c r="AJ60" s="1"/>
  <c r="AS60" s="1"/>
  <c r="AS59"/>
  <c r="D17" i="14"/>
  <c r="L266" i="7"/>
  <c r="G166" i="12" s="1"/>
  <c r="G267" i="7"/>
  <c r="M58" i="13"/>
  <c r="P58" s="1"/>
  <c r="S58"/>
  <c r="AB59" s="1"/>
  <c r="BA57"/>
  <c r="B17" i="14"/>
  <c r="AC61" i="13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C17" i="14"/>
  <c r="J267" i="7"/>
  <c r="J268" s="1"/>
  <c r="AR11" i="13"/>
  <c r="AB58"/>
  <c r="H267" i="7"/>
  <c r="H268" s="1"/>
  <c r="BE11" i="13"/>
  <c r="AL12"/>
  <c r="AO11"/>
  <c r="AW61" l="1"/>
  <c r="AK62" s="1"/>
  <c r="J61"/>
  <c r="L267" i="7"/>
  <c r="G167" i="12" s="1"/>
  <c r="G268" i="7"/>
  <c r="L268" s="1"/>
  <c r="G168" i="12" s="1"/>
  <c r="I59" i="13"/>
  <c r="BF59"/>
  <c r="S60"/>
  <c r="AB61" s="1"/>
  <c r="D21" i="14" s="1"/>
  <c r="M60" i="13"/>
  <c r="P60" s="1"/>
  <c r="D19" i="14"/>
  <c r="D18"/>
  <c r="H166" i="12"/>
  <c r="I166" s="1"/>
  <c r="AV60" i="13"/>
  <c r="AJ61" s="1"/>
  <c r="AS61" s="1"/>
  <c r="BF60"/>
  <c r="I60"/>
  <c r="AU11"/>
  <c r="AI12" s="1"/>
  <c r="AR12" s="1"/>
  <c r="BE12" s="1"/>
  <c r="P59"/>
  <c r="AO12"/>
  <c r="AU12"/>
  <c r="AI13" s="1"/>
  <c r="AR13" s="1"/>
  <c r="AL13"/>
  <c r="S61" l="1"/>
  <c r="M61"/>
  <c r="P61" s="1"/>
  <c r="H167" i="12"/>
  <c r="I167" s="1"/>
  <c r="L59" i="13"/>
  <c r="O59" s="1"/>
  <c r="R59"/>
  <c r="AA60" s="1"/>
  <c r="R60"/>
  <c r="AA61" s="1"/>
  <c r="C21" i="14" s="1"/>
  <c r="L60" i="13"/>
  <c r="BQ56"/>
  <c r="J167" i="12"/>
  <c r="J168" s="1"/>
  <c r="BM56" i="13"/>
  <c r="BL56"/>
  <c r="BO56"/>
  <c r="BP56"/>
  <c r="BN56"/>
  <c r="H168" i="12"/>
  <c r="BE13" i="13"/>
  <c r="AO13"/>
  <c r="AL14"/>
  <c r="AU13"/>
  <c r="AI14" s="1"/>
  <c r="I168" i="12" l="1"/>
  <c r="BL58" i="13" s="1"/>
  <c r="C20" i="14"/>
  <c r="BM57" i="13"/>
  <c r="BL57"/>
  <c r="BQ57"/>
  <c r="BN57"/>
  <c r="BP57"/>
  <c r="BO57"/>
  <c r="AR14"/>
  <c r="BM58"/>
  <c r="O60"/>
  <c r="BE14"/>
  <c r="AL15"/>
  <c r="AO14"/>
  <c r="BO58" l="1"/>
  <c r="BP58"/>
  <c r="BN58"/>
  <c r="J169" i="12"/>
  <c r="BQ58" i="13"/>
  <c r="AU14"/>
  <c r="AI15" s="1"/>
  <c r="AR15" s="1"/>
  <c r="BE15"/>
  <c r="AO15"/>
  <c r="AU15"/>
  <c r="AI16" s="1"/>
  <c r="AL16"/>
  <c r="AR16" l="1"/>
  <c r="BE16"/>
  <c r="AO16"/>
  <c r="AU16"/>
  <c r="AI17" s="1"/>
  <c r="AL17"/>
  <c r="AR17" l="1"/>
  <c r="BE17"/>
  <c r="AL18"/>
  <c r="AO17"/>
  <c r="AU17"/>
  <c r="AI18" s="1"/>
  <c r="AR18" s="1"/>
  <c r="BE18" l="1"/>
  <c r="AO18"/>
  <c r="AU18"/>
  <c r="AI19" s="1"/>
  <c r="AR19" s="1"/>
  <c r="AL19"/>
  <c r="BE19" l="1"/>
  <c r="AO19"/>
  <c r="AU19"/>
  <c r="AI20" s="1"/>
  <c r="AR20" s="1"/>
  <c r="AL20"/>
  <c r="BE20" l="1"/>
  <c r="AU20"/>
  <c r="AI21" s="1"/>
  <c r="AR21" s="1"/>
  <c r="AO20"/>
  <c r="AL21"/>
  <c r="BE21" l="1"/>
  <c r="AO21"/>
  <c r="AL22"/>
  <c r="AU21"/>
  <c r="AI22" s="1"/>
  <c r="AR22" l="1"/>
  <c r="BE22" s="1"/>
  <c r="AO22"/>
  <c r="AL23"/>
  <c r="AU22" l="1"/>
  <c r="AI23" s="1"/>
  <c r="AR23" s="1"/>
  <c r="BE23" s="1"/>
  <c r="AO23"/>
  <c r="AL24"/>
  <c r="AU23" l="1"/>
  <c r="AI24" s="1"/>
  <c r="AR24" s="1"/>
  <c r="BE24" s="1"/>
  <c r="AO24"/>
  <c r="AU24"/>
  <c r="AI25" s="1"/>
  <c r="AR25" s="1"/>
  <c r="AL25"/>
  <c r="BE25" l="1"/>
  <c r="AU25"/>
  <c r="AI26" s="1"/>
  <c r="AR26" s="1"/>
  <c r="AO25"/>
  <c r="AL26"/>
  <c r="BE26" l="1"/>
  <c r="AO26"/>
  <c r="AU26"/>
  <c r="AI27" s="1"/>
  <c r="AR27" s="1"/>
  <c r="AL27"/>
  <c r="BE27" l="1"/>
  <c r="AU27"/>
  <c r="AI28" s="1"/>
  <c r="AL28"/>
  <c r="AO27"/>
  <c r="AR28" l="1"/>
  <c r="AU28" s="1"/>
  <c r="AI29" s="1"/>
  <c r="AR29" s="1"/>
  <c r="AO28"/>
  <c r="AL29"/>
  <c r="BE28" l="1"/>
  <c r="BE29"/>
  <c r="AU29"/>
  <c r="AI30" s="1"/>
  <c r="AR30" s="1"/>
  <c r="AL30"/>
  <c r="AO29"/>
  <c r="BE30" l="1"/>
  <c r="AU30"/>
  <c r="AI31" s="1"/>
  <c r="AL31"/>
  <c r="AO30"/>
  <c r="AR31" l="1"/>
  <c r="BE31" s="1"/>
  <c r="AL32"/>
  <c r="AO31"/>
  <c r="AU31"/>
  <c r="AI32" s="1"/>
  <c r="AR32" s="1"/>
  <c r="BE32" l="1"/>
  <c r="AL33"/>
  <c r="AU32"/>
  <c r="AI33" s="1"/>
  <c r="AR33" s="1"/>
  <c r="AO32"/>
  <c r="BE33" l="1"/>
  <c r="AU33"/>
  <c r="AI34" s="1"/>
  <c r="AR34" s="1"/>
  <c r="AL34"/>
  <c r="AO33"/>
  <c r="BE34" l="1"/>
  <c r="AL35"/>
  <c r="AO34"/>
  <c r="AU34"/>
  <c r="AI35" s="1"/>
  <c r="AR35" l="1"/>
  <c r="BE35" s="1"/>
  <c r="AO35"/>
  <c r="AU35"/>
  <c r="AI36" s="1"/>
  <c r="AR36" s="1"/>
  <c r="AL36"/>
  <c r="BE36" l="1"/>
  <c r="AO36"/>
  <c r="AU36"/>
  <c r="AI37" s="1"/>
  <c r="AR37" s="1"/>
  <c r="AL37"/>
  <c r="BE37" l="1"/>
  <c r="AO37"/>
  <c r="AL38"/>
  <c r="AU37"/>
  <c r="AI38" s="1"/>
  <c r="AR38" l="1"/>
  <c r="BE38" s="1"/>
  <c r="AL39"/>
  <c r="AO38"/>
  <c r="AU38"/>
  <c r="AI39" s="1"/>
  <c r="AR39" s="1"/>
  <c r="BE39" l="1"/>
  <c r="AO39"/>
  <c r="AU39"/>
  <c r="AI40" s="1"/>
  <c r="AR40" s="1"/>
  <c r="AL40"/>
  <c r="BE40" l="1"/>
  <c r="AO40"/>
  <c r="AL41"/>
  <c r="AU40"/>
  <c r="AI41" s="1"/>
  <c r="AR41" s="1"/>
  <c r="BE41" l="1"/>
  <c r="AL42"/>
  <c r="AO41"/>
  <c r="AU41"/>
  <c r="AI42" s="1"/>
  <c r="AR42" l="1"/>
  <c r="BE42" s="1"/>
  <c r="AO42"/>
  <c r="AU42"/>
  <c r="AI43" s="1"/>
  <c r="AR43" s="1"/>
  <c r="AL43"/>
  <c r="BE43" l="1"/>
  <c r="AO43"/>
  <c r="AL44"/>
  <c r="AU43"/>
  <c r="AI44" s="1"/>
  <c r="AR44" l="1"/>
  <c r="AU44" s="1"/>
  <c r="AI45" s="1"/>
  <c r="AR45" s="1"/>
  <c r="AL45"/>
  <c r="AO44"/>
  <c r="BE44" l="1"/>
  <c r="BE45"/>
  <c r="AL46"/>
  <c r="AU45"/>
  <c r="AI46" s="1"/>
  <c r="AR46" s="1"/>
  <c r="AO45"/>
  <c r="BE46" l="1"/>
  <c r="AO46"/>
  <c r="AU46"/>
  <c r="AI47" s="1"/>
  <c r="AR47" s="1"/>
  <c r="AL47"/>
  <c r="BE47" l="1"/>
  <c r="AU47"/>
  <c r="AI48" s="1"/>
  <c r="AL48"/>
  <c r="AO47"/>
  <c r="AR48" l="1"/>
  <c r="BE48" s="1"/>
  <c r="AL49"/>
  <c r="AU48"/>
  <c r="AI49" s="1"/>
  <c r="AR49" s="1"/>
  <c r="AO48"/>
  <c r="BE49" l="1"/>
  <c r="AO49"/>
  <c r="AL50"/>
  <c r="AU49"/>
  <c r="AI50" s="1"/>
  <c r="AR50" l="1"/>
  <c r="AU50" s="1"/>
  <c r="AI51" s="1"/>
  <c r="AR51" s="1"/>
  <c r="AL51"/>
  <c r="AO50"/>
  <c r="BE50" l="1"/>
  <c r="BE51"/>
  <c r="AL52"/>
  <c r="AO51"/>
  <c r="AU51"/>
  <c r="AI52" s="1"/>
  <c r="AR52" s="1"/>
  <c r="BE52" l="1"/>
  <c r="AO52"/>
  <c r="AU52"/>
  <c r="AI53" s="1"/>
  <c r="AL53"/>
  <c r="AR53" l="1"/>
  <c r="AU53" s="1"/>
  <c r="AI54" s="1"/>
  <c r="AO53"/>
  <c r="AL54"/>
  <c r="AR54" l="1"/>
  <c r="BE53"/>
  <c r="BE54"/>
  <c r="AU54"/>
  <c r="AI55" s="1"/>
  <c r="AO54"/>
  <c r="AL55"/>
  <c r="AR55" l="1"/>
  <c r="AU55" s="1"/>
  <c r="AI56" s="1"/>
  <c r="AO55"/>
  <c r="AL56"/>
  <c r="AR56" l="1"/>
  <c r="BE56" s="1"/>
  <c r="AL57"/>
  <c r="BE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L58" l="1"/>
  <c r="AU56"/>
  <c r="AI57" s="1"/>
  <c r="AR57" s="1"/>
  <c r="AL59" l="1"/>
  <c r="BE57"/>
  <c r="AU57"/>
  <c r="AI58" s="1"/>
  <c r="H57"/>
  <c r="BK57" s="1"/>
  <c r="BE58" l="1"/>
  <c r="AR58"/>
  <c r="AU58" s="1"/>
  <c r="AI59" s="1"/>
  <c r="AR59" s="1"/>
  <c r="AL60"/>
  <c r="Q57"/>
  <c r="Z58" s="1"/>
  <c r="K57"/>
  <c r="N57" s="1"/>
  <c r="H58"/>
  <c r="BK58" s="1"/>
  <c r="AL61" l="1"/>
  <c r="I269" i="7"/>
  <c r="BA58" i="13"/>
  <c r="B18" i="14"/>
  <c r="BE59" i="13"/>
  <c r="K58"/>
  <c r="N58" s="1"/>
  <c r="Q58"/>
  <c r="Z59" s="1"/>
  <c r="AL62" l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K269" i="7"/>
  <c r="K270" s="1"/>
  <c r="J269"/>
  <c r="H269"/>
  <c r="G269"/>
  <c r="BA59" i="13"/>
  <c r="B19" i="14"/>
  <c r="AU59" i="13"/>
  <c r="AI60" s="1"/>
  <c r="AR60" s="1"/>
  <c r="H59"/>
  <c r="BK59" s="1"/>
  <c r="I270" i="7" l="1"/>
  <c r="G270"/>
  <c r="L269"/>
  <c r="G169" i="12" s="1"/>
  <c r="J270" i="7"/>
  <c r="H270"/>
  <c r="BE60" i="13"/>
  <c r="K59"/>
  <c r="N59" s="1"/>
  <c r="Q59"/>
  <c r="Z60" s="1"/>
  <c r="H169" i="12" l="1"/>
  <c r="I169" s="1"/>
  <c r="BL59" i="13" s="1"/>
  <c r="L270" i="7"/>
  <c r="G170" i="12" s="1"/>
  <c r="I271" i="7"/>
  <c r="BA60" i="13"/>
  <c r="B20" i="14"/>
  <c r="H60" i="13"/>
  <c r="BK60" s="1"/>
  <c r="AU60"/>
  <c r="AI61" s="1"/>
  <c r="AR61" s="1"/>
  <c r="BP59" l="1"/>
  <c r="BM59"/>
  <c r="BO59"/>
  <c r="H170" i="12"/>
  <c r="I170" s="1"/>
  <c r="BQ60" i="13" s="1"/>
  <c r="BQ59"/>
  <c r="J170" i="12"/>
  <c r="BN59" i="13"/>
  <c r="K271" i="7"/>
  <c r="G271"/>
  <c r="J271"/>
  <c r="H271"/>
  <c r="BE61" i="13"/>
  <c r="Q60"/>
  <c r="Z61" s="1"/>
  <c r="K60"/>
  <c r="N60" s="1"/>
  <c r="BM60" l="1"/>
  <c r="BO60"/>
  <c r="BL60"/>
  <c r="J171" i="12"/>
  <c r="BN60" i="13"/>
  <c r="BP60"/>
  <c r="L271" i="7"/>
  <c r="G171" i="12" s="1"/>
  <c r="H171" s="1"/>
  <c r="I171" s="1"/>
  <c r="B21" i="14"/>
  <c r="H61" i="13"/>
  <c r="AU61"/>
  <c r="AI62" s="1"/>
  <c r="BA61" l="1"/>
  <c r="BP61"/>
  <c r="BL61"/>
  <c r="BQ61"/>
  <c r="BO61"/>
  <c r="AR62" s="1"/>
  <c r="BM61"/>
  <c r="BN61"/>
  <c r="J172" i="12"/>
  <c r="Q61" i="13"/>
  <c r="Z62" s="1"/>
  <c r="B22" i="14" s="1"/>
  <c r="K61" i="13"/>
  <c r="N61" s="1"/>
  <c r="BH62" l="1"/>
  <c r="H62"/>
  <c r="AU62"/>
  <c r="AI63" s="1"/>
  <c r="Q62" l="1"/>
  <c r="K62"/>
  <c r="N62" l="1"/>
  <c r="H272" i="7"/>
  <c r="AV61" i="13" l="1"/>
  <c r="AJ62" s="1"/>
  <c r="I61"/>
  <c r="K272" i="7"/>
  <c r="J272"/>
  <c r="G272"/>
  <c r="I272"/>
  <c r="R61" i="13" l="1"/>
  <c r="BK61"/>
  <c r="L61"/>
  <c r="O61" s="1"/>
  <c r="L272" i="7"/>
  <c r="G172" i="12" s="1"/>
  <c r="H172" l="1"/>
  <c r="I172" s="1"/>
  <c r="AA62" i="13"/>
  <c r="G273" i="7" s="1"/>
  <c r="BC61" i="13"/>
  <c r="AS62" s="1"/>
  <c r="BF61" l="1"/>
  <c r="BP62"/>
  <c r="BL62"/>
  <c r="BQ62"/>
  <c r="BM62"/>
  <c r="BN62"/>
  <c r="BO62"/>
  <c r="C22" i="14"/>
  <c r="J173" i="12"/>
  <c r="K273" i="7"/>
  <c r="I273"/>
  <c r="BD61" i="13"/>
  <c r="AT62" s="1"/>
  <c r="AB62"/>
  <c r="H273" i="7"/>
  <c r="J273"/>
  <c r="BJ62" i="13" l="1"/>
  <c r="AV62"/>
  <c r="AJ63" s="1"/>
  <c r="BI62"/>
  <c r="D22" i="14"/>
  <c r="I62" i="13"/>
  <c r="L62" s="1"/>
  <c r="L273" i="7"/>
  <c r="G173" i="12" s="1"/>
  <c r="BG61" i="13"/>
  <c r="O62" l="1"/>
  <c r="R62"/>
  <c r="H173" i="12"/>
  <c r="I173" s="1"/>
  <c r="J62" i="13"/>
  <c r="AW62"/>
  <c r="AK63" s="1"/>
  <c r="BO63" l="1"/>
  <c r="BQ63"/>
  <c r="BP63"/>
  <c r="BL63"/>
  <c r="BM63"/>
  <c r="BN63"/>
  <c r="J174" i="12"/>
  <c r="S62" i="13"/>
  <c r="M62"/>
  <c r="BK62"/>
  <c r="P62" l="1"/>
  <c r="E22" i="14"/>
  <c r="Z63" i="13"/>
  <c r="BC62"/>
  <c r="AS63" s="1"/>
  <c r="F273" i="7" l="1"/>
  <c r="BF62" i="13"/>
  <c r="AB63"/>
  <c r="D23" i="14" s="1"/>
  <c r="BD62" i="13"/>
  <c r="AT63" s="1"/>
  <c r="B23" i="14"/>
  <c r="BA62" i="13"/>
  <c r="BB62"/>
  <c r="AA63"/>
  <c r="C23" i="14" s="1"/>
  <c r="AR63" i="13" l="1"/>
  <c r="BH63" s="1"/>
  <c r="BI63"/>
  <c r="BJ63"/>
  <c r="BC63"/>
  <c r="BF63" s="1"/>
  <c r="H274" i="7"/>
  <c r="BE62" i="13"/>
  <c r="I63"/>
  <c r="AV63"/>
  <c r="AJ64" s="1"/>
  <c r="AS64" s="1"/>
  <c r="BG62"/>
  <c r="G274" i="7" l="1"/>
  <c r="K274"/>
  <c r="I274"/>
  <c r="J274"/>
  <c r="BB63" i="13"/>
  <c r="BE63" s="1"/>
  <c r="R63"/>
  <c r="AA64" s="1"/>
  <c r="C24" i="14" s="1"/>
  <c r="L63" i="13"/>
  <c r="O63" s="1"/>
  <c r="H63"/>
  <c r="AU63"/>
  <c r="AI64" s="1"/>
  <c r="AR64" s="1"/>
  <c r="J63"/>
  <c r="AW63"/>
  <c r="AK64" s="1"/>
  <c r="BI64" l="1"/>
  <c r="L274" i="7"/>
  <c r="G174" i="12" s="1"/>
  <c r="H174" s="1"/>
  <c r="I174" s="1"/>
  <c r="S63" i="13"/>
  <c r="AB64" s="1"/>
  <c r="D24" i="14" s="1"/>
  <c r="M63" i="13"/>
  <c r="P63" s="1"/>
  <c r="Q63"/>
  <c r="Z64" s="1"/>
  <c r="K63"/>
  <c r="BK63"/>
  <c r="BD63"/>
  <c r="BG63" s="1"/>
  <c r="AV64"/>
  <c r="AJ65" s="1"/>
  <c r="I64"/>
  <c r="BA63"/>
  <c r="BH64" l="1"/>
  <c r="F274" i="7"/>
  <c r="AT64" i="13"/>
  <c r="N63"/>
  <c r="E23" i="14"/>
  <c r="BQ64" i="13"/>
  <c r="BM64"/>
  <c r="BP64"/>
  <c r="BN64"/>
  <c r="BO64"/>
  <c r="BL64"/>
  <c r="R64"/>
  <c r="L64"/>
  <c r="O64" s="1"/>
  <c r="B24" i="14"/>
  <c r="AU64" i="13"/>
  <c r="AI65" s="1"/>
  <c r="H64"/>
  <c r="J175" i="12"/>
  <c r="AW64" i="13" l="1"/>
  <c r="AK65" s="1"/>
  <c r="BJ64"/>
  <c r="J64"/>
  <c r="BK64" s="1"/>
  <c r="AA65"/>
  <c r="C25" i="14" s="1"/>
  <c r="Q64" i="13"/>
  <c r="Z65" s="1"/>
  <c r="B25" i="14" s="1"/>
  <c r="K64" i="13"/>
  <c r="BC64"/>
  <c r="AS65" s="1"/>
  <c r="G275" i="7"/>
  <c r="I275"/>
  <c r="J275"/>
  <c r="K275"/>
  <c r="H275"/>
  <c r="BB64" i="13"/>
  <c r="BE64" s="1"/>
  <c r="AR65" l="1"/>
  <c r="BH65" s="1"/>
  <c r="N64"/>
  <c r="BI65"/>
  <c r="S64"/>
  <c r="AB65" s="1"/>
  <c r="D25" i="14" s="1"/>
  <c r="BD64" i="13"/>
  <c r="AT65" s="1"/>
  <c r="M64"/>
  <c r="P64" s="1"/>
  <c r="BA64"/>
  <c r="L275" i="7"/>
  <c r="G175" i="12" s="1"/>
  <c r="BF64" i="13"/>
  <c r="F275" i="7" l="1"/>
  <c r="E24" i="14"/>
  <c r="BJ65" i="13"/>
  <c r="BG64"/>
  <c r="J276" i="7"/>
  <c r="H276"/>
  <c r="G276"/>
  <c r="AU65" i="13"/>
  <c r="AI66" s="1"/>
  <c r="H65"/>
  <c r="AV65"/>
  <c r="AJ66" s="1"/>
  <c r="I65"/>
  <c r="H175" i="12"/>
  <c r="I175" s="1"/>
  <c r="K276" i="7" l="1"/>
  <c r="I276"/>
  <c r="BO65" i="13"/>
  <c r="BM65"/>
  <c r="BP65"/>
  <c r="BL65"/>
  <c r="BQ65"/>
  <c r="BN65"/>
  <c r="L276" i="7"/>
  <c r="G176" i="12" s="1"/>
  <c r="BD65" i="13"/>
  <c r="BG65" s="1"/>
  <c r="J65"/>
  <c r="BK65" s="1"/>
  <c r="AW65"/>
  <c r="AK66" s="1"/>
  <c r="BA65"/>
  <c r="BB65"/>
  <c r="BE65" s="1"/>
  <c r="J176" i="12"/>
  <c r="Q65" i="13"/>
  <c r="Z66" s="1"/>
  <c r="K65"/>
  <c r="BC65"/>
  <c r="BF65" s="1"/>
  <c r="L65"/>
  <c r="O65" s="1"/>
  <c r="R65"/>
  <c r="AA66" s="1"/>
  <c r="C26" i="14" s="1"/>
  <c r="F276" i="7" l="1"/>
  <c r="AR66" i="13"/>
  <c r="AS66"/>
  <c r="BI66" s="1"/>
  <c r="AT66"/>
  <c r="N65"/>
  <c r="H176" i="12"/>
  <c r="I176" s="1"/>
  <c r="M65" i="13"/>
  <c r="P65" s="1"/>
  <c r="S65"/>
  <c r="AB66" s="1"/>
  <c r="D26" i="14" s="1"/>
  <c r="B26"/>
  <c r="E25" l="1"/>
  <c r="J66" i="13"/>
  <c r="M66" s="1"/>
  <c r="P66" s="1"/>
  <c r="BJ66"/>
  <c r="H66"/>
  <c r="K66" s="1"/>
  <c r="BH66"/>
  <c r="BQ66"/>
  <c r="BM66"/>
  <c r="BL66"/>
  <c r="BN66"/>
  <c r="BO66"/>
  <c r="BP66"/>
  <c r="J177" i="12"/>
  <c r="AU66" i="13"/>
  <c r="AI67" s="1"/>
  <c r="AW66"/>
  <c r="AK67" s="1"/>
  <c r="AV66"/>
  <c r="AJ67" s="1"/>
  <c r="I66"/>
  <c r="K277" i="7"/>
  <c r="G277"/>
  <c r="J277"/>
  <c r="I277"/>
  <c r="H277"/>
  <c r="BB66" i="13"/>
  <c r="BE66" s="1"/>
  <c r="AR67" l="1"/>
  <c r="BK66"/>
  <c r="S66"/>
  <c r="AB67" s="1"/>
  <c r="D27" i="14" s="1"/>
  <c r="Q66" i="13"/>
  <c r="Z67" s="1"/>
  <c r="N66"/>
  <c r="BA66"/>
  <c r="BD66"/>
  <c r="AT67" s="1"/>
  <c r="L277" i="7"/>
  <c r="G177" i="12" s="1"/>
  <c r="L66" i="13"/>
  <c r="O66" s="1"/>
  <c r="R66"/>
  <c r="AA67" s="1"/>
  <c r="C27" i="14" s="1"/>
  <c r="BC66" i="13"/>
  <c r="BF66" s="1"/>
  <c r="B27" i="14" l="1"/>
  <c r="F277" i="7"/>
  <c r="AS67" i="13"/>
  <c r="BI67" s="1"/>
  <c r="E26" i="14"/>
  <c r="BJ67" i="13"/>
  <c r="BH67"/>
  <c r="BB67"/>
  <c r="BE67" s="1"/>
  <c r="H67"/>
  <c r="K67" s="1"/>
  <c r="BG66"/>
  <c r="AU67"/>
  <c r="AI68" s="1"/>
  <c r="H177" i="12"/>
  <c r="I177" s="1"/>
  <c r="N67" i="13" l="1"/>
  <c r="Q67"/>
  <c r="Z68" s="1"/>
  <c r="B28" i="14" s="1"/>
  <c r="BO67" i="13"/>
  <c r="AR68" s="1"/>
  <c r="BM67"/>
  <c r="BP67"/>
  <c r="BL67"/>
  <c r="BQ67"/>
  <c r="BN67"/>
  <c r="J67"/>
  <c r="AW67"/>
  <c r="AK68" s="1"/>
  <c r="BA67"/>
  <c r="BC67"/>
  <c r="BF67" s="1"/>
  <c r="AV67"/>
  <c r="AJ68" s="1"/>
  <c r="AS68" s="1"/>
  <c r="I67"/>
  <c r="H278" i="7"/>
  <c r="I278"/>
  <c r="J278"/>
  <c r="G278"/>
  <c r="K278"/>
  <c r="J178" i="12"/>
  <c r="AU68" i="13" l="1"/>
  <c r="AI69" s="1"/>
  <c r="BH68"/>
  <c r="H68"/>
  <c r="Q68" s="1"/>
  <c r="S67"/>
  <c r="AB68" s="1"/>
  <c r="D28" i="14" s="1"/>
  <c r="M67" i="13"/>
  <c r="P67" s="1"/>
  <c r="BD67"/>
  <c r="BG67" s="1"/>
  <c r="L67"/>
  <c r="R67"/>
  <c r="AA68" s="1"/>
  <c r="F278" i="7" s="1"/>
  <c r="BK67" i="13"/>
  <c r="L278" i="7"/>
  <c r="G178" i="12" s="1"/>
  <c r="AT68" i="13" l="1"/>
  <c r="K68"/>
  <c r="N68" s="1"/>
  <c r="BI68"/>
  <c r="O67"/>
  <c r="E27" i="14"/>
  <c r="Z69" i="13"/>
  <c r="B29" i="14" s="1"/>
  <c r="H178" i="12"/>
  <c r="I178" s="1"/>
  <c r="C28" i="14"/>
  <c r="AV68" i="13"/>
  <c r="AJ69" s="1"/>
  <c r="I68"/>
  <c r="J68" l="1"/>
  <c r="S68" s="1"/>
  <c r="BJ68"/>
  <c r="BQ68"/>
  <c r="BM68"/>
  <c r="BO68"/>
  <c r="BL68"/>
  <c r="BN68"/>
  <c r="BP68"/>
  <c r="BD68"/>
  <c r="AW68"/>
  <c r="AK69" s="1"/>
  <c r="BB68"/>
  <c r="BC68"/>
  <c r="BF68" s="1"/>
  <c r="I279" i="7"/>
  <c r="G279"/>
  <c r="H279"/>
  <c r="K279"/>
  <c r="J279"/>
  <c r="J179" i="12"/>
  <c r="R68" i="13"/>
  <c r="AA69" s="1"/>
  <c r="L68"/>
  <c r="C29" i="14" l="1"/>
  <c r="AR69" i="13"/>
  <c r="AT69"/>
  <c r="AS69"/>
  <c r="BI69" s="1"/>
  <c r="M68"/>
  <c r="P68" s="1"/>
  <c r="BK68"/>
  <c r="O68"/>
  <c r="BH69"/>
  <c r="BE68"/>
  <c r="BA68"/>
  <c r="AB69"/>
  <c r="D29" i="14" s="1"/>
  <c r="BB69" i="13"/>
  <c r="BG68"/>
  <c r="L279" i="7"/>
  <c r="G179" i="12" s="1"/>
  <c r="F279" i="7" l="1"/>
  <c r="J280" s="1"/>
  <c r="E28" i="14"/>
  <c r="BJ69" i="13"/>
  <c r="BE69"/>
  <c r="H69"/>
  <c r="Q69" s="1"/>
  <c r="Z70" s="1"/>
  <c r="AU69"/>
  <c r="AI70" s="1"/>
  <c r="AV69"/>
  <c r="AJ70" s="1"/>
  <c r="J69"/>
  <c r="AW69"/>
  <c r="AK70" s="1"/>
  <c r="BA69"/>
  <c r="BC69"/>
  <c r="BF69" s="1"/>
  <c r="I69"/>
  <c r="R69" s="1"/>
  <c r="AA70" s="1"/>
  <c r="C30" i="14" s="1"/>
  <c r="H179" i="12"/>
  <c r="I179" s="1"/>
  <c r="K280" i="7" l="1"/>
  <c r="H280"/>
  <c r="G280"/>
  <c r="I280"/>
  <c r="K69" i="13"/>
  <c r="BO69"/>
  <c r="AR70" s="1"/>
  <c r="BQ69"/>
  <c r="BN69"/>
  <c r="BP69"/>
  <c r="AS70" s="1"/>
  <c r="BL69"/>
  <c r="BM69"/>
  <c r="L280" i="7"/>
  <c r="G180" i="12" s="1"/>
  <c r="H180" s="1"/>
  <c r="I180" s="1"/>
  <c r="BD69" i="13"/>
  <c r="S69"/>
  <c r="AB70" s="1"/>
  <c r="D30" i="14" s="1"/>
  <c r="M69" i="13"/>
  <c r="P69" s="1"/>
  <c r="L69"/>
  <c r="O69" s="1"/>
  <c r="BK69"/>
  <c r="B30" i="14"/>
  <c r="J180" i="12"/>
  <c r="F280" i="7" l="1"/>
  <c r="K281" s="1"/>
  <c r="AT70" i="13"/>
  <c r="BH70"/>
  <c r="BI70"/>
  <c r="N69"/>
  <c r="E29" i="14"/>
  <c r="H70" i="13"/>
  <c r="Q70" s="1"/>
  <c r="AU70"/>
  <c r="AI71" s="1"/>
  <c r="BB70"/>
  <c r="BE70" s="1"/>
  <c r="BQ70"/>
  <c r="BM70"/>
  <c r="BP70"/>
  <c r="BN70"/>
  <c r="BO70"/>
  <c r="BL70"/>
  <c r="BG69"/>
  <c r="AV70"/>
  <c r="AJ71" s="1"/>
  <c r="I70"/>
  <c r="L70" s="1"/>
  <c r="O70" s="1"/>
  <c r="J181" i="12"/>
  <c r="I281" i="7" l="1"/>
  <c r="G281"/>
  <c r="J281"/>
  <c r="H281"/>
  <c r="L281" s="1"/>
  <c r="G181" i="12" s="1"/>
  <c r="AR71" i="13"/>
  <c r="AS71"/>
  <c r="J70"/>
  <c r="BK70" s="1"/>
  <c r="BJ70"/>
  <c r="Z71"/>
  <c r="B31" i="14" s="1"/>
  <c r="K70" i="13"/>
  <c r="AW70"/>
  <c r="AK71" s="1"/>
  <c r="BC70"/>
  <c r="BF70" s="1"/>
  <c r="R70"/>
  <c r="AA71" s="1"/>
  <c r="C31" i="14" s="1"/>
  <c r="F281" i="7" l="1"/>
  <c r="G282" s="1"/>
  <c r="AT71" i="13"/>
  <c r="M70"/>
  <c r="P70" s="1"/>
  <c r="BH71"/>
  <c r="N70"/>
  <c r="E30" i="14"/>
  <c r="S70" i="13"/>
  <c r="AB71" s="1"/>
  <c r="D31" i="14" s="1"/>
  <c r="BI71" i="13"/>
  <c r="BD70"/>
  <c r="BG70" s="1"/>
  <c r="BA70"/>
  <c r="BB71"/>
  <c r="BE71" s="1"/>
  <c r="AU71"/>
  <c r="AI72" s="1"/>
  <c r="H71"/>
  <c r="H181" i="12"/>
  <c r="I181" s="1"/>
  <c r="AV71" i="13" l="1"/>
  <c r="AJ72" s="1"/>
  <c r="I71"/>
  <c r="R71" s="1"/>
  <c r="BO71"/>
  <c r="AR72" s="1"/>
  <c r="BQ71"/>
  <c r="BP71"/>
  <c r="BL71"/>
  <c r="BM71"/>
  <c r="BN71"/>
  <c r="H282" i="7"/>
  <c r="K282"/>
  <c r="I282"/>
  <c r="J282"/>
  <c r="J182" i="12"/>
  <c r="K71" i="13"/>
  <c r="Q71"/>
  <c r="Z72" s="1"/>
  <c r="BH72" l="1"/>
  <c r="L71"/>
  <c r="O71" s="1"/>
  <c r="J71"/>
  <c r="S71" s="1"/>
  <c r="BJ71"/>
  <c r="N71"/>
  <c r="BD71"/>
  <c r="BG71" s="1"/>
  <c r="AW71"/>
  <c r="AK72" s="1"/>
  <c r="AA72"/>
  <c r="C32" i="14" s="1"/>
  <c r="BC71" i="13"/>
  <c r="AS72" s="1"/>
  <c r="L282" i="7"/>
  <c r="G182" i="12" s="1"/>
  <c r="BA71" i="13"/>
  <c r="B32" i="14"/>
  <c r="H72" i="13"/>
  <c r="AU72"/>
  <c r="AI73" s="1"/>
  <c r="AT72" l="1"/>
  <c r="BI72"/>
  <c r="BK71"/>
  <c r="M71"/>
  <c r="AB72"/>
  <c r="D32" i="14" s="1"/>
  <c r="BF71" i="13"/>
  <c r="AV72"/>
  <c r="AJ73" s="1"/>
  <c r="H182" i="12"/>
  <c r="I182" s="1"/>
  <c r="BB72" i="13"/>
  <c r="BE72" s="1"/>
  <c r="Q72"/>
  <c r="Z73" s="1"/>
  <c r="B33" i="14" s="1"/>
  <c r="K72" i="13"/>
  <c r="F282" i="7" l="1"/>
  <c r="N72" i="13"/>
  <c r="P71"/>
  <c r="E31" i="14"/>
  <c r="AW72" i="13"/>
  <c r="AK73" s="1"/>
  <c r="BJ72"/>
  <c r="J72"/>
  <c r="S72" s="1"/>
  <c r="I72"/>
  <c r="L72" s="1"/>
  <c r="O72" s="1"/>
  <c r="K283" i="7"/>
  <c r="H283"/>
  <c r="BQ72" i="13"/>
  <c r="BM72"/>
  <c r="BP72"/>
  <c r="BN72"/>
  <c r="BO72"/>
  <c r="AR73" s="1"/>
  <c r="BL72"/>
  <c r="J183" i="12"/>
  <c r="I283" i="7" l="1"/>
  <c r="J283"/>
  <c r="L283" s="1"/>
  <c r="G183" i="12" s="1"/>
  <c r="H183" s="1"/>
  <c r="I183" s="1"/>
  <c r="G283" i="7"/>
  <c r="M72" i="13"/>
  <c r="BK72"/>
  <c r="BD72"/>
  <c r="BG72" s="1"/>
  <c r="AB73"/>
  <c r="D33" i="14" s="1"/>
  <c r="BC72" i="13"/>
  <c r="AS73" s="1"/>
  <c r="R72"/>
  <c r="AA73" s="1"/>
  <c r="C33" i="14" s="1"/>
  <c r="BA72" i="13"/>
  <c r="F283" i="7" l="1"/>
  <c r="AT73" i="13"/>
  <c r="BJ73" s="1"/>
  <c r="H73"/>
  <c r="Q73" s="1"/>
  <c r="Z74" s="1"/>
  <c r="BH73"/>
  <c r="P72"/>
  <c r="E32" i="14"/>
  <c r="AU73" i="13"/>
  <c r="AI74" s="1"/>
  <c r="BF72"/>
  <c r="BI73"/>
  <c r="G284" i="7"/>
  <c r="BO73" i="13"/>
  <c r="BQ73"/>
  <c r="BP73"/>
  <c r="BL73"/>
  <c r="BM73"/>
  <c r="BN73"/>
  <c r="BB73"/>
  <c r="J184" i="12"/>
  <c r="AR74" i="13" l="1"/>
  <c r="BH74" s="1"/>
  <c r="K73"/>
  <c r="N73" s="1"/>
  <c r="BD73"/>
  <c r="BG73" s="1"/>
  <c r="AW73"/>
  <c r="AK74" s="1"/>
  <c r="J73"/>
  <c r="S73" s="1"/>
  <c r="AB74" s="1"/>
  <c r="D34" i="14" s="1"/>
  <c r="J284" i="7"/>
  <c r="AV73" i="13"/>
  <c r="AJ74" s="1"/>
  <c r="I73"/>
  <c r="H284" i="7"/>
  <c r="I284"/>
  <c r="K284"/>
  <c r="B34" i="14"/>
  <c r="BE73" i="13"/>
  <c r="M73" l="1"/>
  <c r="P73" s="1"/>
  <c r="AT74"/>
  <c r="L284" i="7"/>
  <c r="G184" i="12" s="1"/>
  <c r="BA73" i="13"/>
  <c r="BC73"/>
  <c r="AS74" s="1"/>
  <c r="R73"/>
  <c r="AA74" s="1"/>
  <c r="F284" i="7" s="1"/>
  <c r="L73" i="13"/>
  <c r="BK73"/>
  <c r="BB74" s="1"/>
  <c r="BE74" s="1"/>
  <c r="H74"/>
  <c r="AU74"/>
  <c r="AI75" s="1"/>
  <c r="AW74" l="1"/>
  <c r="AK75" s="1"/>
  <c r="BJ74"/>
  <c r="O73"/>
  <c r="E33" i="14"/>
  <c r="J74" i="13"/>
  <c r="S74" s="1"/>
  <c r="BI74"/>
  <c r="H184" i="12"/>
  <c r="I184" s="1"/>
  <c r="BL74" i="13" s="1"/>
  <c r="BF73"/>
  <c r="C34" i="14"/>
  <c r="Q74" i="13"/>
  <c r="Z75" s="1"/>
  <c r="K74"/>
  <c r="N74" l="1"/>
  <c r="M74"/>
  <c r="P74" s="1"/>
  <c r="BP74"/>
  <c r="BO74"/>
  <c r="AR75" s="1"/>
  <c r="AU75" s="1"/>
  <c r="AI76" s="1"/>
  <c r="J185" i="12"/>
  <c r="BM74" i="13"/>
  <c r="BN74"/>
  <c r="BQ74"/>
  <c r="AB75"/>
  <c r="D35" i="14" s="1"/>
  <c r="BD74" i="13"/>
  <c r="BC74"/>
  <c r="BF74" s="1"/>
  <c r="BA74"/>
  <c r="I74"/>
  <c r="AV74"/>
  <c r="AJ75" s="1"/>
  <c r="J285" i="7"/>
  <c r="H285"/>
  <c r="I285"/>
  <c r="G285"/>
  <c r="K285"/>
  <c r="H75" i="13"/>
  <c r="B35" i="14"/>
  <c r="AT75" i="13" l="1"/>
  <c r="BH75"/>
  <c r="AS75"/>
  <c r="AV75" s="1"/>
  <c r="AJ76" s="1"/>
  <c r="BG74"/>
  <c r="L285" i="7"/>
  <c r="G185" i="12" s="1"/>
  <c r="H185" s="1"/>
  <c r="I185" s="1"/>
  <c r="BO75" i="13" s="1"/>
  <c r="BK74"/>
  <c r="BB75" s="1"/>
  <c r="R74"/>
  <c r="AA75" s="1"/>
  <c r="F285" i="7" s="1"/>
  <c r="L74" i="13"/>
  <c r="Q75"/>
  <c r="K75"/>
  <c r="AR76" l="1"/>
  <c r="O74"/>
  <c r="E34" i="14"/>
  <c r="I75" i="13"/>
  <c r="R75" s="1"/>
  <c r="BI75"/>
  <c r="N75"/>
  <c r="J75"/>
  <c r="M75" s="1"/>
  <c r="P75" s="1"/>
  <c r="BJ75"/>
  <c r="BP75"/>
  <c r="BL75"/>
  <c r="BN75"/>
  <c r="BM75"/>
  <c r="J186" i="12"/>
  <c r="AW75" i="13"/>
  <c r="AK76" s="1"/>
  <c r="BQ75"/>
  <c r="C35" i="14"/>
  <c r="Z76" i="13"/>
  <c r="B36" i="14" s="1"/>
  <c r="BE75" i="13"/>
  <c r="F286" i="7" l="1"/>
  <c r="AS76" i="13"/>
  <c r="BK75"/>
  <c r="S75"/>
  <c r="AB76" s="1"/>
  <c r="D36" i="14" s="1"/>
  <c r="L75" i="13"/>
  <c r="O75" s="1"/>
  <c r="BH76"/>
  <c r="BA75"/>
  <c r="BC75"/>
  <c r="BD75"/>
  <c r="BG75" s="1"/>
  <c r="AA76"/>
  <c r="C36" i="14" s="1"/>
  <c r="H286" i="7"/>
  <c r="K286"/>
  <c r="J286"/>
  <c r="I286"/>
  <c r="G286"/>
  <c r="BB76" i="13"/>
  <c r="BE76" s="1"/>
  <c r="AU76"/>
  <c r="AI77" s="1"/>
  <c r="H76"/>
  <c r="AT76" l="1"/>
  <c r="E35" i="14"/>
  <c r="BI76" i="13"/>
  <c r="BF75"/>
  <c r="L286" i="7"/>
  <c r="G186" i="12" s="1"/>
  <c r="G287" i="7"/>
  <c r="K76" i="13"/>
  <c r="Q76"/>
  <c r="Z77" s="1"/>
  <c r="AW76" l="1"/>
  <c r="AK77" s="1"/>
  <c r="BJ76"/>
  <c r="N76"/>
  <c r="J76"/>
  <c r="M76" s="1"/>
  <c r="P76" s="1"/>
  <c r="BC76"/>
  <c r="BF76" s="1"/>
  <c r="I287" i="7"/>
  <c r="K287"/>
  <c r="J287"/>
  <c r="AV76" i="13"/>
  <c r="AJ77" s="1"/>
  <c r="I76"/>
  <c r="H186" i="12"/>
  <c r="I186" s="1"/>
  <c r="BQ76" i="13" s="1"/>
  <c r="H287" i="7"/>
  <c r="B37" i="14"/>
  <c r="S76" i="13" l="1"/>
  <c r="AB77" s="1"/>
  <c r="D37" i="14" s="1"/>
  <c r="BN76" i="13"/>
  <c r="BM76"/>
  <c r="BP76"/>
  <c r="AS77" s="1"/>
  <c r="BO76"/>
  <c r="AR77" s="1"/>
  <c r="J187" i="12"/>
  <c r="L287" i="7"/>
  <c r="G187" i="12" s="1"/>
  <c r="H187" s="1"/>
  <c r="I187" s="1"/>
  <c r="BD76" i="13"/>
  <c r="BG76" s="1"/>
  <c r="BA76"/>
  <c r="BL76"/>
  <c r="R76"/>
  <c r="AA77" s="1"/>
  <c r="F287" i="7" s="1"/>
  <c r="L76" i="13"/>
  <c r="BK76"/>
  <c r="AT77" l="1"/>
  <c r="O76"/>
  <c r="E36" i="14"/>
  <c r="BI77" i="13"/>
  <c r="AV77"/>
  <c r="AJ78" s="1"/>
  <c r="I77"/>
  <c r="R77" s="1"/>
  <c r="AA78" s="1"/>
  <c r="C38" i="14" s="1"/>
  <c r="BM77" i="13"/>
  <c r="J188" i="12"/>
  <c r="BP77" i="13"/>
  <c r="BN77"/>
  <c r="C37" i="14"/>
  <c r="BD77" i="13"/>
  <c r="BL77"/>
  <c r="BO77"/>
  <c r="BQ77"/>
  <c r="AS78" l="1"/>
  <c r="AU77"/>
  <c r="AI78" s="1"/>
  <c r="BH77"/>
  <c r="L77"/>
  <c r="O77" s="1"/>
  <c r="J77"/>
  <c r="BJ77"/>
  <c r="AW77"/>
  <c r="AK78" s="1"/>
  <c r="AT78" s="1"/>
  <c r="BG77"/>
  <c r="BB77"/>
  <c r="BE77" s="1"/>
  <c r="BC77"/>
  <c r="H77"/>
  <c r="H288" i="7"/>
  <c r="J288"/>
  <c r="K288"/>
  <c r="I288"/>
  <c r="G288"/>
  <c r="AR78" i="13" l="1"/>
  <c r="S77"/>
  <c r="AB78" s="1"/>
  <c r="D38" i="14" s="1"/>
  <c r="M77" i="13"/>
  <c r="P77" s="1"/>
  <c r="BA77"/>
  <c r="BF77"/>
  <c r="K77"/>
  <c r="Q77"/>
  <c r="Z78" s="1"/>
  <c r="BK77"/>
  <c r="L288" i="7"/>
  <c r="G188" i="12" s="1"/>
  <c r="AW78" i="13"/>
  <c r="AK79" s="1"/>
  <c r="J78"/>
  <c r="F288" i="7" l="1"/>
  <c r="BJ78" i="13"/>
  <c r="BH78"/>
  <c r="I78"/>
  <c r="R78" s="1"/>
  <c r="BI78"/>
  <c r="N77"/>
  <c r="E37" i="14"/>
  <c r="AU78" i="13"/>
  <c r="AI79" s="1"/>
  <c r="H78"/>
  <c r="B38" i="14"/>
  <c r="AV78" i="13"/>
  <c r="AJ79" s="1"/>
  <c r="BB78"/>
  <c r="H188" i="12"/>
  <c r="I188" s="1"/>
  <c r="J189" s="1"/>
  <c r="S78" i="13"/>
  <c r="AB79" s="1"/>
  <c r="D39" i="14" s="1"/>
  <c r="M78" i="13"/>
  <c r="P78" s="1"/>
  <c r="BD78"/>
  <c r="BG78" s="1"/>
  <c r="BK78" l="1"/>
  <c r="L78"/>
  <c r="O78" s="1"/>
  <c r="Q78"/>
  <c r="Z79" s="1"/>
  <c r="B39" i="14" s="1"/>
  <c r="K78" i="13"/>
  <c r="AA79"/>
  <c r="C39" i="14" s="1"/>
  <c r="BE78" i="13"/>
  <c r="K289" i="7"/>
  <c r="G289"/>
  <c r="I289"/>
  <c r="J289"/>
  <c r="H289"/>
  <c r="BC78" i="13"/>
  <c r="BF78" s="1"/>
  <c r="BM78"/>
  <c r="BQ78"/>
  <c r="AT79" s="1"/>
  <c r="BA78"/>
  <c r="BO78"/>
  <c r="AR79" s="1"/>
  <c r="BP78"/>
  <c r="BN78"/>
  <c r="BL78"/>
  <c r="F289" i="7" l="1"/>
  <c r="BJ79" i="13"/>
  <c r="AS79"/>
  <c r="BH79"/>
  <c r="N78"/>
  <c r="E38" i="14"/>
  <c r="AU79" i="13"/>
  <c r="AI80" s="1"/>
  <c r="BB79"/>
  <c r="BE79" s="1"/>
  <c r="H79"/>
  <c r="K79" s="1"/>
  <c r="G290" i="7"/>
  <c r="L289"/>
  <c r="G189" i="12" s="1"/>
  <c r="J79" i="13"/>
  <c r="AW79"/>
  <c r="AK80" s="1"/>
  <c r="BD79"/>
  <c r="BG79" s="1"/>
  <c r="N79" l="1"/>
  <c r="AV79"/>
  <c r="AJ80" s="1"/>
  <c r="BI79"/>
  <c r="Q79"/>
  <c r="Z80" s="1"/>
  <c r="B40" i="14" s="1"/>
  <c r="H189" i="12"/>
  <c r="I189" s="1"/>
  <c r="K290" i="7"/>
  <c r="I290"/>
  <c r="I79" i="13"/>
  <c r="R79" s="1"/>
  <c r="H290" i="7"/>
  <c r="J290"/>
  <c r="S79" i="13"/>
  <c r="AB80" s="1"/>
  <c r="M79"/>
  <c r="P79" s="1"/>
  <c r="BK79" l="1"/>
  <c r="AA80"/>
  <c r="C40" i="14" s="1"/>
  <c r="BC79" i="13"/>
  <c r="BA79"/>
  <c r="L290" i="7"/>
  <c r="G190" i="12" s="1"/>
  <c r="L79" i="13"/>
  <c r="BQ79"/>
  <c r="AT80" s="1"/>
  <c r="BM79"/>
  <c r="BO79"/>
  <c r="AR80" s="1"/>
  <c r="BL79"/>
  <c r="J190" i="12"/>
  <c r="BP79" i="13"/>
  <c r="BN79"/>
  <c r="BF79"/>
  <c r="D40" i="14"/>
  <c r="F290" i="7" l="1"/>
  <c r="AS80" i="13"/>
  <c r="I80" s="1"/>
  <c r="O79"/>
  <c r="E39" i="14"/>
  <c r="AU80" i="13"/>
  <c r="AI81" s="1"/>
  <c r="BH80"/>
  <c r="J80"/>
  <c r="S80" s="1"/>
  <c r="BJ80"/>
  <c r="G291" i="7"/>
  <c r="BI80" i="13"/>
  <c r="H190" i="12"/>
  <c r="I190" s="1"/>
  <c r="BM80" i="13" s="1"/>
  <c r="BD80"/>
  <c r="BB80"/>
  <c r="BE80" s="1"/>
  <c r="H80"/>
  <c r="K80" s="1"/>
  <c r="AW80"/>
  <c r="AK81" s="1"/>
  <c r="N80" l="1"/>
  <c r="BL80"/>
  <c r="M80"/>
  <c r="P80" s="1"/>
  <c r="K291" i="7"/>
  <c r="BA80" i="13"/>
  <c r="H291" i="7"/>
  <c r="J291"/>
  <c r="I291"/>
  <c r="BC80" i="13"/>
  <c r="BF80" s="1"/>
  <c r="J191" i="12"/>
  <c r="AV80" i="13"/>
  <c r="AJ81" s="1"/>
  <c r="BO80"/>
  <c r="AR81" s="1"/>
  <c r="BQ80"/>
  <c r="AT81" s="1"/>
  <c r="BP80"/>
  <c r="BN80"/>
  <c r="AB81"/>
  <c r="D41" i="14" s="1"/>
  <c r="Q80" i="13"/>
  <c r="Z81" s="1"/>
  <c r="B41" i="14" s="1"/>
  <c r="BK80" i="13"/>
  <c r="R80"/>
  <c r="AA81" s="1"/>
  <c r="C41" i="14" s="1"/>
  <c r="L80" i="13"/>
  <c r="O80" s="1"/>
  <c r="BG80"/>
  <c r="F291" i="7" l="1"/>
  <c r="AS81" i="13"/>
  <c r="BJ81"/>
  <c r="H81"/>
  <c r="Q81" s="1"/>
  <c r="AU81"/>
  <c r="AI82" s="1"/>
  <c r="E40" i="14"/>
  <c r="BH81" i="13"/>
  <c r="L291" i="7"/>
  <c r="G191" i="12" s="1"/>
  <c r="H191" s="1"/>
  <c r="I191" s="1"/>
  <c r="BQ81" i="13" s="1"/>
  <c r="BB81"/>
  <c r="J81"/>
  <c r="AW81"/>
  <c r="AK82" s="1"/>
  <c r="I292" i="7" l="1"/>
  <c r="K81" i="13"/>
  <c r="N81" s="1"/>
  <c r="I81"/>
  <c r="R81" s="1"/>
  <c r="AA82" s="1"/>
  <c r="BI81"/>
  <c r="J192" i="12"/>
  <c r="BP81" i="13"/>
  <c r="BL81"/>
  <c r="BO81"/>
  <c r="AR82" s="1"/>
  <c r="BM81"/>
  <c r="AV81"/>
  <c r="AJ82" s="1"/>
  <c r="BN81"/>
  <c r="Z82"/>
  <c r="B42" i="14" s="1"/>
  <c r="BE81" i="13"/>
  <c r="G292" i="7"/>
  <c r="H292"/>
  <c r="J292"/>
  <c r="BC81" i="13"/>
  <c r="BF81" s="1"/>
  <c r="K292" i="7"/>
  <c r="BD81" i="13"/>
  <c r="BG81" s="1"/>
  <c r="S81"/>
  <c r="AB82" s="1"/>
  <c r="D42" i="14" s="1"/>
  <c r="M81" i="13"/>
  <c r="P81" s="1"/>
  <c r="F292" i="7" l="1"/>
  <c r="AS82" i="13"/>
  <c r="AT82"/>
  <c r="BK81"/>
  <c r="C42" i="14"/>
  <c r="H293" i="7"/>
  <c r="H82" i="13"/>
  <c r="K82" s="1"/>
  <c r="BH82"/>
  <c r="L81"/>
  <c r="BA81"/>
  <c r="BJ82"/>
  <c r="L292" i="7"/>
  <c r="G192" i="12" s="1"/>
  <c r="H192" s="1"/>
  <c r="I192" s="1"/>
  <c r="BP82" i="13" s="1"/>
  <c r="AU82"/>
  <c r="AI83" s="1"/>
  <c r="Q82" l="1"/>
  <c r="Z83" s="1"/>
  <c r="B43" i="14" s="1"/>
  <c r="G293" i="7"/>
  <c r="J293"/>
  <c r="K293"/>
  <c r="N82" i="13"/>
  <c r="I293" i="7"/>
  <c r="O81" i="13"/>
  <c r="E41" i="14"/>
  <c r="I82" i="13"/>
  <c r="R82" s="1"/>
  <c r="BI82"/>
  <c r="BO82"/>
  <c r="BQ82"/>
  <c r="BL82"/>
  <c r="BM82"/>
  <c r="BN82"/>
  <c r="J193" i="12"/>
  <c r="AV82" i="13"/>
  <c r="AJ83" s="1"/>
  <c r="AW82"/>
  <c r="AK83" s="1"/>
  <c r="J82"/>
  <c r="BB82"/>
  <c r="BD82"/>
  <c r="BG82" s="1"/>
  <c r="AR83" l="1"/>
  <c r="BH83" s="1"/>
  <c r="AT83"/>
  <c r="L293" i="7"/>
  <c r="G193" i="12" s="1"/>
  <c r="H193" s="1"/>
  <c r="I193" s="1"/>
  <c r="BK82" i="13"/>
  <c r="L82"/>
  <c r="O82" s="1"/>
  <c r="BC82"/>
  <c r="AS83" s="1"/>
  <c r="AA83"/>
  <c r="C43" i="14" s="1"/>
  <c r="BA82" i="13"/>
  <c r="S82"/>
  <c r="AB83" s="1"/>
  <c r="D43" i="14" s="1"/>
  <c r="M82" i="13"/>
  <c r="P82" s="1"/>
  <c r="BE82"/>
  <c r="F293" i="7" l="1"/>
  <c r="E42" i="14"/>
  <c r="J83" i="13"/>
  <c r="S83" s="1"/>
  <c r="BJ83"/>
  <c r="BI83"/>
  <c r="BF82"/>
  <c r="BO83"/>
  <c r="BM83"/>
  <c r="BP83"/>
  <c r="BL83"/>
  <c r="BQ83"/>
  <c r="BN83"/>
  <c r="AW83"/>
  <c r="AK84" s="1"/>
  <c r="H294" i="7"/>
  <c r="G294"/>
  <c r="J294"/>
  <c r="M83" i="13"/>
  <c r="P83" s="1"/>
  <c r="I83"/>
  <c r="AV83"/>
  <c r="AJ84" s="1"/>
  <c r="AU83"/>
  <c r="AI84" s="1"/>
  <c r="H83"/>
  <c r="J194" i="12"/>
  <c r="I294" i="7" l="1"/>
  <c r="K294"/>
  <c r="AR84" i="13"/>
  <c r="BD83"/>
  <c r="AT84" s="1"/>
  <c r="AB84"/>
  <c r="D44" i="14" s="1"/>
  <c r="BC83" i="13"/>
  <c r="BF83" s="1"/>
  <c r="BK83"/>
  <c r="Q83"/>
  <c r="Z84" s="1"/>
  <c r="F294" i="7" s="1"/>
  <c r="K83" i="13"/>
  <c r="R83"/>
  <c r="AA84" s="1"/>
  <c r="C44" i="14" s="1"/>
  <c r="L83" i="13"/>
  <c r="O83" s="1"/>
  <c r="BA83"/>
  <c r="BB83"/>
  <c r="BE83" s="1"/>
  <c r="L294" i="7"/>
  <c r="G194" i="12" s="1"/>
  <c r="AS84" i="13" l="1"/>
  <c r="BI84" s="1"/>
  <c r="N83"/>
  <c r="E43" i="14"/>
  <c r="BJ84" i="13"/>
  <c r="BG83"/>
  <c r="H194" i="12"/>
  <c r="I194" s="1"/>
  <c r="B44" i="14"/>
  <c r="AU84" i="13" l="1"/>
  <c r="AI85" s="1"/>
  <c r="BH84"/>
  <c r="BQ84"/>
  <c r="BM84"/>
  <c r="BO84"/>
  <c r="BL84"/>
  <c r="BN84"/>
  <c r="BP84"/>
  <c r="BD84"/>
  <c r="BG84" s="1"/>
  <c r="AW84"/>
  <c r="AK85" s="1"/>
  <c r="J84"/>
  <c r="H84"/>
  <c r="K84" s="1"/>
  <c r="BA84"/>
  <c r="BC84"/>
  <c r="BF84" s="1"/>
  <c r="K295" i="7"/>
  <c r="H295"/>
  <c r="I295"/>
  <c r="J295"/>
  <c r="G295"/>
  <c r="J195" i="12"/>
  <c r="AV84" i="13"/>
  <c r="AJ85" s="1"/>
  <c r="I84"/>
  <c r="AT85" l="1"/>
  <c r="AS85"/>
  <c r="Q84"/>
  <c r="Z85" s="1"/>
  <c r="N84"/>
  <c r="S84"/>
  <c r="AB85" s="1"/>
  <c r="D45" i="14" s="1"/>
  <c r="M84" i="13"/>
  <c r="P84" s="1"/>
  <c r="BB84"/>
  <c r="AR85" s="1"/>
  <c r="BK84"/>
  <c r="R84"/>
  <c r="AA85" s="1"/>
  <c r="L84"/>
  <c r="O84" s="1"/>
  <c r="L295" i="7"/>
  <c r="G195" i="12" s="1"/>
  <c r="B45" i="14" l="1"/>
  <c r="F295" i="7"/>
  <c r="E44" i="14"/>
  <c r="BH85" i="13"/>
  <c r="AW85"/>
  <c r="AK86" s="1"/>
  <c r="BJ85"/>
  <c r="BI85"/>
  <c r="BE84"/>
  <c r="AU85"/>
  <c r="AI86" s="1"/>
  <c r="J85"/>
  <c r="S85" s="1"/>
  <c r="BD85"/>
  <c r="H195" i="12"/>
  <c r="I195" s="1"/>
  <c r="I85" i="13"/>
  <c r="AV85"/>
  <c r="AJ86" s="1"/>
  <c r="C45" i="14"/>
  <c r="BO85" i="13" l="1"/>
  <c r="AR86" s="1"/>
  <c r="BN85"/>
  <c r="BP85"/>
  <c r="BL85"/>
  <c r="BQ85"/>
  <c r="AT86" s="1"/>
  <c r="BM85"/>
  <c r="M85"/>
  <c r="P85" s="1"/>
  <c r="BB85"/>
  <c r="BE85" s="1"/>
  <c r="AB86"/>
  <c r="D46" i="14" s="1"/>
  <c r="H85" i="13"/>
  <c r="Q85" s="1"/>
  <c r="BG85"/>
  <c r="BC85"/>
  <c r="BF85" s="1"/>
  <c r="R85"/>
  <c r="AA86" s="1"/>
  <c r="C46" i="14" s="1"/>
  <c r="L85" i="13"/>
  <c r="O85" s="1"/>
  <c r="J196" i="12"/>
  <c r="H296" i="7"/>
  <c r="J296"/>
  <c r="G296"/>
  <c r="I296"/>
  <c r="K296"/>
  <c r="AS86" i="13" l="1"/>
  <c r="BJ86"/>
  <c r="J86"/>
  <c r="S86" s="1"/>
  <c r="BK85"/>
  <c r="K85"/>
  <c r="Z86"/>
  <c r="BA85"/>
  <c r="AW86"/>
  <c r="AK87" s="1"/>
  <c r="L296" i="7"/>
  <c r="G196" i="12" s="1"/>
  <c r="B46" i="14" l="1"/>
  <c r="F296" i="7"/>
  <c r="N85" i="13"/>
  <c r="E45" i="14"/>
  <c r="AU86" i="13"/>
  <c r="AI87" s="1"/>
  <c r="BH86"/>
  <c r="AV86"/>
  <c r="AJ87" s="1"/>
  <c r="BI86"/>
  <c r="M86"/>
  <c r="P86" s="1"/>
  <c r="H86"/>
  <c r="Q86" s="1"/>
  <c r="K297" i="7"/>
  <c r="BB86" i="13"/>
  <c r="BE86" s="1"/>
  <c r="I86"/>
  <c r="R86" s="1"/>
  <c r="AB87"/>
  <c r="D47" i="14" s="1"/>
  <c r="H196" i="12"/>
  <c r="I196" s="1"/>
  <c r="BD86" i="13"/>
  <c r="BQ86" l="1"/>
  <c r="AT87" s="1"/>
  <c r="BM86"/>
  <c r="BO86"/>
  <c r="AR87" s="1"/>
  <c r="BN86"/>
  <c r="BP86"/>
  <c r="AS87" s="1"/>
  <c r="BL86"/>
  <c r="K86"/>
  <c r="I297" i="7"/>
  <c r="G297"/>
  <c r="H297"/>
  <c r="BK86" i="13"/>
  <c r="Z87"/>
  <c r="B47" i="14" s="1"/>
  <c r="J297" i="7"/>
  <c r="L86" i="13"/>
  <c r="O86" s="1"/>
  <c r="BA86"/>
  <c r="BC86"/>
  <c r="AA87"/>
  <c r="C47" i="14" s="1"/>
  <c r="J197" i="12"/>
  <c r="BG86" i="13"/>
  <c r="F297" i="7" l="1"/>
  <c r="K298" s="1"/>
  <c r="BJ87" i="13"/>
  <c r="BH87"/>
  <c r="N86"/>
  <c r="E46" i="14"/>
  <c r="BI87" i="13"/>
  <c r="L297" i="7"/>
  <c r="G197" i="12" s="1"/>
  <c r="BD87" i="13"/>
  <c r="BG87" s="1"/>
  <c r="BF86"/>
  <c r="H87"/>
  <c r="AU87"/>
  <c r="AI88" s="1"/>
  <c r="J87"/>
  <c r="AW87"/>
  <c r="AK88" s="1"/>
  <c r="H197" i="12" l="1"/>
  <c r="I197" s="1"/>
  <c r="H298" i="7"/>
  <c r="J298"/>
  <c r="G298"/>
  <c r="I298"/>
  <c r="AV87" i="13"/>
  <c r="AJ88" s="1"/>
  <c r="BA87"/>
  <c r="I87"/>
  <c r="BK87" s="1"/>
  <c r="BB87"/>
  <c r="BE87" s="1"/>
  <c r="S87"/>
  <c r="AB88" s="1"/>
  <c r="D48" i="14" s="1"/>
  <c r="M87" i="13"/>
  <c r="P87" s="1"/>
  <c r="K87"/>
  <c r="Q87"/>
  <c r="Z88" s="1"/>
  <c r="N87" l="1"/>
  <c r="BO87"/>
  <c r="AR88" s="1"/>
  <c r="BQ87"/>
  <c r="AT88" s="1"/>
  <c r="BN87"/>
  <c r="BP87"/>
  <c r="BL87"/>
  <c r="BM87"/>
  <c r="J198" i="12"/>
  <c r="L298" i="7"/>
  <c r="G198" i="12" s="1"/>
  <c r="BC87" i="13"/>
  <c r="BF87" s="1"/>
  <c r="L87"/>
  <c r="O87" s="1"/>
  <c r="R87"/>
  <c r="AA88" s="1"/>
  <c r="C48" i="14" s="1"/>
  <c r="B48"/>
  <c r="F298" i="7" l="1"/>
  <c r="AS88" i="13"/>
  <c r="E47" i="14"/>
  <c r="H88" i="13"/>
  <c r="Q88" s="1"/>
  <c r="H198" i="12"/>
  <c r="I198" s="1"/>
  <c r="BB88" i="13"/>
  <c r="J299" i="7" l="1"/>
  <c r="BE88" i="13"/>
  <c r="AU88"/>
  <c r="AI89" s="1"/>
  <c r="BH88"/>
  <c r="BC88"/>
  <c r="BF88" s="1"/>
  <c r="BI88"/>
  <c r="AW88"/>
  <c r="AK89" s="1"/>
  <c r="BJ88"/>
  <c r="K88"/>
  <c r="J88"/>
  <c r="BD88"/>
  <c r="BG88" s="1"/>
  <c r="BQ88"/>
  <c r="BM88"/>
  <c r="BP88"/>
  <c r="BN88"/>
  <c r="BO88"/>
  <c r="BL88"/>
  <c r="J199" i="12"/>
  <c r="Z89" i="13"/>
  <c r="B49" i="14" s="1"/>
  <c r="AV88" i="13"/>
  <c r="AJ89" s="1"/>
  <c r="I88"/>
  <c r="H299" i="7"/>
  <c r="K299"/>
  <c r="G299"/>
  <c r="I299"/>
  <c r="BA88" i="13"/>
  <c r="AT89" l="1"/>
  <c r="AR89"/>
  <c r="BH89" s="1"/>
  <c r="AS89"/>
  <c r="I89" s="1"/>
  <c r="R89" s="1"/>
  <c r="N88"/>
  <c r="S88"/>
  <c r="AB89" s="1"/>
  <c r="D49" i="14" s="1"/>
  <c r="M88" i="13"/>
  <c r="P88" s="1"/>
  <c r="L299" i="7"/>
  <c r="G199" i="12" s="1"/>
  <c r="R88" i="13"/>
  <c r="AA89" s="1"/>
  <c r="BK88"/>
  <c r="L88"/>
  <c r="O88" s="1"/>
  <c r="F299" i="7" l="1"/>
  <c r="AU89" i="13"/>
  <c r="AI90" s="1"/>
  <c r="H89"/>
  <c r="K89" s="1"/>
  <c r="N89" s="1"/>
  <c r="E48" i="14"/>
  <c r="AW89" i="13"/>
  <c r="AK90" s="1"/>
  <c r="BJ89"/>
  <c r="BI89"/>
  <c r="AV89"/>
  <c r="AJ90" s="1"/>
  <c r="J89"/>
  <c r="S89" s="1"/>
  <c r="L89"/>
  <c r="O89" s="1"/>
  <c r="BC89"/>
  <c r="BF89" s="1"/>
  <c r="H199" i="12"/>
  <c r="I199" s="1"/>
  <c r="BD89" i="13"/>
  <c r="BB89"/>
  <c r="BE89" s="1"/>
  <c r="C49" i="14"/>
  <c r="Q89" i="13" l="1"/>
  <c r="BK89"/>
  <c r="M89"/>
  <c r="J200" i="12"/>
  <c r="BO89" i="13"/>
  <c r="AR90" s="1"/>
  <c r="BM89"/>
  <c r="BP89"/>
  <c r="AS90" s="1"/>
  <c r="BL89"/>
  <c r="BQ89"/>
  <c r="AT90" s="1"/>
  <c r="BN89"/>
  <c r="AA90"/>
  <c r="C50" i="14" s="1"/>
  <c r="AB90" i="13"/>
  <c r="D50" i="14" s="1"/>
  <c r="Z90" i="13"/>
  <c r="B50" i="14" s="1"/>
  <c r="BA89" i="13"/>
  <c r="G300" i="7"/>
  <c r="I300"/>
  <c r="H300"/>
  <c r="J300"/>
  <c r="K300"/>
  <c r="BG89" i="13"/>
  <c r="F300" i="7" l="1"/>
  <c r="BH90" i="13"/>
  <c r="P89"/>
  <c r="E49" i="14"/>
  <c r="BJ90" i="13"/>
  <c r="BI90"/>
  <c r="I90"/>
  <c r="L90" s="1"/>
  <c r="O90" s="1"/>
  <c r="H90"/>
  <c r="K90" s="1"/>
  <c r="AV90"/>
  <c r="AJ91" s="1"/>
  <c r="BC90"/>
  <c r="BF90" s="1"/>
  <c r="AU90"/>
  <c r="AI91" s="1"/>
  <c r="BB90"/>
  <c r="BE90" s="1"/>
  <c r="L300" i="7"/>
  <c r="G200" i="12" s="1"/>
  <c r="J90" i="13"/>
  <c r="AW90"/>
  <c r="AK91" s="1"/>
  <c r="J301" i="7" l="1"/>
  <c r="Q90" i="13"/>
  <c r="Z91" s="1"/>
  <c r="B51" i="14" s="1"/>
  <c r="N90" i="13"/>
  <c r="R90"/>
  <c r="AA91" s="1"/>
  <c r="C51" i="14" s="1"/>
  <c r="K301" i="7"/>
  <c r="G301"/>
  <c r="I301"/>
  <c r="H301"/>
  <c r="H200" i="12"/>
  <c r="I200" s="1"/>
  <c r="S90" i="13"/>
  <c r="AB91" s="1"/>
  <c r="D51" i="14" s="1"/>
  <c r="BK90" i="13"/>
  <c r="M90"/>
  <c r="P90" s="1"/>
  <c r="BA90"/>
  <c r="BD90"/>
  <c r="BG90" s="1"/>
  <c r="F301" i="7" l="1"/>
  <c r="E50" i="14"/>
  <c r="BQ90" i="13"/>
  <c r="AT91" s="1"/>
  <c r="BM90"/>
  <c r="BL90"/>
  <c r="BN90"/>
  <c r="BO90"/>
  <c r="AR91" s="1"/>
  <c r="BP90"/>
  <c r="AS91" s="1"/>
  <c r="L301" i="7"/>
  <c r="G201" i="12" s="1"/>
  <c r="H201" s="1"/>
  <c r="I201" s="1"/>
  <c r="I302" i="7"/>
  <c r="J201" i="12"/>
  <c r="BJ91" i="13" l="1"/>
  <c r="BH91"/>
  <c r="BO91"/>
  <c r="BM91"/>
  <c r="BN91"/>
  <c r="BP91"/>
  <c r="BL91"/>
  <c r="BQ91"/>
  <c r="H302" i="7"/>
  <c r="G302"/>
  <c r="J302"/>
  <c r="K302"/>
  <c r="J202" i="12"/>
  <c r="AW91" i="13"/>
  <c r="AK92" s="1"/>
  <c r="J91"/>
  <c r="AT92" l="1"/>
  <c r="AV91"/>
  <c r="AJ92" s="1"/>
  <c r="BI91"/>
  <c r="BD91"/>
  <c r="H91"/>
  <c r="I91"/>
  <c r="AU91"/>
  <c r="AI92" s="1"/>
  <c r="L302" i="7"/>
  <c r="G202" i="12" s="1"/>
  <c r="H202" s="1"/>
  <c r="I202" s="1"/>
  <c r="S91" i="13"/>
  <c r="AB92" s="1"/>
  <c r="D52" i="14" s="1"/>
  <c r="M91" i="13"/>
  <c r="P91" s="1"/>
  <c r="BJ92" l="1"/>
  <c r="BG91"/>
  <c r="BC91"/>
  <c r="AS92" s="1"/>
  <c r="BB91"/>
  <c r="BE91" s="1"/>
  <c r="BA91"/>
  <c r="Q91"/>
  <c r="Z92" s="1"/>
  <c r="F302" i="7" s="1"/>
  <c r="K91" i="13"/>
  <c r="L91"/>
  <c r="O91" s="1"/>
  <c r="R91"/>
  <c r="AA92" s="1"/>
  <c r="C52" i="14" s="1"/>
  <c r="BK91" i="13"/>
  <c r="J203" i="12"/>
  <c r="BQ92" i="13"/>
  <c r="BM92"/>
  <c r="BO92"/>
  <c r="BN92"/>
  <c r="BP92"/>
  <c r="BL92"/>
  <c r="J92"/>
  <c r="AW92"/>
  <c r="AK93" s="1"/>
  <c r="AR92" l="1"/>
  <c r="BH92" s="1"/>
  <c r="N91"/>
  <c r="E51" i="14"/>
  <c r="B52"/>
  <c r="BF91" i="13"/>
  <c r="BI92"/>
  <c r="M92"/>
  <c r="P92" s="1"/>
  <c r="S92"/>
  <c r="AB93" s="1"/>
  <c r="D53" i="14" s="1"/>
  <c r="BD92" i="13"/>
  <c r="BG92" s="1"/>
  <c r="AT93" l="1"/>
  <c r="BJ93" s="1"/>
  <c r="I92"/>
  <c r="AV92"/>
  <c r="AJ93" s="1"/>
  <c r="BA92"/>
  <c r="H303" i="7"/>
  <c r="G303"/>
  <c r="I303"/>
  <c r="J303"/>
  <c r="K303"/>
  <c r="BB92" i="13"/>
  <c r="BE92" s="1"/>
  <c r="H92"/>
  <c r="AU92"/>
  <c r="AI93" s="1"/>
  <c r="AR93" l="1"/>
  <c r="R92"/>
  <c r="AA93" s="1"/>
  <c r="C53" i="14" s="1"/>
  <c r="L92" i="13"/>
  <c r="O92" s="1"/>
  <c r="K92"/>
  <c r="Q92"/>
  <c r="Z93" s="1"/>
  <c r="F303" i="7" s="1"/>
  <c r="BK92" i="13"/>
  <c r="BD93" s="1"/>
  <c r="BG93" s="1"/>
  <c r="BC92"/>
  <c r="BF92" s="1"/>
  <c r="L303" i="7"/>
  <c r="G203" i="12" s="1"/>
  <c r="AW93" i="13"/>
  <c r="AK94" s="1"/>
  <c r="J93"/>
  <c r="AS93" l="1"/>
  <c r="BI93" s="1"/>
  <c r="H93"/>
  <c r="Q93" s="1"/>
  <c r="BH93"/>
  <c r="N92"/>
  <c r="E52" i="14"/>
  <c r="AU93" i="13"/>
  <c r="AI94" s="1"/>
  <c r="BB93"/>
  <c r="BE93" s="1"/>
  <c r="H203" i="12"/>
  <c r="I203" s="1"/>
  <c r="B53" i="14"/>
  <c r="S93" i="13"/>
  <c r="AB94" s="1"/>
  <c r="M93"/>
  <c r="P93" s="1"/>
  <c r="K93" l="1"/>
  <c r="N93" s="1"/>
  <c r="I93"/>
  <c r="BA93"/>
  <c r="AV93"/>
  <c r="AJ94" s="1"/>
  <c r="BN93"/>
  <c r="BM93"/>
  <c r="BL93"/>
  <c r="J204" i="12"/>
  <c r="BP93" i="13"/>
  <c r="BO93"/>
  <c r="AR94" s="1"/>
  <c r="BQ93"/>
  <c r="AT94" s="1"/>
  <c r="J304" i="7"/>
  <c r="H304"/>
  <c r="K304"/>
  <c r="I304"/>
  <c r="G304"/>
  <c r="Z94" i="13"/>
  <c r="D54" i="14"/>
  <c r="B54" l="1"/>
  <c r="J94" i="13"/>
  <c r="M94" s="1"/>
  <c r="P94" s="1"/>
  <c r="BJ94"/>
  <c r="BH94"/>
  <c r="H94"/>
  <c r="Q94" s="1"/>
  <c r="AU94"/>
  <c r="AI95" s="1"/>
  <c r="R93"/>
  <c r="AA94" s="1"/>
  <c r="C54" i="14" s="1"/>
  <c r="BK93" i="13"/>
  <c r="BB94" s="1"/>
  <c r="BE94" s="1"/>
  <c r="L93"/>
  <c r="BC93"/>
  <c r="AS94" s="1"/>
  <c r="AW94"/>
  <c r="AK95" s="1"/>
  <c r="L304" i="7"/>
  <c r="G204" i="12" s="1"/>
  <c r="K94" i="13"/>
  <c r="F304" i="7" l="1"/>
  <c r="S94" i="13"/>
  <c r="N94"/>
  <c r="O93"/>
  <c r="E53" i="14"/>
  <c r="BF93" i="13"/>
  <c r="BI94"/>
  <c r="Z95"/>
  <c r="B55" i="14" s="1"/>
  <c r="H204" i="12"/>
  <c r="I204" s="1"/>
  <c r="BD94" i="13" l="1"/>
  <c r="BG94" s="1"/>
  <c r="J305" i="7"/>
  <c r="G305"/>
  <c r="I305"/>
  <c r="K305"/>
  <c r="H305"/>
  <c r="AV94" i="13"/>
  <c r="AJ95" s="1"/>
  <c r="I94"/>
  <c r="AB95"/>
  <c r="D55" i="14" s="1"/>
  <c r="BM94" i="13"/>
  <c r="BL94"/>
  <c r="BP94"/>
  <c r="BQ94"/>
  <c r="AT95" s="1"/>
  <c r="BN94"/>
  <c r="J205" i="12"/>
  <c r="BO94" i="13"/>
  <c r="AR95" s="1"/>
  <c r="AU95" l="1"/>
  <c r="AI96" s="1"/>
  <c r="BH95"/>
  <c r="H95"/>
  <c r="K95" s="1"/>
  <c r="L94"/>
  <c r="BK94"/>
  <c r="R94"/>
  <c r="AA95" s="1"/>
  <c r="F305" i="7" s="1"/>
  <c r="BC94" i="13"/>
  <c r="BF94" s="1"/>
  <c r="BA94"/>
  <c r="L305" i="7"/>
  <c r="G205" i="12" s="1"/>
  <c r="AS95" i="13" l="1"/>
  <c r="O94"/>
  <c r="E54" i="14"/>
  <c r="AW95" i="13"/>
  <c r="AK96" s="1"/>
  <c r="BJ95"/>
  <c r="N95"/>
  <c r="J95"/>
  <c r="S95" s="1"/>
  <c r="Q95"/>
  <c r="C55" i="14"/>
  <c r="H205" i="12"/>
  <c r="I205" s="1"/>
  <c r="BB95" i="13"/>
  <c r="BE95" s="1"/>
  <c r="AV95" l="1"/>
  <c r="AJ96" s="1"/>
  <c r="BI95"/>
  <c r="M95"/>
  <c r="P95" s="1"/>
  <c r="I95"/>
  <c r="BK95" s="1"/>
  <c r="BP95"/>
  <c r="BL95"/>
  <c r="BQ95"/>
  <c r="BN95"/>
  <c r="BO95"/>
  <c r="AR96" s="1"/>
  <c r="BM95"/>
  <c r="J206" i="12"/>
  <c r="J306" i="7"/>
  <c r="G306"/>
  <c r="H306"/>
  <c r="K306"/>
  <c r="I306"/>
  <c r="BD95" i="13"/>
  <c r="AB96"/>
  <c r="D56" i="14" s="1"/>
  <c r="Z96" i="13"/>
  <c r="F306" i="7" l="1"/>
  <c r="AT96" i="13"/>
  <c r="BJ96" s="1"/>
  <c r="AU96"/>
  <c r="AI97" s="1"/>
  <c r="BH96"/>
  <c r="BA95"/>
  <c r="BC95"/>
  <c r="AS96" s="1"/>
  <c r="R95"/>
  <c r="AA96" s="1"/>
  <c r="C56" i="14" s="1"/>
  <c r="L95" i="13"/>
  <c r="H96"/>
  <c r="K96" s="1"/>
  <c r="L306" i="7"/>
  <c r="G206" i="12" s="1"/>
  <c r="B56" i="14"/>
  <c r="BG95" i="13"/>
  <c r="BB96"/>
  <c r="O95" l="1"/>
  <c r="E55" i="14"/>
  <c r="N96" i="13"/>
  <c r="I307" i="7"/>
  <c r="BF95" i="13"/>
  <c r="BI96"/>
  <c r="Q96"/>
  <c r="Z97" s="1"/>
  <c r="B57" i="14" s="1"/>
  <c r="BE96" i="13"/>
  <c r="J96"/>
  <c r="AW96"/>
  <c r="AK97" s="1"/>
  <c r="H206" i="12"/>
  <c r="I206" s="1"/>
  <c r="H307" i="7" l="1"/>
  <c r="J307"/>
  <c r="K307"/>
  <c r="G307"/>
  <c r="AV96" i="13"/>
  <c r="AJ97" s="1"/>
  <c r="I96"/>
  <c r="BK96" s="1"/>
  <c r="BD96"/>
  <c r="S96"/>
  <c r="AB97" s="1"/>
  <c r="D57" i="14" s="1"/>
  <c r="M96" i="13"/>
  <c r="P96" s="1"/>
  <c r="BA96"/>
  <c r="J207" i="12"/>
  <c r="BL96" i="13"/>
  <c r="BQ96"/>
  <c r="AT97" s="1"/>
  <c r="BO96"/>
  <c r="AR97" s="1"/>
  <c r="BN96"/>
  <c r="BP96"/>
  <c r="BM96"/>
  <c r="BH97" l="1"/>
  <c r="L307" i="7"/>
  <c r="G207" i="12" s="1"/>
  <c r="H207" s="1"/>
  <c r="I207" s="1"/>
  <c r="J208" s="1"/>
  <c r="L96" i="13"/>
  <c r="R96"/>
  <c r="AA97" s="1"/>
  <c r="F307" i="7" s="1"/>
  <c r="BC96" i="13"/>
  <c r="BF96" s="1"/>
  <c r="H97"/>
  <c r="AU97"/>
  <c r="AI98" s="1"/>
  <c r="BJ97"/>
  <c r="BG96"/>
  <c r="AS97" l="1"/>
  <c r="BI97" s="1"/>
  <c r="BM97"/>
  <c r="BO97"/>
  <c r="BP97"/>
  <c r="BQ97"/>
  <c r="BN97"/>
  <c r="BL97"/>
  <c r="O96"/>
  <c r="E56" i="14"/>
  <c r="C57"/>
  <c r="BB97" i="13"/>
  <c r="AW97"/>
  <c r="AK98" s="1"/>
  <c r="J97"/>
  <c r="BC97"/>
  <c r="Q97"/>
  <c r="Z98" s="1"/>
  <c r="K97"/>
  <c r="AR98" l="1"/>
  <c r="BH98" s="1"/>
  <c r="N97"/>
  <c r="I97"/>
  <c r="AV97"/>
  <c r="AJ98" s="1"/>
  <c r="AS98" s="1"/>
  <c r="I308" i="7"/>
  <c r="G308"/>
  <c r="J308"/>
  <c r="H308"/>
  <c r="K308"/>
  <c r="B58" i="14"/>
  <c r="S97" i="13"/>
  <c r="AB98" s="1"/>
  <c r="M97"/>
  <c r="P97" s="1"/>
  <c r="BF97"/>
  <c r="BE97"/>
  <c r="BD97"/>
  <c r="BG97" s="1"/>
  <c r="BA97"/>
  <c r="AT98" l="1"/>
  <c r="BJ98" s="1"/>
  <c r="L97"/>
  <c r="BK97"/>
  <c r="R97"/>
  <c r="AA98" s="1"/>
  <c r="L308" i="7"/>
  <c r="G208" i="12" s="1"/>
  <c r="BC98" i="13"/>
  <c r="BF98" s="1"/>
  <c r="D58" i="14"/>
  <c r="AV98" i="13"/>
  <c r="AJ99" s="1"/>
  <c r="I98"/>
  <c r="H98"/>
  <c r="AU98"/>
  <c r="AI99" s="1"/>
  <c r="BI98" l="1"/>
  <c r="F308" i="7"/>
  <c r="O97" i="13"/>
  <c r="E57" i="14"/>
  <c r="C58"/>
  <c r="H208" i="12"/>
  <c r="I208" s="1"/>
  <c r="BD98" i="13"/>
  <c r="BG98" s="1"/>
  <c r="BB98"/>
  <c r="BA98"/>
  <c r="Q98"/>
  <c r="Z99" s="1"/>
  <c r="K98"/>
  <c r="J98"/>
  <c r="BK98" s="1"/>
  <c r="AW98"/>
  <c r="AK99" s="1"/>
  <c r="L98"/>
  <c r="O98" s="1"/>
  <c r="R98"/>
  <c r="AA99" s="1"/>
  <c r="C59" i="14" s="1"/>
  <c r="N98" i="13" l="1"/>
  <c r="J309" i="7"/>
  <c r="K309"/>
  <c r="I309"/>
  <c r="G309"/>
  <c r="H309"/>
  <c r="BM98" i="13"/>
  <c r="BP98"/>
  <c r="AS99" s="1"/>
  <c r="J209" i="12"/>
  <c r="BQ98" i="13"/>
  <c r="AT99" s="1"/>
  <c r="BO98"/>
  <c r="AR99" s="1"/>
  <c r="BN98"/>
  <c r="BL98"/>
  <c r="M98"/>
  <c r="P98" s="1"/>
  <c r="S98"/>
  <c r="AB99" s="1"/>
  <c r="D59" i="14" s="1"/>
  <c r="B59"/>
  <c r="BE98" i="13"/>
  <c r="F309" i="7" l="1"/>
  <c r="BH99" i="13"/>
  <c r="E58" i="14"/>
  <c r="BJ99" i="13"/>
  <c r="AV99"/>
  <c r="AJ100" s="1"/>
  <c r="BI99"/>
  <c r="L309" i="7"/>
  <c r="G209" i="12" s="1"/>
  <c r="I99" i="13"/>
  <c r="L99" s="1"/>
  <c r="O99" s="1"/>
  <c r="BD99"/>
  <c r="BG99" s="1"/>
  <c r="BA99"/>
  <c r="BB99"/>
  <c r="BE99" s="1"/>
  <c r="J99"/>
  <c r="AW99"/>
  <c r="AK100" s="1"/>
  <c r="K310" i="7"/>
  <c r="BC99" i="13"/>
  <c r="BF99" s="1"/>
  <c r="H99"/>
  <c r="AU99"/>
  <c r="AI100" s="1"/>
  <c r="F310" i="7" l="1"/>
  <c r="I310"/>
  <c r="H310"/>
  <c r="G310"/>
  <c r="J310"/>
  <c r="H209" i="12"/>
  <c r="I209" s="1"/>
  <c r="R99" i="13"/>
  <c r="AA100" s="1"/>
  <c r="C60" i="14" s="1"/>
  <c r="Q99" i="13"/>
  <c r="Z100" s="1"/>
  <c r="K99"/>
  <c r="BK99"/>
  <c r="M99"/>
  <c r="P99" s="1"/>
  <c r="S99"/>
  <c r="AB100" s="1"/>
  <c r="D60" i="14" s="1"/>
  <c r="L310" i="7"/>
  <c r="G210" i="12" s="1"/>
  <c r="N99" i="13" l="1"/>
  <c r="E59" i="14"/>
  <c r="BP99" i="13"/>
  <c r="AS100" s="1"/>
  <c r="BL99"/>
  <c r="BQ99"/>
  <c r="AT100" s="1"/>
  <c r="AW100" s="1"/>
  <c r="AK101" s="1"/>
  <c r="BN99"/>
  <c r="BM99"/>
  <c r="J210" i="12"/>
  <c r="BO99" i="13"/>
  <c r="AR100" s="1"/>
  <c r="H210" i="12"/>
  <c r="I210" s="1"/>
  <c r="B60" i="14"/>
  <c r="J100" i="13" l="1"/>
  <c r="M100" s="1"/>
  <c r="P100" s="1"/>
  <c r="BJ100"/>
  <c r="I100"/>
  <c r="R100" s="1"/>
  <c r="AA101" s="1"/>
  <c r="C61" i="14" s="1"/>
  <c r="BI100" i="13"/>
  <c r="AU100"/>
  <c r="AI101" s="1"/>
  <c r="BH100"/>
  <c r="H100"/>
  <c r="AV100"/>
  <c r="AJ101" s="1"/>
  <c r="G311" i="7"/>
  <c r="H311"/>
  <c r="I311"/>
  <c r="J311"/>
  <c r="K311"/>
  <c r="BD100" i="13"/>
  <c r="BB100"/>
  <c r="BE100" s="1"/>
  <c r="BA100"/>
  <c r="BQ100"/>
  <c r="AT101" s="1"/>
  <c r="BO100"/>
  <c r="BL100"/>
  <c r="BM100"/>
  <c r="BP100"/>
  <c r="BN100"/>
  <c r="J211" i="12"/>
  <c r="BC100" i="13"/>
  <c r="AR101" l="1"/>
  <c r="AS101"/>
  <c r="BI101" s="1"/>
  <c r="L100"/>
  <c r="O100" s="1"/>
  <c r="BK100"/>
  <c r="S100"/>
  <c r="AB101" s="1"/>
  <c r="D61" i="14" s="1"/>
  <c r="Q100" i="13"/>
  <c r="Z101" s="1"/>
  <c r="K100"/>
  <c r="L311" i="7"/>
  <c r="G211" i="12" s="1"/>
  <c r="H211" s="1"/>
  <c r="I211" s="1"/>
  <c r="BG100" i="13"/>
  <c r="BF100"/>
  <c r="B61" i="14" l="1"/>
  <c r="F311" i="7"/>
  <c r="BH101" i="13"/>
  <c r="N100"/>
  <c r="E60" i="14"/>
  <c r="BJ101" i="13"/>
  <c r="AW101"/>
  <c r="AK102" s="1"/>
  <c r="J101"/>
  <c r="BN101"/>
  <c r="BL101"/>
  <c r="J212" i="12"/>
  <c r="BP101" i="13"/>
  <c r="BM101"/>
  <c r="BQ101"/>
  <c r="BO101"/>
  <c r="H101"/>
  <c r="AU101"/>
  <c r="AI102" s="1"/>
  <c r="AV101"/>
  <c r="AJ102" s="1"/>
  <c r="I101"/>
  <c r="K312" i="7" l="1"/>
  <c r="AR102" i="13"/>
  <c r="H312" i="7"/>
  <c r="I312"/>
  <c r="G312"/>
  <c r="J312"/>
  <c r="BB101" i="13"/>
  <c r="BE101" s="1"/>
  <c r="BA101"/>
  <c r="BC101"/>
  <c r="BF101" s="1"/>
  <c r="M101"/>
  <c r="P101" s="1"/>
  <c r="S101"/>
  <c r="AB102" s="1"/>
  <c r="D62" i="14" s="1"/>
  <c r="BD101" i="13"/>
  <c r="AT102" s="1"/>
  <c r="L101"/>
  <c r="O101" s="1"/>
  <c r="R101"/>
  <c r="AA102" s="1"/>
  <c r="C62" i="14" s="1"/>
  <c r="K101" i="13"/>
  <c r="Q101"/>
  <c r="Z102" s="1"/>
  <c r="F312" i="7" s="1"/>
  <c r="BK101" i="13"/>
  <c r="AS102" l="1"/>
  <c r="BI102" s="1"/>
  <c r="L312" i="7"/>
  <c r="G212" i="12" s="1"/>
  <c r="H212" s="1"/>
  <c r="I212" s="1"/>
  <c r="N101" i="13"/>
  <c r="E61" i="14"/>
  <c r="BH102" i="13"/>
  <c r="B62" i="14"/>
  <c r="BJ102" i="13"/>
  <c r="BG101"/>
  <c r="H102" l="1"/>
  <c r="Q102" s="1"/>
  <c r="Z103" s="1"/>
  <c r="AU102"/>
  <c r="AI103" s="1"/>
  <c r="BQ102"/>
  <c r="BP102"/>
  <c r="J213" i="12"/>
  <c r="BO102" i="13"/>
  <c r="BN102"/>
  <c r="BM102"/>
  <c r="BL102"/>
  <c r="BB102"/>
  <c r="BE102" s="1"/>
  <c r="BA102"/>
  <c r="BC102"/>
  <c r="BF102" s="1"/>
  <c r="AV102"/>
  <c r="AJ103" s="1"/>
  <c r="AS103" s="1"/>
  <c r="I102"/>
  <c r="AW102"/>
  <c r="AK103" s="1"/>
  <c r="J102"/>
  <c r="BD102"/>
  <c r="BG102" s="1"/>
  <c r="H313" i="7"/>
  <c r="J313"/>
  <c r="K313"/>
  <c r="G313"/>
  <c r="I313"/>
  <c r="B63" i="14" l="1"/>
  <c r="AT103" i="13"/>
  <c r="AR103"/>
  <c r="K102"/>
  <c r="BK102"/>
  <c r="M102"/>
  <c r="P102" s="1"/>
  <c r="S102"/>
  <c r="AB103" s="1"/>
  <c r="L313" i="7"/>
  <c r="G213" i="12" s="1"/>
  <c r="L102" i="13"/>
  <c r="O102" s="1"/>
  <c r="R102"/>
  <c r="AA103" s="1"/>
  <c r="F313" i="7" s="1"/>
  <c r="J103" i="13" l="1"/>
  <c r="M103" s="1"/>
  <c r="P103" s="1"/>
  <c r="BJ103"/>
  <c r="N102"/>
  <c r="E62" i="14"/>
  <c r="AU103" i="13"/>
  <c r="AI104" s="1"/>
  <c r="BH103"/>
  <c r="BI103"/>
  <c r="AW103"/>
  <c r="AK104" s="1"/>
  <c r="BB103"/>
  <c r="BE103" s="1"/>
  <c r="H103"/>
  <c r="Q103" s="1"/>
  <c r="C63" i="14"/>
  <c r="I103" i="13"/>
  <c r="AV103"/>
  <c r="AJ104" s="1"/>
  <c r="D63" i="14"/>
  <c r="H213" i="12"/>
  <c r="I213" s="1"/>
  <c r="S103" i="13" l="1"/>
  <c r="AB104" s="1"/>
  <c r="D64" i="14" s="1"/>
  <c r="Z104" i="13"/>
  <c r="K103"/>
  <c r="BK103"/>
  <c r="BD103"/>
  <c r="BO103"/>
  <c r="AR104" s="1"/>
  <c r="BN103"/>
  <c r="BM103"/>
  <c r="BQ103"/>
  <c r="AT104" s="1"/>
  <c r="BL103"/>
  <c r="BP103"/>
  <c r="J214" i="12"/>
  <c r="BC103" i="13"/>
  <c r="BA103"/>
  <c r="I314" i="7"/>
  <c r="H314"/>
  <c r="J314"/>
  <c r="G314"/>
  <c r="K314"/>
  <c r="R103" i="13"/>
  <c r="AA104" s="1"/>
  <c r="C64" i="14" s="1"/>
  <c r="L103" i="13"/>
  <c r="O103" s="1"/>
  <c r="B64" i="14" l="1"/>
  <c r="F314" i="7"/>
  <c r="AS104" i="13"/>
  <c r="BI104" s="1"/>
  <c r="BH104"/>
  <c r="N103"/>
  <c r="E63" i="14"/>
  <c r="G315" i="7"/>
  <c r="BF103" i="13"/>
  <c r="BG103"/>
  <c r="BJ104"/>
  <c r="L314" i="7"/>
  <c r="G214" i="12" s="1"/>
  <c r="AU104" i="13"/>
  <c r="AI105" s="1"/>
  <c r="H104"/>
  <c r="BB104"/>
  <c r="BE104" s="1"/>
  <c r="J315" i="7" l="1"/>
  <c r="K315"/>
  <c r="H315"/>
  <c r="I315"/>
  <c r="H214" i="12"/>
  <c r="I214" s="1"/>
  <c r="I104" i="13"/>
  <c r="AV104"/>
  <c r="AJ105" s="1"/>
  <c r="K104"/>
  <c r="Q104"/>
  <c r="Z105" s="1"/>
  <c r="J104"/>
  <c r="BK104" s="1"/>
  <c r="AW104"/>
  <c r="AK105" s="1"/>
  <c r="F315" i="7" l="1"/>
  <c r="N104" i="13"/>
  <c r="L315" i="7"/>
  <c r="G215" i="12" s="1"/>
  <c r="BD104" i="13"/>
  <c r="BG104" s="1"/>
  <c r="B65" i="14"/>
  <c r="S104" i="13"/>
  <c r="AB105" s="1"/>
  <c r="D65" i="14" s="1"/>
  <c r="M104" i="13"/>
  <c r="P104" s="1"/>
  <c r="BP104"/>
  <c r="BN104"/>
  <c r="BO104"/>
  <c r="AR105" s="1"/>
  <c r="J215" i="12"/>
  <c r="BM104" i="13"/>
  <c r="BL104"/>
  <c r="BQ104"/>
  <c r="AT105" s="1"/>
  <c r="BA104"/>
  <c r="R104"/>
  <c r="AA105" s="1"/>
  <c r="C65" i="14" s="1"/>
  <c r="L104" i="13"/>
  <c r="O104" s="1"/>
  <c r="BC104"/>
  <c r="AS105" l="1"/>
  <c r="BI105" s="1"/>
  <c r="E64" i="14"/>
  <c r="BB105" i="13"/>
  <c r="BE105" s="1"/>
  <c r="BH105"/>
  <c r="H215" i="12"/>
  <c r="I215" s="1"/>
  <c r="BO105" i="13" s="1"/>
  <c r="I316" i="7"/>
  <c r="BJ105" i="13"/>
  <c r="BF104"/>
  <c r="H105"/>
  <c r="AU105"/>
  <c r="AI106" s="1"/>
  <c r="AR106" l="1"/>
  <c r="J316" i="7"/>
  <c r="K316"/>
  <c r="BL105" i="13"/>
  <c r="BN105"/>
  <c r="BM105"/>
  <c r="J216" i="12"/>
  <c r="H316" i="7"/>
  <c r="BP105" i="13"/>
  <c r="BQ105"/>
  <c r="G316" i="7"/>
  <c r="J105" i="13"/>
  <c r="AW105"/>
  <c r="AK106" s="1"/>
  <c r="AV105"/>
  <c r="AJ106" s="1"/>
  <c r="I105"/>
  <c r="K105"/>
  <c r="Q105"/>
  <c r="Z106" s="1"/>
  <c r="B66" i="14" l="1"/>
  <c r="L316" i="7"/>
  <c r="G216" i="12" s="1"/>
  <c r="H216" s="1"/>
  <c r="I216" s="1"/>
  <c r="N105" i="13"/>
  <c r="BH106"/>
  <c r="AU106"/>
  <c r="AI107" s="1"/>
  <c r="H106"/>
  <c r="K106" s="1"/>
  <c r="M105"/>
  <c r="P105" s="1"/>
  <c r="S105"/>
  <c r="AB106" s="1"/>
  <c r="D66" i="14" s="1"/>
  <c r="BD105" i="13"/>
  <c r="BG105" s="1"/>
  <c r="Q106"/>
  <c r="BK105"/>
  <c r="R105"/>
  <c r="AA106" s="1"/>
  <c r="F316" i="7" s="1"/>
  <c r="L105" i="13"/>
  <c r="O105" s="1"/>
  <c r="BC105"/>
  <c r="BF105" s="1"/>
  <c r="BA105"/>
  <c r="AS106" l="1"/>
  <c r="I106" s="1"/>
  <c r="R106" s="1"/>
  <c r="AA107" s="1"/>
  <c r="AT106"/>
  <c r="E65" i="14"/>
  <c r="N106" i="13"/>
  <c r="BQ106"/>
  <c r="BM106"/>
  <c r="BL106"/>
  <c r="BP106"/>
  <c r="BO106"/>
  <c r="J217" i="12"/>
  <c r="BN106" i="13"/>
  <c r="C66" i="14"/>
  <c r="L106" i="13" l="1"/>
  <c r="O106" s="1"/>
  <c r="J106"/>
  <c r="S106" s="1"/>
  <c r="AB107" s="1"/>
  <c r="D67" i="14" s="1"/>
  <c r="BJ106" i="13"/>
  <c r="AV106"/>
  <c r="AJ107" s="1"/>
  <c r="BI106"/>
  <c r="AW106"/>
  <c r="AK107" s="1"/>
  <c r="BB106"/>
  <c r="AR107" s="1"/>
  <c r="BA106"/>
  <c r="J317" i="7"/>
  <c r="I317"/>
  <c r="G317"/>
  <c r="H317"/>
  <c r="K317"/>
  <c r="BC106" i="13"/>
  <c r="Z107"/>
  <c r="BD106"/>
  <c r="C67" i="14"/>
  <c r="B67" l="1"/>
  <c r="F317" i="7"/>
  <c r="AS107" i="13"/>
  <c r="AT107"/>
  <c r="BJ107" s="1"/>
  <c r="M106"/>
  <c r="E66" i="14" s="1"/>
  <c r="BK106" i="13"/>
  <c r="L317" i="7"/>
  <c r="G217" i="12" s="1"/>
  <c r="H217" s="1"/>
  <c r="I217" s="1"/>
  <c r="BQ107" i="13" s="1"/>
  <c r="BG106"/>
  <c r="BF106"/>
  <c r="BI107"/>
  <c r="BE106"/>
  <c r="I318" i="7"/>
  <c r="P106" i="13" l="1"/>
  <c r="BB107"/>
  <c r="BE107" s="1"/>
  <c r="BH107"/>
  <c r="J218" i="12"/>
  <c r="BL107" i="13"/>
  <c r="BO107"/>
  <c r="BN107"/>
  <c r="BM107"/>
  <c r="BP107"/>
  <c r="H318" i="7"/>
  <c r="BA107" i="13"/>
  <c r="AU107"/>
  <c r="AI108" s="1"/>
  <c r="H107"/>
  <c r="G318" i="7"/>
  <c r="J318"/>
  <c r="AV107" i="13"/>
  <c r="AJ108" s="1"/>
  <c r="I107"/>
  <c r="AW107"/>
  <c r="AK108" s="1"/>
  <c r="J107"/>
  <c r="K318" i="7"/>
  <c r="AR108" i="13" l="1"/>
  <c r="L318" i="7"/>
  <c r="G218" i="12" s="1"/>
  <c r="H218" s="1"/>
  <c r="I218" s="1"/>
  <c r="BL108" i="13" s="1"/>
  <c r="L107"/>
  <c r="O107" s="1"/>
  <c r="R107"/>
  <c r="AA108" s="1"/>
  <c r="C68" i="14" s="1"/>
  <c r="M107" i="13"/>
  <c r="P107" s="1"/>
  <c r="S107"/>
  <c r="AB108" s="1"/>
  <c r="D68" i="14" s="1"/>
  <c r="K107" i="13"/>
  <c r="Q107"/>
  <c r="Z108" s="1"/>
  <c r="F318" i="7" s="1"/>
  <c r="BK107" i="13"/>
  <c r="BD107"/>
  <c r="AT108" s="1"/>
  <c r="BC107"/>
  <c r="BF107" s="1"/>
  <c r="AS108" l="1"/>
  <c r="J219" i="12"/>
  <c r="BQ108" i="13"/>
  <c r="AU108"/>
  <c r="AI109" s="1"/>
  <c r="BH108"/>
  <c r="N107"/>
  <c r="E67" i="14"/>
  <c r="BM108" i="13"/>
  <c r="H108"/>
  <c r="Q108" s="1"/>
  <c r="Z109" s="1"/>
  <c r="BN108"/>
  <c r="BP108"/>
  <c r="BO108"/>
  <c r="BI108"/>
  <c r="BJ108"/>
  <c r="BG107"/>
  <c r="B68" i="14"/>
  <c r="BB108" i="13"/>
  <c r="BE108" s="1"/>
  <c r="AR109" l="1"/>
  <c r="K108"/>
  <c r="AV108"/>
  <c r="AJ109" s="1"/>
  <c r="I108"/>
  <c r="BC108"/>
  <c r="J108"/>
  <c r="AW108"/>
  <c r="AK109" s="1"/>
  <c r="G319" i="7"/>
  <c r="H319"/>
  <c r="K319"/>
  <c r="J319"/>
  <c r="I319"/>
  <c r="B69" i="14"/>
  <c r="AS109" i="13" l="1"/>
  <c r="N108"/>
  <c r="H109"/>
  <c r="K109" s="1"/>
  <c r="BH109"/>
  <c r="L108"/>
  <c r="O108" s="1"/>
  <c r="R108"/>
  <c r="AA109" s="1"/>
  <c r="BF108"/>
  <c r="M108"/>
  <c r="P108" s="1"/>
  <c r="BK108"/>
  <c r="S108"/>
  <c r="AB109" s="1"/>
  <c r="D69" i="14" s="1"/>
  <c r="BA108" i="13"/>
  <c r="BD108"/>
  <c r="AT109" s="1"/>
  <c r="L319" i="7"/>
  <c r="G219" i="12" s="1"/>
  <c r="AU109" i="13"/>
  <c r="AI110" s="1"/>
  <c r="BB109"/>
  <c r="BE109" s="1"/>
  <c r="F319" i="7" l="1"/>
  <c r="Q109" i="13"/>
  <c r="Z110" s="1"/>
  <c r="E68" i="14"/>
  <c r="N109" i="13"/>
  <c r="BI109"/>
  <c r="C69" i="14"/>
  <c r="I109" i="13"/>
  <c r="AV109"/>
  <c r="AJ110" s="1"/>
  <c r="H219" i="12"/>
  <c r="I219" s="1"/>
  <c r="BG108" i="13"/>
  <c r="BJ109"/>
  <c r="G320" i="7" l="1"/>
  <c r="H320"/>
  <c r="J320"/>
  <c r="I320"/>
  <c r="K320"/>
  <c r="J109" i="13"/>
  <c r="AW109"/>
  <c r="AK110" s="1"/>
  <c r="BC109"/>
  <c r="BF109" s="1"/>
  <c r="R109"/>
  <c r="AA110" s="1"/>
  <c r="C70" i="14" s="1"/>
  <c r="L109" i="13"/>
  <c r="BN109"/>
  <c r="BL109"/>
  <c r="BM109"/>
  <c r="BQ109"/>
  <c r="BO109"/>
  <c r="AR110" s="1"/>
  <c r="J220" i="12"/>
  <c r="BP109" i="13"/>
  <c r="B70" i="14"/>
  <c r="F320" i="7" l="1"/>
  <c r="AS110" i="13"/>
  <c r="O109"/>
  <c r="H110"/>
  <c r="Q110" s="1"/>
  <c r="BH110"/>
  <c r="L320" i="7"/>
  <c r="G220" i="12" s="1"/>
  <c r="BD109" i="13"/>
  <c r="BG109" s="1"/>
  <c r="BA109"/>
  <c r="BK109"/>
  <c r="M109"/>
  <c r="P109" s="1"/>
  <c r="S109"/>
  <c r="AB110" s="1"/>
  <c r="D70" i="14" s="1"/>
  <c r="AU110" i="13"/>
  <c r="AI111" s="1"/>
  <c r="K321" i="7" l="1"/>
  <c r="AT110" i="13"/>
  <c r="BJ110" s="1"/>
  <c r="K110"/>
  <c r="N110" s="1"/>
  <c r="E69" i="14"/>
  <c r="I110" i="13"/>
  <c r="R110" s="1"/>
  <c r="BI110"/>
  <c r="AV110"/>
  <c r="AJ111" s="1"/>
  <c r="H220" i="12"/>
  <c r="I220" s="1"/>
  <c r="H321" i="7"/>
  <c r="G321"/>
  <c r="I321"/>
  <c r="J321"/>
  <c r="L110" i="13" l="1"/>
  <c r="O110" s="1"/>
  <c r="L321" i="7"/>
  <c r="G221" i="12" s="1"/>
  <c r="H221" s="1"/>
  <c r="I221" s="1"/>
  <c r="BQ111" i="13" s="1"/>
  <c r="BP110"/>
  <c r="BQ110"/>
  <c r="BL110"/>
  <c r="BN110"/>
  <c r="BM110"/>
  <c r="J221" i="12"/>
  <c r="BO110" i="13"/>
  <c r="AW110"/>
  <c r="AK111" s="1"/>
  <c r="J110"/>
  <c r="BK110" s="1"/>
  <c r="BA110"/>
  <c r="BB110"/>
  <c r="Z111"/>
  <c r="AA111"/>
  <c r="C71" i="14" s="1"/>
  <c r="BC110" i="13"/>
  <c r="BD110"/>
  <c r="AR111" l="1"/>
  <c r="BH111" s="1"/>
  <c r="AT111"/>
  <c r="AS111"/>
  <c r="BI111" s="1"/>
  <c r="BM111"/>
  <c r="BL111"/>
  <c r="BO111"/>
  <c r="BP111"/>
  <c r="BN111"/>
  <c r="J222" i="12"/>
  <c r="M110" i="13"/>
  <c r="S110"/>
  <c r="AB111" s="1"/>
  <c r="D71" i="14" s="1"/>
  <c r="B71"/>
  <c r="BE110" i="13"/>
  <c r="BG110"/>
  <c r="BF110"/>
  <c r="F321" i="7" l="1"/>
  <c r="P110" i="13"/>
  <c r="E70" i="14"/>
  <c r="BJ111" i="13"/>
  <c r="I322" i="7"/>
  <c r="K322"/>
  <c r="J322"/>
  <c r="AW111" i="13"/>
  <c r="AK112" s="1"/>
  <c r="J111"/>
  <c r="AV111"/>
  <c r="AJ112" s="1"/>
  <c r="I111"/>
  <c r="H111"/>
  <c r="AU111"/>
  <c r="AI112" s="1"/>
  <c r="H322" i="7" l="1"/>
  <c r="G322"/>
  <c r="L322" s="1"/>
  <c r="G222" i="12" s="1"/>
  <c r="AR112" i="13"/>
  <c r="BB111"/>
  <c r="BE111" s="1"/>
  <c r="BA111"/>
  <c r="R111"/>
  <c r="AA112" s="1"/>
  <c r="C72" i="14" s="1"/>
  <c r="L111" i="13"/>
  <c r="M111"/>
  <c r="S111"/>
  <c r="AB112" s="1"/>
  <c r="D72" i="14" s="1"/>
  <c r="BC111" i="13"/>
  <c r="BF111" s="1"/>
  <c r="K111"/>
  <c r="Q111"/>
  <c r="Z112" s="1"/>
  <c r="F322" i="7" s="1"/>
  <c r="BK111" i="13"/>
  <c r="BD111"/>
  <c r="BG111" s="1"/>
  <c r="AT112" l="1"/>
  <c r="BJ112" s="1"/>
  <c r="AS112"/>
  <c r="BI112" s="1"/>
  <c r="E71" i="14"/>
  <c r="H222" i="12"/>
  <c r="I222" s="1"/>
  <c r="C2" i="15"/>
  <c r="N111" i="13"/>
  <c r="D2" i="15"/>
  <c r="O111" i="13"/>
  <c r="P111"/>
  <c r="E2" i="15"/>
  <c r="B72" i="14"/>
  <c r="BH112" i="13"/>
  <c r="AW112" l="1"/>
  <c r="AK113" s="1"/>
  <c r="J112"/>
  <c r="S112" s="1"/>
  <c r="AB113" s="1"/>
  <c r="D73" i="14" s="1"/>
  <c r="BC112" i="13"/>
  <c r="BF112" s="1"/>
  <c r="BO112"/>
  <c r="BP112"/>
  <c r="BQ112"/>
  <c r="BN112"/>
  <c r="BL112"/>
  <c r="BM112"/>
  <c r="J223" i="12"/>
  <c r="I112" i="13"/>
  <c r="AV112"/>
  <c r="AJ113" s="1"/>
  <c r="E5" i="15"/>
  <c r="E3"/>
  <c r="D5"/>
  <c r="D3"/>
  <c r="G323" i="7"/>
  <c r="I323"/>
  <c r="H323"/>
  <c r="K323"/>
  <c r="J323"/>
  <c r="BD112" i="13"/>
  <c r="H112"/>
  <c r="AU112"/>
  <c r="AI113" s="1"/>
  <c r="C5" i="15"/>
  <c r="C3"/>
  <c r="AT113" i="13" l="1"/>
  <c r="BJ113" s="1"/>
  <c r="AS113"/>
  <c r="M112"/>
  <c r="P112" s="1"/>
  <c r="F5" i="15"/>
  <c r="F2" s="1"/>
  <c r="F3" s="1"/>
  <c r="C11" s="1"/>
  <c r="G11" s="1"/>
  <c r="K112" i="13"/>
  <c r="Q112"/>
  <c r="Z113" s="1"/>
  <c r="BK112"/>
  <c r="BB112"/>
  <c r="BE112" s="1"/>
  <c r="BA112"/>
  <c r="BG112"/>
  <c r="L112"/>
  <c r="O112" s="1"/>
  <c r="R112"/>
  <c r="AA113" s="1"/>
  <c r="C73" i="14" s="1"/>
  <c r="L323" i="7"/>
  <c r="G223" i="12" s="1"/>
  <c r="F8" i="15"/>
  <c r="J10" s="1"/>
  <c r="F323" i="7" l="1"/>
  <c r="AR113" i="13"/>
  <c r="I113"/>
  <c r="R113" s="1"/>
  <c r="BI113"/>
  <c r="N112"/>
  <c r="E72" i="14"/>
  <c r="E16" i="15"/>
  <c r="I16" s="1"/>
  <c r="C17"/>
  <c r="G17" s="1"/>
  <c r="E17"/>
  <c r="I17" s="1"/>
  <c r="D17"/>
  <c r="H17" s="1"/>
  <c r="C16"/>
  <c r="G16" s="1"/>
  <c r="D16"/>
  <c r="H16" s="1"/>
  <c r="AV113" i="13"/>
  <c r="AJ114" s="1"/>
  <c r="C10" i="15"/>
  <c r="G10" s="1"/>
  <c r="E11"/>
  <c r="I11" s="1"/>
  <c r="D11"/>
  <c r="H11" s="1"/>
  <c r="E10"/>
  <c r="I10" s="1"/>
  <c r="D10"/>
  <c r="H10" s="1"/>
  <c r="J113" i="13"/>
  <c r="AW113"/>
  <c r="AK114" s="1"/>
  <c r="B73" i="14"/>
  <c r="H223" i="12"/>
  <c r="I223" s="1"/>
  <c r="A6" i="15" l="1"/>
  <c r="L113" i="13"/>
  <c r="O113" s="1"/>
  <c r="AU113"/>
  <c r="AI114" s="1"/>
  <c r="BH113"/>
  <c r="F14" i="15"/>
  <c r="J16" s="1"/>
  <c r="A12" s="1"/>
  <c r="H113" i="13"/>
  <c r="BK113" s="1"/>
  <c r="BB113"/>
  <c r="G324" i="7"/>
  <c r="I324"/>
  <c r="J324"/>
  <c r="H324"/>
  <c r="K324"/>
  <c r="S113" i="13"/>
  <c r="AB114" s="1"/>
  <c r="D74" i="14" s="1"/>
  <c r="M113" i="13"/>
  <c r="P113" s="1"/>
  <c r="BD113"/>
  <c r="AA114"/>
  <c r="C74" i="14" s="1"/>
  <c r="BQ113" i="13"/>
  <c r="AT114" s="1"/>
  <c r="BP113"/>
  <c r="BN113"/>
  <c r="BL113"/>
  <c r="BO113"/>
  <c r="J224" i="12"/>
  <c r="BM113" i="13"/>
  <c r="BC113"/>
  <c r="AS114" l="1"/>
  <c r="BI114" s="1"/>
  <c r="AR114"/>
  <c r="K113"/>
  <c r="E73" i="14" s="1"/>
  <c r="Q113" i="13"/>
  <c r="Z114" s="1"/>
  <c r="BA113"/>
  <c r="BJ114"/>
  <c r="BG113"/>
  <c r="L324" i="7"/>
  <c r="G224" i="12" s="1"/>
  <c r="BE113" i="13"/>
  <c r="BF113"/>
  <c r="F324" i="7" l="1"/>
  <c r="I325" s="1"/>
  <c r="BH114" i="13"/>
  <c r="N113"/>
  <c r="BB114"/>
  <c r="BE114" s="1"/>
  <c r="B74" i="14"/>
  <c r="G325" i="7"/>
  <c r="K325"/>
  <c r="H224" i="12"/>
  <c r="I224" s="1"/>
  <c r="AV114" i="13"/>
  <c r="AJ115" s="1"/>
  <c r="I114"/>
  <c r="AU114"/>
  <c r="AI115" s="1"/>
  <c r="H114"/>
  <c r="AW114"/>
  <c r="AK115" s="1"/>
  <c r="J114"/>
  <c r="BC114"/>
  <c r="BF114" s="1"/>
  <c r="J325" i="7" l="1"/>
  <c r="H325"/>
  <c r="L325" s="1"/>
  <c r="G225" i="12" s="1"/>
  <c r="S114" i="13"/>
  <c r="AB115" s="1"/>
  <c r="D75" i="14" s="1"/>
  <c r="M114" i="13"/>
  <c r="P114" s="1"/>
  <c r="BL114"/>
  <c r="BQ114"/>
  <c r="AT115" s="1"/>
  <c r="BO114"/>
  <c r="AR115" s="1"/>
  <c r="BM114"/>
  <c r="BN114"/>
  <c r="BP114"/>
  <c r="AS115" s="1"/>
  <c r="J225" i="12"/>
  <c r="BK114" i="13"/>
  <c r="Q114"/>
  <c r="Z115" s="1"/>
  <c r="F325" i="7" s="1"/>
  <c r="K114" i="13"/>
  <c r="BD114"/>
  <c r="BA114"/>
  <c r="R114"/>
  <c r="AA115" s="1"/>
  <c r="C75" i="14" s="1"/>
  <c r="L114" i="13"/>
  <c r="O114" s="1"/>
  <c r="N114" l="1"/>
  <c r="E74" i="14"/>
  <c r="I115" i="13"/>
  <c r="L115" s="1"/>
  <c r="O115" s="1"/>
  <c r="BI115"/>
  <c r="H115"/>
  <c r="Q115" s="1"/>
  <c r="BH115"/>
  <c r="H225" i="12"/>
  <c r="I225" s="1"/>
  <c r="BP115" i="13" s="1"/>
  <c r="BB115"/>
  <c r="BE115" s="1"/>
  <c r="BJ115"/>
  <c r="BG114"/>
  <c r="AU115"/>
  <c r="AI116" s="1"/>
  <c r="B75" i="14"/>
  <c r="AV115" i="13"/>
  <c r="AJ116" s="1"/>
  <c r="R115" l="1"/>
  <c r="AA116" s="1"/>
  <c r="C76" i="14" s="1"/>
  <c r="K115" i="13"/>
  <c r="N115" s="1"/>
  <c r="BO115"/>
  <c r="AR116" s="1"/>
  <c r="J226" i="12"/>
  <c r="BM115" i="13"/>
  <c r="BQ115"/>
  <c r="BL115"/>
  <c r="BN115"/>
  <c r="Z116"/>
  <c r="J115"/>
  <c r="AW115"/>
  <c r="AK116" s="1"/>
  <c r="BC115"/>
  <c r="AS116" s="1"/>
  <c r="J326" i="7"/>
  <c r="G326"/>
  <c r="K326"/>
  <c r="H326"/>
  <c r="I326"/>
  <c r="B76" i="14" l="1"/>
  <c r="H116" i="13"/>
  <c r="Q116" s="1"/>
  <c r="BH116"/>
  <c r="AU116"/>
  <c r="AI117" s="1"/>
  <c r="BK115"/>
  <c r="BB116" s="1"/>
  <c r="BE116" s="1"/>
  <c r="S115"/>
  <c r="AB116" s="1"/>
  <c r="D76" i="14" s="1"/>
  <c r="M115" i="13"/>
  <c r="BD115"/>
  <c r="AT116" s="1"/>
  <c r="BA115"/>
  <c r="BF115"/>
  <c r="L326" i="7"/>
  <c r="G226" i="12" s="1"/>
  <c r="F326" i="7" l="1"/>
  <c r="G327" s="1"/>
  <c r="K116" i="13"/>
  <c r="N116" s="1"/>
  <c r="I116"/>
  <c r="R116" s="1"/>
  <c r="BI116"/>
  <c r="P115"/>
  <c r="E75" i="14"/>
  <c r="AV116" i="13"/>
  <c r="AJ117" s="1"/>
  <c r="Z117"/>
  <c r="B77" i="14" s="1"/>
  <c r="H226" i="12"/>
  <c r="I226" s="1"/>
  <c r="BJ116" i="13"/>
  <c r="BG115"/>
  <c r="BC116"/>
  <c r="BF116" s="1"/>
  <c r="L116"/>
  <c r="O116" s="1"/>
  <c r="K327" i="7" l="1"/>
  <c r="J327"/>
  <c r="H327"/>
  <c r="I327"/>
  <c r="L327" s="1"/>
  <c r="G227" i="12" s="1"/>
  <c r="H227" s="1"/>
  <c r="I227" s="1"/>
  <c r="AA117" i="13"/>
  <c r="C77" i="14" s="1"/>
  <c r="BO116" i="13"/>
  <c r="AR117" s="1"/>
  <c r="BM116"/>
  <c r="J227" i="12"/>
  <c r="BP116" i="13"/>
  <c r="AS117" s="1"/>
  <c r="BN116"/>
  <c r="BQ116"/>
  <c r="BL116"/>
  <c r="BH117" s="1"/>
  <c r="J116"/>
  <c r="AW116"/>
  <c r="AK117" s="1"/>
  <c r="BI117" l="1"/>
  <c r="BA116"/>
  <c r="BD116"/>
  <c r="AT117" s="1"/>
  <c r="M116"/>
  <c r="BK116"/>
  <c r="S116"/>
  <c r="AB117" s="1"/>
  <c r="H117"/>
  <c r="AU117"/>
  <c r="AI118" s="1"/>
  <c r="BQ117"/>
  <c r="BM117"/>
  <c r="BN117"/>
  <c r="BL117"/>
  <c r="BP117"/>
  <c r="BO117"/>
  <c r="J228" i="12"/>
  <c r="AV117" i="13"/>
  <c r="AJ118" s="1"/>
  <c r="I117"/>
  <c r="D77" i="14" l="1"/>
  <c r="F327" i="7"/>
  <c r="P116" i="13"/>
  <c r="E76" i="14"/>
  <c r="I328" i="7"/>
  <c r="H328"/>
  <c r="K328"/>
  <c r="Q117" i="13"/>
  <c r="K117"/>
  <c r="BG116"/>
  <c r="BJ117"/>
  <c r="BB117"/>
  <c r="BE117" s="1"/>
  <c r="R117"/>
  <c r="L117"/>
  <c r="O117" s="1"/>
  <c r="G328" i="7" l="1"/>
  <c r="J328"/>
  <c r="AR118" i="13"/>
  <c r="N117"/>
  <c r="L328" i="7"/>
  <c r="G228" i="12" s="1"/>
  <c r="H228" s="1"/>
  <c r="I228" s="1"/>
  <c r="AA118" i="13"/>
  <c r="C78" i="14" s="1"/>
  <c r="Z118" i="13"/>
  <c r="B78" i="14" s="1"/>
  <c r="BD117" i="13"/>
  <c r="BG117" s="1"/>
  <c r="BA117"/>
  <c r="J117"/>
  <c r="AW117"/>
  <c r="AK118" s="1"/>
  <c r="BC117"/>
  <c r="AS118" s="1"/>
  <c r="AT118" l="1"/>
  <c r="J118" s="1"/>
  <c r="S118" s="1"/>
  <c r="BH118"/>
  <c r="AU118"/>
  <c r="AI119" s="1"/>
  <c r="H118"/>
  <c r="BI118"/>
  <c r="BF117"/>
  <c r="S117"/>
  <c r="AB118" s="1"/>
  <c r="M117"/>
  <c r="BK117"/>
  <c r="BO118"/>
  <c r="BP118"/>
  <c r="BL118"/>
  <c r="BN118"/>
  <c r="BQ118"/>
  <c r="BM118"/>
  <c r="J229" i="12"/>
  <c r="D78" i="14" l="1"/>
  <c r="F328" i="7"/>
  <c r="H329" s="1"/>
  <c r="AW118" i="13"/>
  <c r="AK119" s="1"/>
  <c r="I329" i="7"/>
  <c r="J329"/>
  <c r="P117" i="13"/>
  <c r="E77" i="14"/>
  <c r="BJ118" i="13"/>
  <c r="BD118"/>
  <c r="BG118" s="1"/>
  <c r="Q118"/>
  <c r="K118"/>
  <c r="I118"/>
  <c r="BK118" s="1"/>
  <c r="AV118"/>
  <c r="AJ119" s="1"/>
  <c r="M118"/>
  <c r="P118" s="1"/>
  <c r="F329" i="7" l="1"/>
  <c r="G329"/>
  <c r="K329"/>
  <c r="AS119" i="13"/>
  <c r="AT119"/>
  <c r="L329" i="7"/>
  <c r="G229" i="12" s="1"/>
  <c r="H229" s="1"/>
  <c r="I229" s="1"/>
  <c r="N118" i="13"/>
  <c r="AB119"/>
  <c r="D79" i="14" s="1"/>
  <c r="BB118" i="13"/>
  <c r="AR119" s="1"/>
  <c r="Z119"/>
  <c r="L118"/>
  <c r="O118" s="1"/>
  <c r="R118"/>
  <c r="AA119" s="1"/>
  <c r="C79" i="14" s="1"/>
  <c r="BA118" i="13"/>
  <c r="BC118"/>
  <c r="E78" i="14" l="1"/>
  <c r="J119" i="13"/>
  <c r="M119" s="1"/>
  <c r="P119" s="1"/>
  <c r="BJ119"/>
  <c r="BD119"/>
  <c r="BG119" s="1"/>
  <c r="AW119"/>
  <c r="AK120" s="1"/>
  <c r="BH119"/>
  <c r="BE118"/>
  <c r="BI119"/>
  <c r="BF118"/>
  <c r="B79" i="14"/>
  <c r="BQ119" i="13"/>
  <c r="BM119"/>
  <c r="BN119"/>
  <c r="BP119"/>
  <c r="BL119"/>
  <c r="BO119"/>
  <c r="J230" i="12"/>
  <c r="AT120" i="13" l="1"/>
  <c r="S119"/>
  <c r="AB120" s="1"/>
  <c r="D80" i="14" s="1"/>
  <c r="BC119" i="13"/>
  <c r="BF119" s="1"/>
  <c r="H119"/>
  <c r="AU119"/>
  <c r="AI120" s="1"/>
  <c r="K330" i="7"/>
  <c r="H330"/>
  <c r="I330"/>
  <c r="J330"/>
  <c r="G330"/>
  <c r="I119" i="13"/>
  <c r="AV119"/>
  <c r="AJ120" s="1"/>
  <c r="AS120" l="1"/>
  <c r="AW120"/>
  <c r="AK121" s="1"/>
  <c r="BJ120"/>
  <c r="L119"/>
  <c r="O119" s="1"/>
  <c r="R119"/>
  <c r="AA120" s="1"/>
  <c r="C80" i="14" s="1"/>
  <c r="J120" i="13"/>
  <c r="M120" s="1"/>
  <c r="P120" s="1"/>
  <c r="L330" i="7"/>
  <c r="G230" i="12" s="1"/>
  <c r="Q119" i="13"/>
  <c r="Z120" s="1"/>
  <c r="BK119"/>
  <c r="K119"/>
  <c r="BA119"/>
  <c r="BB119"/>
  <c r="BE119" s="1"/>
  <c r="BD120"/>
  <c r="F330" i="7" l="1"/>
  <c r="AR120" i="13"/>
  <c r="BH120" s="1"/>
  <c r="S120"/>
  <c r="AB121" s="1"/>
  <c r="D81" i="14" s="1"/>
  <c r="N119" i="13"/>
  <c r="E79" i="14"/>
  <c r="AV120" i="13"/>
  <c r="AJ121" s="1"/>
  <c r="BI120"/>
  <c r="I120"/>
  <c r="L120" s="1"/>
  <c r="O120" s="1"/>
  <c r="H230" i="12"/>
  <c r="I230" s="1"/>
  <c r="B80" i="14"/>
  <c r="BG120" i="13"/>
  <c r="BC120"/>
  <c r="R120" l="1"/>
  <c r="AA121" s="1"/>
  <c r="C81" i="14" s="1"/>
  <c r="AU120" i="13"/>
  <c r="AI121" s="1"/>
  <c r="H120"/>
  <c r="BQ120"/>
  <c r="AT121" s="1"/>
  <c r="BM120"/>
  <c r="BL120"/>
  <c r="BP120"/>
  <c r="AS121" s="1"/>
  <c r="BN120"/>
  <c r="J231" i="12"/>
  <c r="BO120" i="13"/>
  <c r="J331" i="7"/>
  <c r="I331"/>
  <c r="K331"/>
  <c r="G331"/>
  <c r="H331"/>
  <c r="BF120" i="13"/>
  <c r="BI121" l="1"/>
  <c r="AR121"/>
  <c r="J121"/>
  <c r="S121" s="1"/>
  <c r="BJ121"/>
  <c r="AW121"/>
  <c r="AK122" s="1"/>
  <c r="BA120"/>
  <c r="BB120"/>
  <c r="BE120" s="1"/>
  <c r="K120"/>
  <c r="BK120"/>
  <c r="Q120"/>
  <c r="Z121" s="1"/>
  <c r="F331" i="7" s="1"/>
  <c r="L331"/>
  <c r="G231" i="12" s="1"/>
  <c r="I121" i="13"/>
  <c r="AV121"/>
  <c r="AJ122" s="1"/>
  <c r="M121" l="1"/>
  <c r="P121" s="1"/>
  <c r="H121"/>
  <c r="K121" s="1"/>
  <c r="BH121"/>
  <c r="N120"/>
  <c r="E80" i="14"/>
  <c r="H231" i="12"/>
  <c r="I231" s="1"/>
  <c r="AU121" i="13"/>
  <c r="AI122" s="1"/>
  <c r="B81" i="14"/>
  <c r="BB121" i="13"/>
  <c r="BE121" s="1"/>
  <c r="AB122"/>
  <c r="D82" i="14" s="1"/>
  <c r="BC121" i="13"/>
  <c r="L121"/>
  <c r="O121" s="1"/>
  <c r="R121"/>
  <c r="AA122" s="1"/>
  <c r="Q121" l="1"/>
  <c r="Z122" s="1"/>
  <c r="BK121"/>
  <c r="N121"/>
  <c r="E81" i="14"/>
  <c r="BA121" i="13"/>
  <c r="G332" i="7"/>
  <c r="H332"/>
  <c r="K332"/>
  <c r="J332"/>
  <c r="I332"/>
  <c r="BL121" i="13"/>
  <c r="J232" i="12"/>
  <c r="BN121" i="13"/>
  <c r="BM121"/>
  <c r="BO121"/>
  <c r="AR122" s="1"/>
  <c r="BQ121"/>
  <c r="BP121"/>
  <c r="AS122" s="1"/>
  <c r="BD121"/>
  <c r="C82" i="14"/>
  <c r="BF121" i="13"/>
  <c r="B82" i="14" l="1"/>
  <c r="F332" i="7"/>
  <c r="AT122" i="13"/>
  <c r="BJ122" s="1"/>
  <c r="BI122"/>
  <c r="BH122"/>
  <c r="J333" i="7"/>
  <c r="H122" i="13"/>
  <c r="AU122"/>
  <c r="AI123" s="1"/>
  <c r="L332" i="7"/>
  <c r="G232" i="12" s="1"/>
  <c r="BG121" i="13"/>
  <c r="BB122"/>
  <c r="I122"/>
  <c r="AV122"/>
  <c r="AJ123" s="1"/>
  <c r="H333" i="7" l="1"/>
  <c r="I333"/>
  <c r="G333"/>
  <c r="K333"/>
  <c r="Q122" i="13"/>
  <c r="Z123" s="1"/>
  <c r="B83" i="14" s="1"/>
  <c r="K122" i="13"/>
  <c r="J122"/>
  <c r="BK122" s="1"/>
  <c r="AW122"/>
  <c r="AK123" s="1"/>
  <c r="H232" i="12"/>
  <c r="I232" s="1"/>
  <c r="BE122" i="13"/>
  <c r="R122"/>
  <c r="AA123" s="1"/>
  <c r="L122"/>
  <c r="O122" s="1"/>
  <c r="BC122"/>
  <c r="BF122" s="1"/>
  <c r="BA122"/>
  <c r="L333" i="7" l="1"/>
  <c r="G233" i="12" s="1"/>
  <c r="H233" s="1"/>
  <c r="I233" s="1"/>
  <c r="N122" i="13"/>
  <c r="BD122"/>
  <c r="BG122" s="1"/>
  <c r="BN122"/>
  <c r="J233" i="12"/>
  <c r="BQ122" i="13"/>
  <c r="AT123" s="1"/>
  <c r="BL122"/>
  <c r="BP122"/>
  <c r="AS123" s="1"/>
  <c r="BM122"/>
  <c r="BO122"/>
  <c r="AR123" s="1"/>
  <c r="S122"/>
  <c r="AB123" s="1"/>
  <c r="M122"/>
  <c r="P122" s="1"/>
  <c r="C83" i="14"/>
  <c r="D83" l="1"/>
  <c r="F333" i="7"/>
  <c r="I334" s="1"/>
  <c r="BH123" i="13"/>
  <c r="J234" i="12"/>
  <c r="BN123" i="13"/>
  <c r="H123"/>
  <c r="K123" s="1"/>
  <c r="BP123"/>
  <c r="BL123"/>
  <c r="BQ123"/>
  <c r="BO123"/>
  <c r="BM123"/>
  <c r="E82" i="14"/>
  <c r="AU123" i="13"/>
  <c r="AI124" s="1"/>
  <c r="AV123"/>
  <c r="AJ124" s="1"/>
  <c r="BI123"/>
  <c r="BD123"/>
  <c r="I123"/>
  <c r="R123" s="1"/>
  <c r="Q123"/>
  <c r="Z124" s="1"/>
  <c r="H334" i="7"/>
  <c r="BB123" i="13"/>
  <c r="K334" i="7" l="1"/>
  <c r="L334" s="1"/>
  <c r="G234" i="12" s="1"/>
  <c r="J334" i="7"/>
  <c r="G334"/>
  <c r="AR124" i="13"/>
  <c r="BH124" s="1"/>
  <c r="AS124"/>
  <c r="J123"/>
  <c r="BK123" s="1"/>
  <c r="BJ123"/>
  <c r="N123"/>
  <c r="AW123"/>
  <c r="AK124" s="1"/>
  <c r="AT124" s="1"/>
  <c r="BC123"/>
  <c r="BA123"/>
  <c r="AA124"/>
  <c r="C84" i="14" s="1"/>
  <c r="L123" i="13"/>
  <c r="O123" s="1"/>
  <c r="BE123"/>
  <c r="BG123"/>
  <c r="B84" i="14"/>
  <c r="F334" i="7" l="1"/>
  <c r="S123" i="13"/>
  <c r="AB124" s="1"/>
  <c r="D84" i="14" s="1"/>
  <c r="M123" i="13"/>
  <c r="P123" s="1"/>
  <c r="BI124"/>
  <c r="BF123"/>
  <c r="AV124"/>
  <c r="AJ125" s="1"/>
  <c r="K335" i="7"/>
  <c r="AU124" i="13"/>
  <c r="AI125" s="1"/>
  <c r="H124"/>
  <c r="J124"/>
  <c r="AW124"/>
  <c r="AK125" s="1"/>
  <c r="H234" i="12"/>
  <c r="I234" s="1"/>
  <c r="BJ124" i="13" l="1"/>
  <c r="E83" i="14"/>
  <c r="I124" i="13"/>
  <c r="R124" s="1"/>
  <c r="BC124"/>
  <c r="BF124" s="1"/>
  <c r="BO124"/>
  <c r="AR125" s="1"/>
  <c r="BP124"/>
  <c r="BL124"/>
  <c r="BQ124"/>
  <c r="AT125" s="1"/>
  <c r="BM124"/>
  <c r="BN124"/>
  <c r="G335" i="7"/>
  <c r="H335"/>
  <c r="I335"/>
  <c r="J335"/>
  <c r="J235" i="12"/>
  <c r="BD124" i="13"/>
  <c r="S124"/>
  <c r="AB125" s="1"/>
  <c r="D85" i="14" s="1"/>
  <c r="M124" i="13"/>
  <c r="P124" s="1"/>
  <c r="K124"/>
  <c r="Q124"/>
  <c r="Z125" s="1"/>
  <c r="BB124"/>
  <c r="BE124" s="1"/>
  <c r="AS125" l="1"/>
  <c r="N124"/>
  <c r="BJ125"/>
  <c r="AA125"/>
  <c r="C85" i="14" s="1"/>
  <c r="L124" i="13"/>
  <c r="O124" s="1"/>
  <c r="BK124"/>
  <c r="BA124"/>
  <c r="L335" i="7"/>
  <c r="G235" i="12" s="1"/>
  <c r="H235" s="1"/>
  <c r="I235" s="1"/>
  <c r="B85" i="14"/>
  <c r="BG124" i="13"/>
  <c r="F335" i="7" l="1"/>
  <c r="G336" s="1"/>
  <c r="E84" i="14"/>
  <c r="H125" i="13"/>
  <c r="K125" s="1"/>
  <c r="BH125"/>
  <c r="I125"/>
  <c r="R125" s="1"/>
  <c r="BI125"/>
  <c r="BC125"/>
  <c r="BF125" s="1"/>
  <c r="AV125"/>
  <c r="AJ126" s="1"/>
  <c r="BQ125"/>
  <c r="BM125"/>
  <c r="BN125"/>
  <c r="BL125"/>
  <c r="BP125"/>
  <c r="BO125"/>
  <c r="AU125"/>
  <c r="AI126" s="1"/>
  <c r="BB125"/>
  <c r="BE125" s="1"/>
  <c r="AW125"/>
  <c r="AK126" s="1"/>
  <c r="J125"/>
  <c r="J236" i="12"/>
  <c r="F336" i="7" l="1"/>
  <c r="L125" i="13"/>
  <c r="O125" s="1"/>
  <c r="AR126"/>
  <c r="AS126"/>
  <c r="N125"/>
  <c r="Q125"/>
  <c r="Z126" s="1"/>
  <c r="K336" i="7"/>
  <c r="H336"/>
  <c r="I336"/>
  <c r="J336"/>
  <c r="AA126" i="13"/>
  <c r="C86" i="14" s="1"/>
  <c r="BA125" i="13"/>
  <c r="BD125"/>
  <c r="BG125" s="1"/>
  <c r="S125"/>
  <c r="AB126" s="1"/>
  <c r="D86" i="14" s="1"/>
  <c r="M125" i="13"/>
  <c r="P125" s="1"/>
  <c r="BK125"/>
  <c r="AT126" l="1"/>
  <c r="BJ126" s="1"/>
  <c r="E85" i="14"/>
  <c r="BI126" i="13"/>
  <c r="AU126"/>
  <c r="AI127" s="1"/>
  <c r="BH126"/>
  <c r="L336" i="7"/>
  <c r="G236" i="12" s="1"/>
  <c r="AV126" i="13"/>
  <c r="AJ127" s="1"/>
  <c r="I126"/>
  <c r="I337" i="7"/>
  <c r="B86" i="14"/>
  <c r="H126" i="13"/>
  <c r="H236" i="12" l="1"/>
  <c r="I236" s="1"/>
  <c r="BO126" i="13" s="1"/>
  <c r="K337" i="7"/>
  <c r="H337"/>
  <c r="G337"/>
  <c r="R126" i="13"/>
  <c r="AA127" s="1"/>
  <c r="C87" i="14" s="1"/>
  <c r="L126" i="13"/>
  <c r="O126" s="1"/>
  <c r="J337" i="7"/>
  <c r="Q126" i="13"/>
  <c r="Z127" s="1"/>
  <c r="K126"/>
  <c r="BD126"/>
  <c r="BG126" s="1"/>
  <c r="BC126"/>
  <c r="J126"/>
  <c r="AW126"/>
  <c r="AK127" s="1"/>
  <c r="BB126"/>
  <c r="BA126"/>
  <c r="AR127" l="1"/>
  <c r="N126"/>
  <c r="J237" i="12"/>
  <c r="BN126" i="13"/>
  <c r="BM126"/>
  <c r="BP126"/>
  <c r="AS127" s="1"/>
  <c r="BL126"/>
  <c r="BQ126"/>
  <c r="AT127" s="1"/>
  <c r="L337" i="7"/>
  <c r="G237" i="12" s="1"/>
  <c r="H237" s="1"/>
  <c r="I237" s="1"/>
  <c r="B87" i="14"/>
  <c r="M126" i="13"/>
  <c r="P126" s="1"/>
  <c r="S126"/>
  <c r="AB127" s="1"/>
  <c r="D87" i="14" s="1"/>
  <c r="BK126" i="13"/>
  <c r="BE126"/>
  <c r="BF126"/>
  <c r="F337" i="7" l="1"/>
  <c r="BH127" i="13"/>
  <c r="BI127"/>
  <c r="BJ127"/>
  <c r="E86" i="14"/>
  <c r="AW127" i="13"/>
  <c r="AK128" s="1"/>
  <c r="J127"/>
  <c r="S127" s="1"/>
  <c r="BQ127"/>
  <c r="BM127"/>
  <c r="BN127"/>
  <c r="BP127"/>
  <c r="BL127"/>
  <c r="BO127"/>
  <c r="BD127"/>
  <c r="AU127"/>
  <c r="AI128" s="1"/>
  <c r="H127"/>
  <c r="G338" i="7"/>
  <c r="I338"/>
  <c r="J338"/>
  <c r="H338"/>
  <c r="K338"/>
  <c r="J238" i="12"/>
  <c r="I127" i="13"/>
  <c r="AV127"/>
  <c r="AJ128" s="1"/>
  <c r="AT128" l="1"/>
  <c r="M127"/>
  <c r="P127" s="1"/>
  <c r="AB128"/>
  <c r="D88" i="14" s="1"/>
  <c r="BC127" i="13"/>
  <c r="BF127" s="1"/>
  <c r="L127"/>
  <c r="O127" s="1"/>
  <c r="R127"/>
  <c r="AA128" s="1"/>
  <c r="C88" i="14" s="1"/>
  <c r="K127" i="13"/>
  <c r="BK127"/>
  <c r="Q127"/>
  <c r="Z128" s="1"/>
  <c r="F338" i="7" s="1"/>
  <c r="L338"/>
  <c r="G238" i="12" s="1"/>
  <c r="BA127" i="13"/>
  <c r="BB127"/>
  <c r="BE127" s="1"/>
  <c r="BG127"/>
  <c r="AS128" l="1"/>
  <c r="BI128" s="1"/>
  <c r="AR128"/>
  <c r="BH128" s="1"/>
  <c r="N127"/>
  <c r="E87" i="14"/>
  <c r="BJ128" i="13"/>
  <c r="H238" i="12"/>
  <c r="I238" s="1"/>
  <c r="AW128" i="13"/>
  <c r="AK129" s="1"/>
  <c r="J128"/>
  <c r="B88" i="14"/>
  <c r="BO128" i="13" l="1"/>
  <c r="BP128"/>
  <c r="BL128"/>
  <c r="BQ128"/>
  <c r="BM128"/>
  <c r="BN128"/>
  <c r="BB128"/>
  <c r="BE128" s="1"/>
  <c r="BA128"/>
  <c r="BC128"/>
  <c r="BF128" s="1"/>
  <c r="K339" i="7"/>
  <c r="H339"/>
  <c r="G339"/>
  <c r="J339"/>
  <c r="I339"/>
  <c r="M128" i="13"/>
  <c r="P128" s="1"/>
  <c r="S128"/>
  <c r="AB129" s="1"/>
  <c r="D89" i="14" s="1"/>
  <c r="J239" i="12"/>
  <c r="AU128" i="13"/>
  <c r="AI129" s="1"/>
  <c r="H128"/>
  <c r="BD128"/>
  <c r="BG128" s="1"/>
  <c r="AV128"/>
  <c r="AJ129" s="1"/>
  <c r="I128"/>
  <c r="AS129" l="1"/>
  <c r="AT129"/>
  <c r="AR129"/>
  <c r="R128"/>
  <c r="AA129" s="1"/>
  <c r="C89" i="14" s="1"/>
  <c r="L128" i="13"/>
  <c r="O128" s="1"/>
  <c r="K128"/>
  <c r="Q128"/>
  <c r="Z129" s="1"/>
  <c r="F339" i="7" s="1"/>
  <c r="BK128" i="13"/>
  <c r="L339" i="7"/>
  <c r="G239" i="12" s="1"/>
  <c r="BH129" i="13" l="1"/>
  <c r="I129"/>
  <c r="L129" s="1"/>
  <c r="O129" s="1"/>
  <c r="BI129"/>
  <c r="J129"/>
  <c r="S129" s="1"/>
  <c r="AB130" s="1"/>
  <c r="D90" i="14" s="1"/>
  <c r="BJ129" i="13"/>
  <c r="N128"/>
  <c r="E88" i="14"/>
  <c r="AV129" i="13"/>
  <c r="AJ130" s="1"/>
  <c r="AW129"/>
  <c r="AK130" s="1"/>
  <c r="B89" i="14"/>
  <c r="AU129" i="13"/>
  <c r="AI130" s="1"/>
  <c r="H129"/>
  <c r="H239" i="12"/>
  <c r="I239" s="1"/>
  <c r="M129" i="13" l="1"/>
  <c r="P129" s="1"/>
  <c r="R129"/>
  <c r="AA130" s="1"/>
  <c r="C90" i="14" s="1"/>
  <c r="BQ129" i="13"/>
  <c r="BM129"/>
  <c r="BN129"/>
  <c r="BL129"/>
  <c r="BP129"/>
  <c r="BO129"/>
  <c r="BB129"/>
  <c r="BE129" s="1"/>
  <c r="BA129"/>
  <c r="J240" i="12"/>
  <c r="J340" i="7"/>
  <c r="G340"/>
  <c r="K340"/>
  <c r="I340"/>
  <c r="H340"/>
  <c r="Q129" i="13"/>
  <c r="Z130" s="1"/>
  <c r="K129"/>
  <c r="BK129"/>
  <c r="BC129"/>
  <c r="BD129"/>
  <c r="B90" i="14" l="1"/>
  <c r="F340" i="7"/>
  <c r="AR130" i="13"/>
  <c r="AS130"/>
  <c r="BI130" s="1"/>
  <c r="AT130"/>
  <c r="BJ130" s="1"/>
  <c r="N129"/>
  <c r="E89" i="14"/>
  <c r="BF129" i="13"/>
  <c r="L340" i="7"/>
  <c r="G240" i="12" s="1"/>
  <c r="BG129" i="13"/>
  <c r="BB130" l="1"/>
  <c r="BE130" s="1"/>
  <c r="BH130"/>
  <c r="H341" i="7"/>
  <c r="K341"/>
  <c r="I341"/>
  <c r="G341"/>
  <c r="J341"/>
  <c r="J130" i="13"/>
  <c r="AW130"/>
  <c r="AK131" s="1"/>
  <c r="H240" i="12"/>
  <c r="I240" s="1"/>
  <c r="I130" i="13"/>
  <c r="AV130"/>
  <c r="AJ131" s="1"/>
  <c r="AU130"/>
  <c r="AI131" s="1"/>
  <c r="H130"/>
  <c r="BC130"/>
  <c r="BF130" s="1"/>
  <c r="AR131" l="1"/>
  <c r="BO130"/>
  <c r="BP130"/>
  <c r="AS131" s="1"/>
  <c r="BL130"/>
  <c r="BN130"/>
  <c r="BQ130"/>
  <c r="BM130"/>
  <c r="L341" i="7"/>
  <c r="G241" i="12" s="1"/>
  <c r="K130" i="13"/>
  <c r="Q130"/>
  <c r="Z131" s="1"/>
  <c r="BK130"/>
  <c r="J241" i="12"/>
  <c r="S130" i="13"/>
  <c r="AB131" s="1"/>
  <c r="D91" i="14" s="1"/>
  <c r="M130" i="13"/>
  <c r="P130" s="1"/>
  <c r="BA130"/>
  <c r="BD130"/>
  <c r="BG130" s="1"/>
  <c r="L130"/>
  <c r="O130" s="1"/>
  <c r="R130"/>
  <c r="AA131" s="1"/>
  <c r="C91" i="14" s="1"/>
  <c r="F341" i="7" l="1"/>
  <c r="AT131" i="13"/>
  <c r="BJ131" s="1"/>
  <c r="BI131"/>
  <c r="BH131"/>
  <c r="N130"/>
  <c r="E90" i="14"/>
  <c r="AU131" i="13"/>
  <c r="AI132" s="1"/>
  <c r="H131"/>
  <c r="H241" i="12"/>
  <c r="I241" s="1"/>
  <c r="I131" i="13"/>
  <c r="AV131"/>
  <c r="AJ132" s="1"/>
  <c r="B91" i="14"/>
  <c r="Q131" i="13" l="1"/>
  <c r="Z132" s="1"/>
  <c r="K131"/>
  <c r="BQ131"/>
  <c r="BM131"/>
  <c r="BN131"/>
  <c r="BP131"/>
  <c r="BL131"/>
  <c r="BO131"/>
  <c r="J242" i="12"/>
  <c r="BD131" i="13"/>
  <c r="BG131" s="1"/>
  <c r="BB131"/>
  <c r="BA131"/>
  <c r="BC131"/>
  <c r="AW131"/>
  <c r="AK132" s="1"/>
  <c r="J131"/>
  <c r="BK131" s="1"/>
  <c r="L131"/>
  <c r="O131" s="1"/>
  <c r="R131"/>
  <c r="AA132" s="1"/>
  <c r="C92" i="14" s="1"/>
  <c r="H342" i="7"/>
  <c r="J342"/>
  <c r="K342"/>
  <c r="G342"/>
  <c r="I342"/>
  <c r="AS132" i="13" l="1"/>
  <c r="BI132" s="1"/>
  <c r="AR132"/>
  <c r="BH132" s="1"/>
  <c r="AT132"/>
  <c r="N131"/>
  <c r="BF131"/>
  <c r="BE131"/>
  <c r="L342" i="7"/>
  <c r="G242" i="12" s="1"/>
  <c r="B92" i="14"/>
  <c r="S131" i="13"/>
  <c r="AB132" s="1"/>
  <c r="M131"/>
  <c r="P131" s="1"/>
  <c r="D92" i="14" l="1"/>
  <c r="F342" i="7"/>
  <c r="E91" i="14"/>
  <c r="BJ132" i="13"/>
  <c r="J132"/>
  <c r="AW132"/>
  <c r="AK133" s="1"/>
  <c r="H132"/>
  <c r="AU132"/>
  <c r="AI133" s="1"/>
  <c r="I343" i="7"/>
  <c r="H343"/>
  <c r="G343"/>
  <c r="H242" i="12"/>
  <c r="I242" s="1"/>
  <c r="AV132" i="13"/>
  <c r="AJ133" s="1"/>
  <c r="I132"/>
  <c r="K343" i="7"/>
  <c r="F343" l="1"/>
  <c r="J343"/>
  <c r="BO132" i="13"/>
  <c r="BP132"/>
  <c r="BL132"/>
  <c r="BQ132"/>
  <c r="BM132"/>
  <c r="BN132"/>
  <c r="J243" i="12"/>
  <c r="BK132" i="13"/>
  <c r="K132"/>
  <c r="Q132"/>
  <c r="Z133" s="1"/>
  <c r="BB132"/>
  <c r="BA132"/>
  <c r="M132"/>
  <c r="P132" s="1"/>
  <c r="S132"/>
  <c r="AB133" s="1"/>
  <c r="D93" i="14" s="1"/>
  <c r="L343" i="7"/>
  <c r="G243" i="12" s="1"/>
  <c r="L132" i="13"/>
  <c r="O132" s="1"/>
  <c r="R132"/>
  <c r="AA133" s="1"/>
  <c r="C93" i="14" s="1"/>
  <c r="BD132" i="13"/>
  <c r="BG132" s="1"/>
  <c r="BC132"/>
  <c r="BF132" s="1"/>
  <c r="AR133" l="1"/>
  <c r="BH133" s="1"/>
  <c r="AT133"/>
  <c r="AS133"/>
  <c r="BI133" s="1"/>
  <c r="N132"/>
  <c r="E92" i="14"/>
  <c r="B93"/>
  <c r="BE132" i="13"/>
  <c r="H243" i="12"/>
  <c r="I243" s="1"/>
  <c r="J133" i="13" l="1"/>
  <c r="M133" s="1"/>
  <c r="P133" s="1"/>
  <c r="BJ133"/>
  <c r="BQ133"/>
  <c r="BM133"/>
  <c r="BN133"/>
  <c r="BL133"/>
  <c r="BP133"/>
  <c r="BO133"/>
  <c r="AW133"/>
  <c r="AK134" s="1"/>
  <c r="J344" i="7"/>
  <c r="H344"/>
  <c r="G344"/>
  <c r="I344"/>
  <c r="K344"/>
  <c r="BC133" i="13"/>
  <c r="BF133" s="1"/>
  <c r="AV133"/>
  <c r="AJ134" s="1"/>
  <c r="I133"/>
  <c r="J244" i="12"/>
  <c r="AU133" i="13"/>
  <c r="AI134" s="1"/>
  <c r="H133"/>
  <c r="AS134" l="1"/>
  <c r="S133"/>
  <c r="AB134" s="1"/>
  <c r="D94" i="14" s="1"/>
  <c r="BD133" i="13"/>
  <c r="AT134" s="1"/>
  <c r="K133"/>
  <c r="BK133"/>
  <c r="Q133"/>
  <c r="Z134" s="1"/>
  <c r="F344" i="7" s="1"/>
  <c r="R133" i="13"/>
  <c r="AA134" s="1"/>
  <c r="C94" i="14" s="1"/>
  <c r="L133" i="13"/>
  <c r="O133" s="1"/>
  <c r="L344" i="7"/>
  <c r="G244" i="12" s="1"/>
  <c r="BA133" i="13"/>
  <c r="BB133"/>
  <c r="BE133" s="1"/>
  <c r="BI134" l="1"/>
  <c r="AR134"/>
  <c r="BH134" s="1"/>
  <c r="N133"/>
  <c r="E93" i="14"/>
  <c r="BJ134" i="13"/>
  <c r="BG133"/>
  <c r="H244" i="12"/>
  <c r="I244" s="1"/>
  <c r="AV134" i="13"/>
  <c r="AJ135" s="1"/>
  <c r="I134"/>
  <c r="B94" i="14"/>
  <c r="BO134" i="13" l="1"/>
  <c r="BP134"/>
  <c r="BL134"/>
  <c r="BN134"/>
  <c r="BQ134"/>
  <c r="BM134"/>
  <c r="AW134"/>
  <c r="AK135" s="1"/>
  <c r="J134"/>
  <c r="BD134"/>
  <c r="H134"/>
  <c r="AU134"/>
  <c r="AI135" s="1"/>
  <c r="J245" i="12"/>
  <c r="BC134" i="13"/>
  <c r="R134"/>
  <c r="AA135" s="1"/>
  <c r="C95" i="14" s="1"/>
  <c r="L134" i="13"/>
  <c r="O134" s="1"/>
  <c r="K345" i="7"/>
  <c r="G345"/>
  <c r="I345"/>
  <c r="J345"/>
  <c r="H345"/>
  <c r="AS135" i="13" l="1"/>
  <c r="BI135" s="1"/>
  <c r="AT135"/>
  <c r="S134"/>
  <c r="AB135" s="1"/>
  <c r="D95" i="14" s="1"/>
  <c r="M134" i="13"/>
  <c r="P134" s="1"/>
  <c r="BG134"/>
  <c r="BF134"/>
  <c r="K134"/>
  <c r="Q134"/>
  <c r="Z135" s="1"/>
  <c r="F345" i="7" s="1"/>
  <c r="BK134" i="13"/>
  <c r="BB134"/>
  <c r="BE134" s="1"/>
  <c r="BA134"/>
  <c r="L345" i="7"/>
  <c r="G245" i="12" s="1"/>
  <c r="AR135" i="13" l="1"/>
  <c r="N134"/>
  <c r="E94" i="14"/>
  <c r="BJ135" i="13"/>
  <c r="H245" i="12"/>
  <c r="I245" s="1"/>
  <c r="AW135" i="13"/>
  <c r="AK136" s="1"/>
  <c r="J135"/>
  <c r="B95" i="14"/>
  <c r="I135" i="13"/>
  <c r="AV135"/>
  <c r="AJ136" s="1"/>
  <c r="H135" l="1"/>
  <c r="K135" s="1"/>
  <c r="BH135"/>
  <c r="BQ135"/>
  <c r="BM135"/>
  <c r="BN135"/>
  <c r="BP135"/>
  <c r="BO135"/>
  <c r="BL135"/>
  <c r="BB135"/>
  <c r="BE135" s="1"/>
  <c r="AU135"/>
  <c r="AI136" s="1"/>
  <c r="J346" i="7"/>
  <c r="H346"/>
  <c r="I346"/>
  <c r="K346"/>
  <c r="G346"/>
  <c r="J246" i="12"/>
  <c r="BC135" i="13"/>
  <c r="BF135" s="1"/>
  <c r="BD135"/>
  <c r="BG135" s="1"/>
  <c r="M135"/>
  <c r="P135" s="1"/>
  <c r="S135"/>
  <c r="AB136" s="1"/>
  <c r="D96" i="14" s="1"/>
  <c r="R135" i="13"/>
  <c r="AA136" s="1"/>
  <c r="C96" i="14" s="1"/>
  <c r="L135" i="13"/>
  <c r="O135" s="1"/>
  <c r="AS136" l="1"/>
  <c r="BI136" s="1"/>
  <c r="AT136"/>
  <c r="BJ136" s="1"/>
  <c r="AR136"/>
  <c r="Q135"/>
  <c r="BK135"/>
  <c r="N135"/>
  <c r="E95" i="14"/>
  <c r="BA135" i="13"/>
  <c r="Z136"/>
  <c r="L346" i="7"/>
  <c r="G246" i="12" s="1"/>
  <c r="B96" i="14" l="1"/>
  <c r="F346" i="7"/>
  <c r="BH136" i="13"/>
  <c r="H246" i="12"/>
  <c r="I246" s="1"/>
  <c r="I136" i="13"/>
  <c r="AV136"/>
  <c r="AJ137" s="1"/>
  <c r="AU136"/>
  <c r="AI137" s="1"/>
  <c r="H136"/>
  <c r="AW136"/>
  <c r="AK137" s="1"/>
  <c r="J136"/>
  <c r="H347" i="7" l="1"/>
  <c r="J247" i="12"/>
  <c r="BO136" i="13"/>
  <c r="BP136"/>
  <c r="BL136"/>
  <c r="BN136"/>
  <c r="BM136"/>
  <c r="BQ136"/>
  <c r="G347" i="7"/>
  <c r="J347"/>
  <c r="I347"/>
  <c r="K347"/>
  <c r="BD136" i="13"/>
  <c r="BG136" s="1"/>
  <c r="M136"/>
  <c r="P136" s="1"/>
  <c r="S136"/>
  <c r="AB137" s="1"/>
  <c r="D97" i="14" s="1"/>
  <c r="K136" i="13"/>
  <c r="BK136"/>
  <c r="Q136"/>
  <c r="Z137" s="1"/>
  <c r="R136"/>
  <c r="AA137" s="1"/>
  <c r="C97" i="14" s="1"/>
  <c r="L136" i="13"/>
  <c r="O136" s="1"/>
  <c r="BB136"/>
  <c r="BE136" s="1"/>
  <c r="BA136"/>
  <c r="BC136"/>
  <c r="BF136" s="1"/>
  <c r="F347" i="7" l="1"/>
  <c r="AR137" i="13"/>
  <c r="BH137" s="1"/>
  <c r="AT137"/>
  <c r="AS137"/>
  <c r="N136"/>
  <c r="E96" i="14"/>
  <c r="L347" i="7"/>
  <c r="G247" i="12" s="1"/>
  <c r="H247" s="1"/>
  <c r="I247" s="1"/>
  <c r="BM137" i="13" s="1"/>
  <c r="B97" i="14"/>
  <c r="AW137" i="13" l="1"/>
  <c r="AK138" s="1"/>
  <c r="BJ137"/>
  <c r="AV137"/>
  <c r="AJ138" s="1"/>
  <c r="BI137"/>
  <c r="BN137"/>
  <c r="BL137"/>
  <c r="J248" i="12"/>
  <c r="BO137" i="13"/>
  <c r="BQ137"/>
  <c r="BP137"/>
  <c r="BD137"/>
  <c r="BG137" s="1"/>
  <c r="J137"/>
  <c r="M137" s="1"/>
  <c r="P137" s="1"/>
  <c r="I137"/>
  <c r="R137" s="1"/>
  <c r="BC137"/>
  <c r="BF137" s="1"/>
  <c r="H137"/>
  <c r="AU137"/>
  <c r="AI138" s="1"/>
  <c r="G348" i="7"/>
  <c r="I348"/>
  <c r="H348"/>
  <c r="K348"/>
  <c r="J348"/>
  <c r="AT138" i="13" l="1"/>
  <c r="AR138"/>
  <c r="AS138"/>
  <c r="S137"/>
  <c r="AB138" s="1"/>
  <c r="D98" i="14" s="1"/>
  <c r="AA138" i="13"/>
  <c r="C98" i="14" s="1"/>
  <c r="L137" i="13"/>
  <c r="O137" s="1"/>
  <c r="BA137"/>
  <c r="BB137"/>
  <c r="BE137" s="1"/>
  <c r="Q137"/>
  <c r="Z138" s="1"/>
  <c r="F348" i="7" s="1"/>
  <c r="BK137" i="13"/>
  <c r="K137"/>
  <c r="L348" i="7"/>
  <c r="G248" i="12" s="1"/>
  <c r="BI138" i="13" l="1"/>
  <c r="N137"/>
  <c r="E97" i="14"/>
  <c r="J138" i="13"/>
  <c r="M138" s="1"/>
  <c r="P138" s="1"/>
  <c r="BJ138"/>
  <c r="AW138"/>
  <c r="AK139" s="1"/>
  <c r="B98" i="14"/>
  <c r="H248" i="12"/>
  <c r="I248" s="1"/>
  <c r="AV138" i="13"/>
  <c r="AJ139" s="1"/>
  <c r="I138"/>
  <c r="S138" l="1"/>
  <c r="AB139" s="1"/>
  <c r="D99" i="14" s="1"/>
  <c r="BB138" i="13"/>
  <c r="BE138" s="1"/>
  <c r="BH138"/>
  <c r="BO138"/>
  <c r="BP138"/>
  <c r="BL138"/>
  <c r="BN138"/>
  <c r="BQ138"/>
  <c r="BM138"/>
  <c r="H138"/>
  <c r="BK138" s="1"/>
  <c r="AU138"/>
  <c r="AI139" s="1"/>
  <c r="L138"/>
  <c r="O138" s="1"/>
  <c r="R138"/>
  <c r="AA139" s="1"/>
  <c r="C99" i="14" s="1"/>
  <c r="BA138" i="13"/>
  <c r="BC138"/>
  <c r="BF138" s="1"/>
  <c r="J249" i="12"/>
  <c r="I349" i="7"/>
  <c r="G349"/>
  <c r="J349"/>
  <c r="K349"/>
  <c r="H349"/>
  <c r="BD138" i="13"/>
  <c r="AT139" l="1"/>
  <c r="BJ139" s="1"/>
  <c r="AS139"/>
  <c r="AR139"/>
  <c r="Q138"/>
  <c r="Z139" s="1"/>
  <c r="K138"/>
  <c r="L349" i="7"/>
  <c r="G249" i="12" s="1"/>
  <c r="BG138" i="13"/>
  <c r="K350" i="7" l="1"/>
  <c r="F349"/>
  <c r="N138" i="13"/>
  <c r="E98" i="14"/>
  <c r="AV139" i="13"/>
  <c r="AJ140" s="1"/>
  <c r="BI139"/>
  <c r="AU139"/>
  <c r="AI140" s="1"/>
  <c r="BH139"/>
  <c r="H139"/>
  <c r="Q139" s="1"/>
  <c r="Z140" s="1"/>
  <c r="B100" i="14" s="1"/>
  <c r="I139" i="13"/>
  <c r="L139" s="1"/>
  <c r="O139" s="1"/>
  <c r="BC139"/>
  <c r="B99" i="14"/>
  <c r="I350" i="7"/>
  <c r="BD139" i="13"/>
  <c r="BG139" s="1"/>
  <c r="J139"/>
  <c r="AW139"/>
  <c r="AK140" s="1"/>
  <c r="H249" i="12"/>
  <c r="I249" s="1"/>
  <c r="H350" i="7"/>
  <c r="J350"/>
  <c r="G350"/>
  <c r="F350" l="1"/>
  <c r="BK139" i="13"/>
  <c r="K139"/>
  <c r="R139"/>
  <c r="AA140" s="1"/>
  <c r="C100" i="14" s="1"/>
  <c r="BQ139" i="13"/>
  <c r="AT140" s="1"/>
  <c r="BM139"/>
  <c r="BN139"/>
  <c r="BP139"/>
  <c r="AS140" s="1"/>
  <c r="BO139"/>
  <c r="BL139"/>
  <c r="BA139"/>
  <c r="BB139"/>
  <c r="L350" i="7"/>
  <c r="G250" i="12" s="1"/>
  <c r="BF139" i="13"/>
  <c r="S139"/>
  <c r="AB140" s="1"/>
  <c r="D100" i="14" s="1"/>
  <c r="M139" i="13"/>
  <c r="P139" s="1"/>
  <c r="J250" i="12"/>
  <c r="AR140" i="13" l="1"/>
  <c r="BH140" s="1"/>
  <c r="BI140"/>
  <c r="N139"/>
  <c r="E99" i="14"/>
  <c r="BJ140" i="13"/>
  <c r="BE139"/>
  <c r="BB140"/>
  <c r="I351" i="7"/>
  <c r="H250" i="12"/>
  <c r="I250" s="1"/>
  <c r="AW140" i="13"/>
  <c r="AK141" s="1"/>
  <c r="J140"/>
  <c r="AV140"/>
  <c r="AJ141" s="1"/>
  <c r="I140"/>
  <c r="BE140" l="1"/>
  <c r="G351" i="7"/>
  <c r="H351"/>
  <c r="K351"/>
  <c r="J351"/>
  <c r="BO140" i="13"/>
  <c r="BP140"/>
  <c r="BL140"/>
  <c r="BN140"/>
  <c r="BM140"/>
  <c r="BQ140"/>
  <c r="AU140"/>
  <c r="AI141" s="1"/>
  <c r="H140"/>
  <c r="K140" s="1"/>
  <c r="J251" i="12"/>
  <c r="BD140" i="13"/>
  <c r="BG140" s="1"/>
  <c r="BA140"/>
  <c r="BC140"/>
  <c r="AS141" s="1"/>
  <c r="S140"/>
  <c r="AB141" s="1"/>
  <c r="D101" i="14" s="1"/>
  <c r="M140" i="13"/>
  <c r="P140" s="1"/>
  <c r="R140"/>
  <c r="AA141" s="1"/>
  <c r="C101" i="14" s="1"/>
  <c r="L140" i="13"/>
  <c r="O140" s="1"/>
  <c r="AR141" l="1"/>
  <c r="AU141" s="1"/>
  <c r="AI142" s="1"/>
  <c r="AT141"/>
  <c r="BI141"/>
  <c r="N140"/>
  <c r="E100" i="14"/>
  <c r="L351" i="7"/>
  <c r="G251" i="12" s="1"/>
  <c r="BK140" i="13"/>
  <c r="Q140"/>
  <c r="Z141" s="1"/>
  <c r="F351" i="7" s="1"/>
  <c r="BF140" i="13"/>
  <c r="J141" l="1"/>
  <c r="S141" s="1"/>
  <c r="BJ141"/>
  <c r="BH141"/>
  <c r="H141"/>
  <c r="Q141" s="1"/>
  <c r="H251" i="12"/>
  <c r="I251" s="1"/>
  <c r="BN141" i="13" s="1"/>
  <c r="BC141"/>
  <c r="BF141" s="1"/>
  <c r="B101" i="14"/>
  <c r="AW141" i="13"/>
  <c r="AK142" s="1"/>
  <c r="M141"/>
  <c r="P141" s="1"/>
  <c r="I141"/>
  <c r="AV141"/>
  <c r="AJ142" s="1"/>
  <c r="J352" i="7"/>
  <c r="I352"/>
  <c r="K352"/>
  <c r="G352"/>
  <c r="H352"/>
  <c r="K141" i="13" l="1"/>
  <c r="Z142"/>
  <c r="J252" i="12"/>
  <c r="BO141" i="13"/>
  <c r="BQ141"/>
  <c r="BL141"/>
  <c r="BP141"/>
  <c r="AS142" s="1"/>
  <c r="BM141"/>
  <c r="BB141"/>
  <c r="BA141"/>
  <c r="BD141"/>
  <c r="BG141" s="1"/>
  <c r="AB142"/>
  <c r="D102" i="14" s="1"/>
  <c r="L352" i="7"/>
  <c r="G252" i="12" s="1"/>
  <c r="BK141" i="13"/>
  <c r="R141"/>
  <c r="AA142" s="1"/>
  <c r="L141"/>
  <c r="O141" s="1"/>
  <c r="B102" i="14" l="1"/>
  <c r="F352" i="7"/>
  <c r="AT142" i="13"/>
  <c r="BJ142" s="1"/>
  <c r="AR142"/>
  <c r="BH142" s="1"/>
  <c r="N141"/>
  <c r="E101" i="14"/>
  <c r="BI142" i="13"/>
  <c r="BE141"/>
  <c r="C102" i="14"/>
  <c r="H252" i="12"/>
  <c r="I252" s="1"/>
  <c r="I142" i="13"/>
  <c r="AV142"/>
  <c r="AJ143" s="1"/>
  <c r="H142" l="1"/>
  <c r="K142" s="1"/>
  <c r="AU142"/>
  <c r="AI143" s="1"/>
  <c r="BO142"/>
  <c r="BP142"/>
  <c r="BL142"/>
  <c r="BN142"/>
  <c r="BM142"/>
  <c r="BQ142"/>
  <c r="J142"/>
  <c r="BK142" s="1"/>
  <c r="AW142"/>
  <c r="AK143" s="1"/>
  <c r="BB142"/>
  <c r="BA142"/>
  <c r="I353" i="7"/>
  <c r="K353"/>
  <c r="G353"/>
  <c r="H353"/>
  <c r="J353"/>
  <c r="BC142" i="13"/>
  <c r="J253" i="12"/>
  <c r="BD142" i="13"/>
  <c r="BG142" s="1"/>
  <c r="R142"/>
  <c r="AA143" s="1"/>
  <c r="C103" i="14" s="1"/>
  <c r="L142" i="13"/>
  <c r="O142" s="1"/>
  <c r="AR143" l="1"/>
  <c r="AS143"/>
  <c r="BI143" s="1"/>
  <c r="AT143"/>
  <c r="Q142"/>
  <c r="Z143" s="1"/>
  <c r="N142"/>
  <c r="M142"/>
  <c r="P142" s="1"/>
  <c r="S142"/>
  <c r="AB143" s="1"/>
  <c r="D103" i="14" s="1"/>
  <c r="BE142" i="13"/>
  <c r="L353" i="7"/>
  <c r="G253" i="12" s="1"/>
  <c r="BF142" i="13"/>
  <c r="B103" i="14" l="1"/>
  <c r="F353" i="7"/>
  <c r="BH143" i="13"/>
  <c r="AW143"/>
  <c r="AK144" s="1"/>
  <c r="BJ143"/>
  <c r="E102" i="14"/>
  <c r="J143" i="13"/>
  <c r="S143" s="1"/>
  <c r="BD143"/>
  <c r="BG143" s="1"/>
  <c r="H253" i="12"/>
  <c r="I253" s="1"/>
  <c r="I143" i="13"/>
  <c r="AV143"/>
  <c r="AJ144" s="1"/>
  <c r="H143"/>
  <c r="AU143"/>
  <c r="AI144" s="1"/>
  <c r="I354" i="7" l="1"/>
  <c r="H354"/>
  <c r="G354"/>
  <c r="K354"/>
  <c r="J354"/>
  <c r="M143" i="13"/>
  <c r="P143" s="1"/>
  <c r="BQ143"/>
  <c r="AT144" s="1"/>
  <c r="BM143"/>
  <c r="BN143"/>
  <c r="BP143"/>
  <c r="BL143"/>
  <c r="BO143"/>
  <c r="AB144"/>
  <c r="D104" i="14" s="1"/>
  <c r="BC143" i="13"/>
  <c r="BF143" s="1"/>
  <c r="BB143"/>
  <c r="BE143" s="1"/>
  <c r="BA143"/>
  <c r="J254" i="12"/>
  <c r="Q143" i="13"/>
  <c r="Z144" s="1"/>
  <c r="K143"/>
  <c r="BK143"/>
  <c r="L143"/>
  <c r="O143" s="1"/>
  <c r="R143"/>
  <c r="AA144" s="1"/>
  <c r="C104" i="14" s="1"/>
  <c r="F354" i="7" l="1"/>
  <c r="L354"/>
  <c r="G254" i="12" s="1"/>
  <c r="H254" s="1"/>
  <c r="I254" s="1"/>
  <c r="AR144" i="13"/>
  <c r="BH144" s="1"/>
  <c r="AS144"/>
  <c r="BI144" s="1"/>
  <c r="N143"/>
  <c r="E103" i="14"/>
  <c r="BJ144" i="13"/>
  <c r="B104" i="14"/>
  <c r="AU144" i="13" l="1"/>
  <c r="AI145" s="1"/>
  <c r="J144"/>
  <c r="M144" s="1"/>
  <c r="P144" s="1"/>
  <c r="AW144"/>
  <c r="AK145" s="1"/>
  <c r="BO144"/>
  <c r="BP144"/>
  <c r="BL144"/>
  <c r="BN144"/>
  <c r="BM144"/>
  <c r="BQ144"/>
  <c r="J255" i="12"/>
  <c r="H144" i="13"/>
  <c r="I144"/>
  <c r="AV144"/>
  <c r="AJ145" s="1"/>
  <c r="BD144"/>
  <c r="I355" i="7"/>
  <c r="G355"/>
  <c r="J355"/>
  <c r="K355"/>
  <c r="H355"/>
  <c r="AT145" i="13" l="1"/>
  <c r="S144"/>
  <c r="AB145" s="1"/>
  <c r="D105" i="14" s="1"/>
  <c r="BK144" i="13"/>
  <c r="K144"/>
  <c r="BA144"/>
  <c r="BB144"/>
  <c r="AR145" s="1"/>
  <c r="Q144"/>
  <c r="Z145" s="1"/>
  <c r="L144"/>
  <c r="O144" s="1"/>
  <c r="R144"/>
  <c r="AA145" s="1"/>
  <c r="BC144"/>
  <c r="BF144" s="1"/>
  <c r="L355" i="7"/>
  <c r="G255" i="12" s="1"/>
  <c r="BG144" i="13"/>
  <c r="B105" i="14" l="1"/>
  <c r="F355" i="7"/>
  <c r="AS145" i="13"/>
  <c r="BI145" s="1"/>
  <c r="BH145"/>
  <c r="BJ145"/>
  <c r="N144"/>
  <c r="E104" i="14"/>
  <c r="BE144" i="13"/>
  <c r="H145"/>
  <c r="C105" i="14"/>
  <c r="AW145" i="13"/>
  <c r="AK146" s="1"/>
  <c r="J145"/>
  <c r="H255" i="12"/>
  <c r="I255" s="1"/>
  <c r="I145" i="13" l="1"/>
  <c r="BK145" s="1"/>
  <c r="BQ145"/>
  <c r="AT146" s="1"/>
  <c r="BM145"/>
  <c r="BN145"/>
  <c r="BL145"/>
  <c r="BO145"/>
  <c r="BP145"/>
  <c r="AU145"/>
  <c r="AI146" s="1"/>
  <c r="BB145"/>
  <c r="BE145" s="1"/>
  <c r="AV145"/>
  <c r="AJ146" s="1"/>
  <c r="K145"/>
  <c r="Q145"/>
  <c r="S145"/>
  <c r="AB146" s="1"/>
  <c r="D106" i="14" s="1"/>
  <c r="M145" i="13"/>
  <c r="P145" s="1"/>
  <c r="BD145"/>
  <c r="I356" i="7"/>
  <c r="H356"/>
  <c r="K356"/>
  <c r="G356"/>
  <c r="J356"/>
  <c r="J256" i="12"/>
  <c r="AR146" i="13" l="1"/>
  <c r="L145"/>
  <c r="O145" s="1"/>
  <c r="R145"/>
  <c r="AA146" s="1"/>
  <c r="C106" i="14" s="1"/>
  <c r="N145" i="13"/>
  <c r="BJ146"/>
  <c r="Z146"/>
  <c r="BA145"/>
  <c r="BC145"/>
  <c r="AS146" s="1"/>
  <c r="L356" i="7"/>
  <c r="G256" i="12" s="1"/>
  <c r="BG145" i="13"/>
  <c r="B106" i="14" l="1"/>
  <c r="F356" i="7"/>
  <c r="G357" s="1"/>
  <c r="E105" i="14"/>
  <c r="BI146" i="13"/>
  <c r="BH146"/>
  <c r="BB146"/>
  <c r="H146"/>
  <c r="K146" s="1"/>
  <c r="AU146"/>
  <c r="AI147" s="1"/>
  <c r="BF145"/>
  <c r="H256" i="12"/>
  <c r="I256" s="1"/>
  <c r="AV146" i="13"/>
  <c r="AJ147" s="1"/>
  <c r="I146"/>
  <c r="AW146"/>
  <c r="AK147" s="1"/>
  <c r="J146"/>
  <c r="N146" l="1"/>
  <c r="J257" i="12"/>
  <c r="BO146" i="13"/>
  <c r="AR147" s="1"/>
  <c r="BP146"/>
  <c r="BL146"/>
  <c r="BN146"/>
  <c r="BM146"/>
  <c r="BQ146"/>
  <c r="Q146"/>
  <c r="Z147" s="1"/>
  <c r="B107" i="14" s="1"/>
  <c r="K357" i="7"/>
  <c r="I357"/>
  <c r="J357"/>
  <c r="H357"/>
  <c r="BA146" i="13"/>
  <c r="BD146"/>
  <c r="BG146" s="1"/>
  <c r="S146"/>
  <c r="AB147" s="1"/>
  <c r="D107" i="14" s="1"/>
  <c r="M146" i="13"/>
  <c r="P146" s="1"/>
  <c r="BE146"/>
  <c r="BC146"/>
  <c r="BF146" s="1"/>
  <c r="L146"/>
  <c r="O146" s="1"/>
  <c r="R146"/>
  <c r="AA147" s="1"/>
  <c r="C107" i="14" s="1"/>
  <c r="BK146" i="13"/>
  <c r="F357" i="7" l="1"/>
  <c r="AT147" i="13"/>
  <c r="BJ147" s="1"/>
  <c r="AS147"/>
  <c r="BH147"/>
  <c r="E106" i="14"/>
  <c r="L357" i="7"/>
  <c r="G257" i="12" s="1"/>
  <c r="AU147" i="13"/>
  <c r="AI148" s="1"/>
  <c r="H147"/>
  <c r="I147" l="1"/>
  <c r="R147" s="1"/>
  <c r="BI147"/>
  <c r="H257" i="12"/>
  <c r="I257" s="1"/>
  <c r="AV147" i="13"/>
  <c r="AJ148" s="1"/>
  <c r="K147"/>
  <c r="Q147"/>
  <c r="Z148" s="1"/>
  <c r="K358" i="7"/>
  <c r="G358"/>
  <c r="H358"/>
  <c r="I358"/>
  <c r="J358"/>
  <c r="AW147" i="13"/>
  <c r="AK148" s="1"/>
  <c r="J147"/>
  <c r="BB147"/>
  <c r="BE147" s="1"/>
  <c r="L147" l="1"/>
  <c r="O147" s="1"/>
  <c r="N147"/>
  <c r="J258" i="12"/>
  <c r="BQ147" i="13"/>
  <c r="BM147"/>
  <c r="BN147"/>
  <c r="BP147"/>
  <c r="BL147"/>
  <c r="BO147"/>
  <c r="AR148" s="1"/>
  <c r="AA148"/>
  <c r="BA147"/>
  <c r="BC147"/>
  <c r="M147"/>
  <c r="P147" s="1"/>
  <c r="S147"/>
  <c r="AB148" s="1"/>
  <c r="D108" i="14" s="1"/>
  <c r="BD147" i="13"/>
  <c r="BG147" s="1"/>
  <c r="B108" i="14"/>
  <c r="L358" i="7"/>
  <c r="G258" i="12" s="1"/>
  <c r="BK147" i="13"/>
  <c r="C108" i="14" l="1"/>
  <c r="F358" i="7"/>
  <c r="AS148" i="13"/>
  <c r="BI148" s="1"/>
  <c r="AT148"/>
  <c r="BJ148" s="1"/>
  <c r="E107" i="14"/>
  <c r="BH148" i="13"/>
  <c r="BF147"/>
  <c r="H258" i="12"/>
  <c r="I258" s="1"/>
  <c r="I148" i="13" l="1"/>
  <c r="L148" s="1"/>
  <c r="O148" s="1"/>
  <c r="AV148"/>
  <c r="AJ149" s="1"/>
  <c r="H148"/>
  <c r="Q148" s="1"/>
  <c r="Z149" s="1"/>
  <c r="B109" i="14" s="1"/>
  <c r="AU148" i="13"/>
  <c r="AI149" s="1"/>
  <c r="BO148"/>
  <c r="BP148"/>
  <c r="BL148"/>
  <c r="BM148"/>
  <c r="BN148"/>
  <c r="BQ148"/>
  <c r="K148"/>
  <c r="J148"/>
  <c r="M148" s="1"/>
  <c r="P148" s="1"/>
  <c r="AW148"/>
  <c r="AK149" s="1"/>
  <c r="J359" i="7"/>
  <c r="G359"/>
  <c r="I359"/>
  <c r="H359"/>
  <c r="K359"/>
  <c r="BC148" i="13"/>
  <c r="BF148" s="1"/>
  <c r="BD148"/>
  <c r="BG148" s="1"/>
  <c r="BB148"/>
  <c r="BA148"/>
  <c r="J259" i="12"/>
  <c r="AS149" i="13" l="1"/>
  <c r="AR149"/>
  <c r="BH149" s="1"/>
  <c r="AT149"/>
  <c r="S148"/>
  <c r="AB149" s="1"/>
  <c r="D109" i="14" s="1"/>
  <c r="R148" i="13"/>
  <c r="AA149" s="1"/>
  <c r="F359" i="7" s="1"/>
  <c r="N148" i="13"/>
  <c r="E108" i="14"/>
  <c r="BK148" i="13"/>
  <c r="L359" i="7"/>
  <c r="G259" i="12" s="1"/>
  <c r="H259" s="1"/>
  <c r="I259" s="1"/>
  <c r="BE148" i="13"/>
  <c r="BI149" l="1"/>
  <c r="C109" i="14"/>
  <c r="J149" i="13"/>
  <c r="S149" s="1"/>
  <c r="BJ149"/>
  <c r="BQ149"/>
  <c r="BM149"/>
  <c r="BN149"/>
  <c r="BL149"/>
  <c r="BP149"/>
  <c r="BO149"/>
  <c r="AW149"/>
  <c r="AK150" s="1"/>
  <c r="AU149"/>
  <c r="AI150" s="1"/>
  <c r="H149"/>
  <c r="H360" i="7"/>
  <c r="K360"/>
  <c r="J360"/>
  <c r="I360"/>
  <c r="G360"/>
  <c r="J260" i="12"/>
  <c r="I149" i="13"/>
  <c r="AV149"/>
  <c r="AJ150" s="1"/>
  <c r="AR150" l="1"/>
  <c r="M149"/>
  <c r="P149" s="1"/>
  <c r="BD149"/>
  <c r="AT150" s="1"/>
  <c r="AB150"/>
  <c r="D110" i="14" s="1"/>
  <c r="BA149" i="13"/>
  <c r="BB149"/>
  <c r="BE149" s="1"/>
  <c r="BC149"/>
  <c r="BF149" s="1"/>
  <c r="L149"/>
  <c r="O149" s="1"/>
  <c r="R149"/>
  <c r="AA150" s="1"/>
  <c r="C110" i="14" s="1"/>
  <c r="K149" i="13"/>
  <c r="Q149"/>
  <c r="Z150" s="1"/>
  <c r="BK149"/>
  <c r="L360" i="7"/>
  <c r="G260" i="12" s="1"/>
  <c r="F360" i="7" l="1"/>
  <c r="AS150" i="13"/>
  <c r="BH150"/>
  <c r="BJ150"/>
  <c r="N149"/>
  <c r="E109" i="14"/>
  <c r="BG149" i="13"/>
  <c r="H260" i="12"/>
  <c r="I260" s="1"/>
  <c r="B110" i="14"/>
  <c r="AV150" i="13" l="1"/>
  <c r="AJ151" s="1"/>
  <c r="BI150"/>
  <c r="I150"/>
  <c r="L150" s="1"/>
  <c r="O150" s="1"/>
  <c r="BO150"/>
  <c r="BP150"/>
  <c r="BL150"/>
  <c r="BN150"/>
  <c r="BM150"/>
  <c r="BQ150"/>
  <c r="J150"/>
  <c r="AW150"/>
  <c r="AK151" s="1"/>
  <c r="BD150"/>
  <c r="J261" i="12"/>
  <c r="AU150" i="13"/>
  <c r="AI151" s="1"/>
  <c r="H150"/>
  <c r="H361" i="7"/>
  <c r="I361"/>
  <c r="J361"/>
  <c r="K361"/>
  <c r="G361"/>
  <c r="AR151" i="13" l="1"/>
  <c r="AT151"/>
  <c r="R150"/>
  <c r="AA151" s="1"/>
  <c r="C111" i="14" s="1"/>
  <c r="BC150" i="13"/>
  <c r="AS151" s="1"/>
  <c r="S150"/>
  <c r="AB151" s="1"/>
  <c r="D111" i="14" s="1"/>
  <c r="M150" i="13"/>
  <c r="P150" s="1"/>
  <c r="Q150"/>
  <c r="Z151" s="1"/>
  <c r="BK150"/>
  <c r="K150"/>
  <c r="BA150"/>
  <c r="BB150"/>
  <c r="BE150" s="1"/>
  <c r="BG150"/>
  <c r="L361" i="7"/>
  <c r="G261" i="12" s="1"/>
  <c r="F361" i="7" l="1"/>
  <c r="BH151" i="13"/>
  <c r="BI151"/>
  <c r="BJ151"/>
  <c r="N150"/>
  <c r="E110" i="14"/>
  <c r="BF150" i="13"/>
  <c r="H261" i="12"/>
  <c r="I261" s="1"/>
  <c r="I151" i="13"/>
  <c r="AV151"/>
  <c r="AJ152" s="1"/>
  <c r="AW151"/>
  <c r="AK152" s="1"/>
  <c r="J151"/>
  <c r="B111" i="14"/>
  <c r="BQ151" i="13" l="1"/>
  <c r="AT152" s="1"/>
  <c r="BM151"/>
  <c r="BN151"/>
  <c r="BP151"/>
  <c r="BL151"/>
  <c r="BO151"/>
  <c r="H151"/>
  <c r="K151" s="1"/>
  <c r="AU151"/>
  <c r="AI152" s="1"/>
  <c r="H362" i="7"/>
  <c r="J362"/>
  <c r="I362"/>
  <c r="G362"/>
  <c r="K362"/>
  <c r="BC151" i="13"/>
  <c r="BF151" s="1"/>
  <c r="BD151"/>
  <c r="J262" i="12"/>
  <c r="S151" i="13"/>
  <c r="AB152" s="1"/>
  <c r="D112" i="14" s="1"/>
  <c r="M151" i="13"/>
  <c r="P151" s="1"/>
  <c r="BB151"/>
  <c r="BE151" s="1"/>
  <c r="BA151"/>
  <c r="L151"/>
  <c r="O151" s="1"/>
  <c r="R151"/>
  <c r="AA152" s="1"/>
  <c r="C112" i="14" s="1"/>
  <c r="AR152" i="13" l="1"/>
  <c r="AS152"/>
  <c r="BI152" s="1"/>
  <c r="N151"/>
  <c r="E111" i="14"/>
  <c r="BJ152" i="13"/>
  <c r="Q151"/>
  <c r="Z152" s="1"/>
  <c r="L362" i="7"/>
  <c r="G262" i="12" s="1"/>
  <c r="BK151" i="13"/>
  <c r="BG151"/>
  <c r="B112" i="14" l="1"/>
  <c r="F362" i="7"/>
  <c r="H152" i="13"/>
  <c r="Q152" s="1"/>
  <c r="BH152"/>
  <c r="AU152"/>
  <c r="AI153" s="1"/>
  <c r="BB152"/>
  <c r="BE152" s="1"/>
  <c r="H262" i="12"/>
  <c r="I262" s="1"/>
  <c r="I152" i="13"/>
  <c r="AV152"/>
  <c r="AJ153" s="1"/>
  <c r="K152"/>
  <c r="J152"/>
  <c r="AW152"/>
  <c r="AK153" s="1"/>
  <c r="I363" i="7" l="1"/>
  <c r="N152" i="13"/>
  <c r="J263" i="12"/>
  <c r="BO152" i="13"/>
  <c r="AR153" s="1"/>
  <c r="BP152"/>
  <c r="BL152"/>
  <c r="BM152"/>
  <c r="BN152"/>
  <c r="BQ152"/>
  <c r="K363" i="7"/>
  <c r="H363"/>
  <c r="J363"/>
  <c r="G363"/>
  <c r="Z153" i="13"/>
  <c r="B113" i="14" s="1"/>
  <c r="BC152" i="13"/>
  <c r="L152"/>
  <c r="O152" s="1"/>
  <c r="R152"/>
  <c r="AA153" s="1"/>
  <c r="C113" i="14" s="1"/>
  <c r="BD152" i="13"/>
  <c r="BG152" s="1"/>
  <c r="BA152"/>
  <c r="S152"/>
  <c r="AB153" s="1"/>
  <c r="D113" i="14" s="1"/>
  <c r="M152" i="13"/>
  <c r="P152" s="1"/>
  <c r="BK152"/>
  <c r="F363" i="7" l="1"/>
  <c r="AT153" i="13"/>
  <c r="AS153"/>
  <c r="BI153" s="1"/>
  <c r="BH153"/>
  <c r="E112" i="14"/>
  <c r="H153" i="13"/>
  <c r="Q153" s="1"/>
  <c r="L363" i="7"/>
  <c r="G263" i="12" s="1"/>
  <c r="H263" s="1"/>
  <c r="I263" s="1"/>
  <c r="AU153" i="13"/>
  <c r="AI154" s="1"/>
  <c r="BF152"/>
  <c r="I364" i="7" l="1"/>
  <c r="J153" i="13"/>
  <c r="M153" s="1"/>
  <c r="P153" s="1"/>
  <c r="BJ153"/>
  <c r="K153"/>
  <c r="BQ153"/>
  <c r="BM153"/>
  <c r="BN153"/>
  <c r="BL153"/>
  <c r="BP153"/>
  <c r="BO153"/>
  <c r="AR154" s="1"/>
  <c r="J364" i="7"/>
  <c r="H364"/>
  <c r="G364"/>
  <c r="K364"/>
  <c r="BA153" i="13"/>
  <c r="AW153"/>
  <c r="AK154" s="1"/>
  <c r="I153"/>
  <c r="AV153"/>
  <c r="AJ154" s="1"/>
  <c r="AS154" s="1"/>
  <c r="BB153"/>
  <c r="Z154"/>
  <c r="B114" i="14" s="1"/>
  <c r="BC153" i="13"/>
  <c r="J264" i="12"/>
  <c r="AT154" i="13" l="1"/>
  <c r="S153"/>
  <c r="AB154" s="1"/>
  <c r="D114" i="14" s="1"/>
  <c r="N153" i="13"/>
  <c r="BH154"/>
  <c r="L364" i="7"/>
  <c r="G264" i="12" s="1"/>
  <c r="H264" s="1"/>
  <c r="I264" s="1"/>
  <c r="BD153" i="13"/>
  <c r="L153"/>
  <c r="O153" s="1"/>
  <c r="R153"/>
  <c r="AA154" s="1"/>
  <c r="F364" i="7" s="1"/>
  <c r="BK153" i="13"/>
  <c r="BE153"/>
  <c r="BF153"/>
  <c r="BJ154" l="1"/>
  <c r="E113" i="14"/>
  <c r="BI154" i="13"/>
  <c r="BO154"/>
  <c r="BP154"/>
  <c r="BL154"/>
  <c r="BN154"/>
  <c r="BM154"/>
  <c r="BQ154"/>
  <c r="J265" i="12"/>
  <c r="BG153" i="13"/>
  <c r="C114" i="14"/>
  <c r="BB154" i="13"/>
  <c r="BE154" s="1"/>
  <c r="AV154"/>
  <c r="AJ155" s="1"/>
  <c r="I154"/>
  <c r="H154"/>
  <c r="AU154"/>
  <c r="AI155" s="1"/>
  <c r="AR155" l="1"/>
  <c r="J154"/>
  <c r="BK154" s="1"/>
  <c r="AW154"/>
  <c r="AK155" s="1"/>
  <c r="G365" i="7"/>
  <c r="K365"/>
  <c r="I365"/>
  <c r="H365"/>
  <c r="J365"/>
  <c r="R154" i="13"/>
  <c r="AA155" s="1"/>
  <c r="C115" i="14" s="1"/>
  <c r="L154" i="13"/>
  <c r="O154" s="1"/>
  <c r="BC154"/>
  <c r="AS155" s="1"/>
  <c r="Q154"/>
  <c r="Z155" s="1"/>
  <c r="K154"/>
  <c r="F365" i="7" l="1"/>
  <c r="H155" i="13"/>
  <c r="K155" s="1"/>
  <c r="BH155"/>
  <c r="N154"/>
  <c r="BI155"/>
  <c r="AU155"/>
  <c r="AI156" s="1"/>
  <c r="M154"/>
  <c r="P154" s="1"/>
  <c r="S154"/>
  <c r="AB155" s="1"/>
  <c r="D115" i="14" s="1"/>
  <c r="BD154" i="13"/>
  <c r="BG154" s="1"/>
  <c r="BA154"/>
  <c r="L365" i="7"/>
  <c r="G265" i="12" s="1"/>
  <c r="BF154" i="13"/>
  <c r="B115" i="14"/>
  <c r="AT155" i="13" l="1"/>
  <c r="BJ155" s="1"/>
  <c r="E114" i="14"/>
  <c r="Q155" i="13"/>
  <c r="Z156" s="1"/>
  <c r="B116" i="14" s="1"/>
  <c r="N155" i="13"/>
  <c r="BC155"/>
  <c r="BF155" s="1"/>
  <c r="H265" i="12"/>
  <c r="I265" s="1"/>
  <c r="H366" i="7"/>
  <c r="K366"/>
  <c r="G366"/>
  <c r="I366"/>
  <c r="J366"/>
  <c r="I155" i="13"/>
  <c r="AV155"/>
  <c r="AJ156" s="1"/>
  <c r="BB155"/>
  <c r="BQ155" l="1"/>
  <c r="BM155"/>
  <c r="BN155"/>
  <c r="BP155"/>
  <c r="AS156" s="1"/>
  <c r="BL155"/>
  <c r="BO155"/>
  <c r="AR156" s="1"/>
  <c r="AW155"/>
  <c r="AK156" s="1"/>
  <c r="BD155"/>
  <c r="BG155" s="1"/>
  <c r="BA155"/>
  <c r="J155"/>
  <c r="S155" s="1"/>
  <c r="AB156" s="1"/>
  <c r="D116" i="14" s="1"/>
  <c r="J266" i="12"/>
  <c r="L366" i="7"/>
  <c r="G266" i="12" s="1"/>
  <c r="R155" i="13"/>
  <c r="AA156" s="1"/>
  <c r="F366" i="7" s="1"/>
  <c r="L155" i="13"/>
  <c r="BE155"/>
  <c r="AT156" l="1"/>
  <c r="BJ156" s="1"/>
  <c r="BH156"/>
  <c r="O155"/>
  <c r="I156"/>
  <c r="R156" s="1"/>
  <c r="BI156"/>
  <c r="BK155"/>
  <c r="BB156" s="1"/>
  <c r="BE156" s="1"/>
  <c r="M155"/>
  <c r="P155" s="1"/>
  <c r="AV156"/>
  <c r="AJ157" s="1"/>
  <c r="C116" i="14"/>
  <c r="H266" i="12"/>
  <c r="I266" s="1"/>
  <c r="AU156" i="13"/>
  <c r="AI157" s="1"/>
  <c r="H156"/>
  <c r="E115" i="14" l="1"/>
  <c r="L156" i="13"/>
  <c r="O156" s="1"/>
  <c r="BO156"/>
  <c r="AR157" s="1"/>
  <c r="BP156"/>
  <c r="BL156"/>
  <c r="BQ156"/>
  <c r="BM156"/>
  <c r="BN156"/>
  <c r="AA157"/>
  <c r="C117" i="14" s="1"/>
  <c r="AW156" i="13"/>
  <c r="AK157" s="1"/>
  <c r="J156"/>
  <c r="BK156" s="1"/>
  <c r="J267" i="12"/>
  <c r="K156" i="13"/>
  <c r="Q156"/>
  <c r="Z157" s="1"/>
  <c r="I367" i="7"/>
  <c r="G367"/>
  <c r="K367"/>
  <c r="H367"/>
  <c r="J367"/>
  <c r="N156" i="13" l="1"/>
  <c r="BH157"/>
  <c r="H157"/>
  <c r="K157" s="1"/>
  <c r="BD156"/>
  <c r="BG156" s="1"/>
  <c r="AU157"/>
  <c r="AI158" s="1"/>
  <c r="BC156"/>
  <c r="BA156"/>
  <c r="S156"/>
  <c r="AB157" s="1"/>
  <c r="D117" i="14" s="1"/>
  <c r="M156" i="13"/>
  <c r="P156" s="1"/>
  <c r="BB157"/>
  <c r="BE157" s="1"/>
  <c r="L367" i="7"/>
  <c r="G267" i="12" s="1"/>
  <c r="H267" s="1"/>
  <c r="I267" s="1"/>
  <c r="B117" i="14"/>
  <c r="F367" i="7" l="1"/>
  <c r="AS157" i="13"/>
  <c r="BI157" s="1"/>
  <c r="AT157"/>
  <c r="BJ157" s="1"/>
  <c r="E116" i="14"/>
  <c r="N157" i="13"/>
  <c r="Q157"/>
  <c r="Z158" s="1"/>
  <c r="B118" i="14" s="1"/>
  <c r="BF156" i="13"/>
  <c r="BQ157"/>
  <c r="BM157"/>
  <c r="BN157"/>
  <c r="BL157"/>
  <c r="BP157"/>
  <c r="BO157"/>
  <c r="AR158" s="1"/>
  <c r="J268" i="12"/>
  <c r="G368" i="7"/>
  <c r="J368"/>
  <c r="I368"/>
  <c r="H368"/>
  <c r="K368" l="1"/>
  <c r="L368" s="1"/>
  <c r="G268" i="12" s="1"/>
  <c r="J157" i="13"/>
  <c r="S157" s="1"/>
  <c r="BH158"/>
  <c r="AU158"/>
  <c r="AI159" s="1"/>
  <c r="I157"/>
  <c r="AW157"/>
  <c r="AK158" s="1"/>
  <c r="AT158" s="1"/>
  <c r="BD157"/>
  <c r="BG157" s="1"/>
  <c r="AV157"/>
  <c r="AJ158" s="1"/>
  <c r="H158"/>
  <c r="Q158" s="1"/>
  <c r="BC157"/>
  <c r="BF157" s="1"/>
  <c r="AS158" l="1"/>
  <c r="AV158" s="1"/>
  <c r="AJ159" s="1"/>
  <c r="BK157"/>
  <c r="BB158" s="1"/>
  <c r="BE158" s="1"/>
  <c r="M157"/>
  <c r="P157" s="1"/>
  <c r="L157"/>
  <c r="R157"/>
  <c r="AA158" s="1"/>
  <c r="F368" i="7" s="1"/>
  <c r="AB158" i="13"/>
  <c r="D118" i="14" s="1"/>
  <c r="BA157" i="13"/>
  <c r="K158"/>
  <c r="Z159"/>
  <c r="B119" i="14" s="1"/>
  <c r="H268" i="12"/>
  <c r="I268" s="1"/>
  <c r="BI158" i="13" l="1"/>
  <c r="AW158"/>
  <c r="AK159" s="1"/>
  <c r="BJ158"/>
  <c r="N158"/>
  <c r="O157"/>
  <c r="E117" i="14"/>
  <c r="C118"/>
  <c r="BO158" i="13"/>
  <c r="AR159" s="1"/>
  <c r="BP158"/>
  <c r="BL158"/>
  <c r="BN158"/>
  <c r="BQ158"/>
  <c r="BM158"/>
  <c r="BD158"/>
  <c r="J158"/>
  <c r="M158" s="1"/>
  <c r="P158" s="1"/>
  <c r="BC158"/>
  <c r="BF158" s="1"/>
  <c r="I158"/>
  <c r="L158" s="1"/>
  <c r="O158" s="1"/>
  <c r="K369" i="7"/>
  <c r="J369"/>
  <c r="I369"/>
  <c r="G369"/>
  <c r="H369"/>
  <c r="J269" i="12"/>
  <c r="AS159" i="13" l="1"/>
  <c r="AT159"/>
  <c r="E118" i="14"/>
  <c r="S158" i="13"/>
  <c r="AB159" s="1"/>
  <c r="D119" i="14" s="1"/>
  <c r="BA158" i="13"/>
  <c r="R158"/>
  <c r="AA159" s="1"/>
  <c r="BK158"/>
  <c r="BG158"/>
  <c r="L369" i="7"/>
  <c r="G269" i="12" s="1"/>
  <c r="C119" i="14" l="1"/>
  <c r="F369" i="7"/>
  <c r="BJ159" i="13"/>
  <c r="I159"/>
  <c r="R159" s="1"/>
  <c r="BI159"/>
  <c r="AU159"/>
  <c r="AI160" s="1"/>
  <c r="BH159"/>
  <c r="BB159"/>
  <c r="BE159" s="1"/>
  <c r="H159"/>
  <c r="Q159" s="1"/>
  <c r="AV159"/>
  <c r="AJ160" s="1"/>
  <c r="BC159"/>
  <c r="BF159" s="1"/>
  <c r="J159"/>
  <c r="AW159"/>
  <c r="AK160" s="1"/>
  <c r="H269" i="12"/>
  <c r="I269" s="1"/>
  <c r="K370" i="7" l="1"/>
  <c r="L159" i="13"/>
  <c r="O159" s="1"/>
  <c r="Z160"/>
  <c r="B120" i="14" s="1"/>
  <c r="K159" i="13"/>
  <c r="BQ159"/>
  <c r="BM159"/>
  <c r="BN159"/>
  <c r="BP159"/>
  <c r="AS160" s="1"/>
  <c r="BL159"/>
  <c r="BO159"/>
  <c r="AR160" s="1"/>
  <c r="H370" i="7"/>
  <c r="G370"/>
  <c r="J370"/>
  <c r="I370"/>
  <c r="AA160" i="13"/>
  <c r="C120" i="14" s="1"/>
  <c r="M159" i="13"/>
  <c r="P159" s="1"/>
  <c r="S159"/>
  <c r="AB160" s="1"/>
  <c r="D120" i="14" s="1"/>
  <c r="BK159" i="13"/>
  <c r="BA159"/>
  <c r="BD159"/>
  <c r="BG159" s="1"/>
  <c r="J270" i="12"/>
  <c r="F370" i="7" l="1"/>
  <c r="AT160" i="13"/>
  <c r="BJ160" s="1"/>
  <c r="N159"/>
  <c r="E119" i="14"/>
  <c r="I160" i="13"/>
  <c r="BI160"/>
  <c r="K371" i="7"/>
  <c r="AV160" i="13"/>
  <c r="AJ161" s="1"/>
  <c r="L370" i="7"/>
  <c r="G270" i="12" s="1"/>
  <c r="L160" i="13"/>
  <c r="O160" s="1"/>
  <c r="R160"/>
  <c r="AU160" l="1"/>
  <c r="AI161" s="1"/>
  <c r="BH160"/>
  <c r="J371" i="7"/>
  <c r="G371"/>
  <c r="H371"/>
  <c r="BB160" i="13"/>
  <c r="BE160" s="1"/>
  <c r="H160"/>
  <c r="Q160" s="1"/>
  <c r="I371" i="7"/>
  <c r="H270" i="12"/>
  <c r="I270" s="1"/>
  <c r="AA161" i="13"/>
  <c r="C121" i="14" s="1"/>
  <c r="BC160" i="13"/>
  <c r="BF160" s="1"/>
  <c r="BD160"/>
  <c r="BG160" s="1"/>
  <c r="J160"/>
  <c r="AW160"/>
  <c r="AK161" s="1"/>
  <c r="L371" i="7" l="1"/>
  <c r="G271" i="12" s="1"/>
  <c r="H271" s="1"/>
  <c r="I271" s="1"/>
  <c r="BA160" i="13"/>
  <c r="Z161"/>
  <c r="K160"/>
  <c r="BO160"/>
  <c r="AR161" s="1"/>
  <c r="BP160"/>
  <c r="AS161" s="1"/>
  <c r="BL160"/>
  <c r="BN160"/>
  <c r="BQ160"/>
  <c r="AT161" s="1"/>
  <c r="BM160"/>
  <c r="J271" i="12"/>
  <c r="S160" i="13"/>
  <c r="AB161" s="1"/>
  <c r="D121" i="14" s="1"/>
  <c r="BK160" i="13"/>
  <c r="M160"/>
  <c r="P160" s="1"/>
  <c r="B121" i="14" l="1"/>
  <c r="F371" i="7"/>
  <c r="G372" s="1"/>
  <c r="BI161" i="13"/>
  <c r="BJ161"/>
  <c r="N160"/>
  <c r="E120" i="14"/>
  <c r="BH161" i="13"/>
  <c r="AV161"/>
  <c r="AJ162" s="1"/>
  <c r="H161"/>
  <c r="AU161"/>
  <c r="AI162" s="1"/>
  <c r="BQ161"/>
  <c r="BM161"/>
  <c r="BN161"/>
  <c r="BL161"/>
  <c r="BO161"/>
  <c r="BP161"/>
  <c r="J272" i="12"/>
  <c r="I161" i="13"/>
  <c r="AW161"/>
  <c r="AK162" s="1"/>
  <c r="J161"/>
  <c r="H372" i="7" l="1"/>
  <c r="K372"/>
  <c r="J372"/>
  <c r="I372"/>
  <c r="K161" i="13"/>
  <c r="Q161"/>
  <c r="Z162" s="1"/>
  <c r="B122" i="14" s="1"/>
  <c r="L161" i="13"/>
  <c r="O161" s="1"/>
  <c r="R161"/>
  <c r="AA162" s="1"/>
  <c r="C122" i="14" s="1"/>
  <c r="M161" i="13"/>
  <c r="P161" s="1"/>
  <c r="S161"/>
  <c r="AB162" s="1"/>
  <c r="D122" i="14" s="1"/>
  <c r="BK161" i="13"/>
  <c r="BD161"/>
  <c r="AT162" s="1"/>
  <c r="BC161"/>
  <c r="AS162" s="1"/>
  <c r="BB161"/>
  <c r="AR162" s="1"/>
  <c r="BA161"/>
  <c r="F372" i="7" l="1"/>
  <c r="BH162" i="13"/>
  <c r="BI162"/>
  <c r="L372" i="7"/>
  <c r="G272" i="12" s="1"/>
  <c r="H272" s="1"/>
  <c r="I272" s="1"/>
  <c r="BP162" i="13" s="1"/>
  <c r="BJ162"/>
  <c r="N161"/>
  <c r="E121" i="14"/>
  <c r="G373" i="7"/>
  <c r="BE161" i="13"/>
  <c r="BG161"/>
  <c r="BF161"/>
  <c r="J273" i="12" l="1"/>
  <c r="BL162" i="13"/>
  <c r="BN162"/>
  <c r="BQ162"/>
  <c r="BO162"/>
  <c r="BM162"/>
  <c r="H373" i="7"/>
  <c r="I373"/>
  <c r="K373"/>
  <c r="J373"/>
  <c r="AW162" i="13"/>
  <c r="AK163" s="1"/>
  <c r="J162"/>
  <c r="BB162"/>
  <c r="BE162" s="1"/>
  <c r="I162"/>
  <c r="AV162"/>
  <c r="AJ163" s="1"/>
  <c r="AU162"/>
  <c r="AI163" s="1"/>
  <c r="H162"/>
  <c r="AT163" l="1"/>
  <c r="AR163"/>
  <c r="AU163" s="1"/>
  <c r="AI164" s="1"/>
  <c r="BA162"/>
  <c r="L373" i="7"/>
  <c r="G273" i="12" s="1"/>
  <c r="S162" i="13"/>
  <c r="AB163" s="1"/>
  <c r="D123" i="14" s="1"/>
  <c r="M162" i="13"/>
  <c r="P162" s="1"/>
  <c r="BD162"/>
  <c r="BG162" s="1"/>
  <c r="BK162"/>
  <c r="K162"/>
  <c r="Q162"/>
  <c r="Z163" s="1"/>
  <c r="R162"/>
  <c r="AA163" s="1"/>
  <c r="C123" i="14" s="1"/>
  <c r="L162" i="13"/>
  <c r="O162" s="1"/>
  <c r="BC162"/>
  <c r="BF162" s="1"/>
  <c r="F373" i="7" l="1"/>
  <c r="AS163" i="13"/>
  <c r="H163"/>
  <c r="Q163" s="1"/>
  <c r="BH163"/>
  <c r="N162"/>
  <c r="E122" i="14"/>
  <c r="BJ163" i="13"/>
  <c r="H273" i="12"/>
  <c r="I273" s="1"/>
  <c r="BB163" i="13"/>
  <c r="BE163" s="1"/>
  <c r="B123" i="14"/>
  <c r="K163" i="13" l="1"/>
  <c r="N163" s="1"/>
  <c r="AV163"/>
  <c r="AJ164" s="1"/>
  <c r="BI163"/>
  <c r="BQ163"/>
  <c r="BM163"/>
  <c r="BN163"/>
  <c r="BP163"/>
  <c r="BL163"/>
  <c r="BO163"/>
  <c r="AR164" s="1"/>
  <c r="J274" i="12"/>
  <c r="BC163" i="13"/>
  <c r="BF163" s="1"/>
  <c r="I163"/>
  <c r="R163" s="1"/>
  <c r="AW163"/>
  <c r="AK164" s="1"/>
  <c r="Z164"/>
  <c r="B124" i="14" s="1"/>
  <c r="J163" i="13"/>
  <c r="S163" s="1"/>
  <c r="AB164" s="1"/>
  <c r="D124" i="14" s="1"/>
  <c r="BD163" i="13"/>
  <c r="K374" i="7"/>
  <c r="G374"/>
  <c r="H374"/>
  <c r="I374"/>
  <c r="J374"/>
  <c r="AT164" i="13" l="1"/>
  <c r="BJ164" s="1"/>
  <c r="AS164"/>
  <c r="BH164"/>
  <c r="H164"/>
  <c r="K164" s="1"/>
  <c r="AA164"/>
  <c r="C124" i="14" s="1"/>
  <c r="BK163" i="13"/>
  <c r="L163"/>
  <c r="M163"/>
  <c r="P163" s="1"/>
  <c r="BA163"/>
  <c r="AU164"/>
  <c r="AI165" s="1"/>
  <c r="BG163"/>
  <c r="L374" i="7"/>
  <c r="G274" i="12" s="1"/>
  <c r="F374" i="7" l="1"/>
  <c r="O163" i="13"/>
  <c r="E123" i="14"/>
  <c r="I164" i="13"/>
  <c r="L164" s="1"/>
  <c r="BI164"/>
  <c r="N164"/>
  <c r="K375" i="7"/>
  <c r="Q164" i="13"/>
  <c r="Z165" s="1"/>
  <c r="AV164"/>
  <c r="AJ165" s="1"/>
  <c r="BC164"/>
  <c r="BB164"/>
  <c r="H274" i="12"/>
  <c r="I274" s="1"/>
  <c r="J164" i="13"/>
  <c r="AW164"/>
  <c r="AK165" s="1"/>
  <c r="O164" l="1"/>
  <c r="H375" i="7"/>
  <c r="R164" i="13"/>
  <c r="G375" i="7"/>
  <c r="J375"/>
  <c r="I375"/>
  <c r="BO164" i="13"/>
  <c r="AR165" s="1"/>
  <c r="BP164"/>
  <c r="AS165" s="1"/>
  <c r="BL164"/>
  <c r="BN164"/>
  <c r="BQ164"/>
  <c r="BM164"/>
  <c r="BF164"/>
  <c r="BA164"/>
  <c r="AA165"/>
  <c r="C125" i="14" s="1"/>
  <c r="B125"/>
  <c r="BE164" i="13"/>
  <c r="S164"/>
  <c r="AB165" s="1"/>
  <c r="D125" i="14" s="1"/>
  <c r="M164" i="13"/>
  <c r="P164" s="1"/>
  <c r="J275" i="12"/>
  <c r="BD164" i="13"/>
  <c r="BG164" s="1"/>
  <c r="BK164"/>
  <c r="F375" i="7" l="1"/>
  <c r="AT165" i="13"/>
  <c r="BJ165" s="1"/>
  <c r="BH165"/>
  <c r="E124" i="14"/>
  <c r="AV165" i="13"/>
  <c r="AJ166" s="1"/>
  <c r="BI165"/>
  <c r="L375" i="7"/>
  <c r="G275" i="12" s="1"/>
  <c r="H275" s="1"/>
  <c r="I275" s="1"/>
  <c r="I165" i="13"/>
  <c r="BB165"/>
  <c r="BE165" s="1"/>
  <c r="H165"/>
  <c r="AU165"/>
  <c r="AI166" s="1"/>
  <c r="F376" i="7" l="1"/>
  <c r="J376"/>
  <c r="BQ165" i="13"/>
  <c r="BM165"/>
  <c r="BN165"/>
  <c r="BL165"/>
  <c r="BO165"/>
  <c r="AR166" s="1"/>
  <c r="BP165"/>
  <c r="AS166" s="1"/>
  <c r="K376" i="7"/>
  <c r="G376"/>
  <c r="H376"/>
  <c r="I376"/>
  <c r="L165" i="13"/>
  <c r="O165" s="1"/>
  <c r="R165"/>
  <c r="AA166" s="1"/>
  <c r="C126" i="14" s="1"/>
  <c r="J165" i="13"/>
  <c r="S165" s="1"/>
  <c r="AB166" s="1"/>
  <c r="D126" i="14" s="1"/>
  <c r="AW165" i="13"/>
  <c r="AK166" s="1"/>
  <c r="J276" i="12"/>
  <c r="Q165" i="13"/>
  <c r="Z166" s="1"/>
  <c r="BK165"/>
  <c r="K165"/>
  <c r="BD165"/>
  <c r="BG165" s="1"/>
  <c r="BA165"/>
  <c r="BC165"/>
  <c r="AT166" l="1"/>
  <c r="BI166"/>
  <c r="N165"/>
  <c r="BH166"/>
  <c r="L376" i="7"/>
  <c r="G276" i="12" s="1"/>
  <c r="M165" i="13"/>
  <c r="P165" s="1"/>
  <c r="B126" i="14"/>
  <c r="BF165" i="13"/>
  <c r="AU166"/>
  <c r="AI167" s="1"/>
  <c r="H166"/>
  <c r="E125" i="14" l="1"/>
  <c r="AW166" i="13"/>
  <c r="AK167" s="1"/>
  <c r="BJ166"/>
  <c r="H276" i="12"/>
  <c r="I276" s="1"/>
  <c r="BD166" i="13"/>
  <c r="J166"/>
  <c r="M166" s="1"/>
  <c r="P166" s="1"/>
  <c r="BB166"/>
  <c r="H377" i="7"/>
  <c r="K377"/>
  <c r="I377"/>
  <c r="J377"/>
  <c r="G377"/>
  <c r="K166" i="13"/>
  <c r="Q166"/>
  <c r="Z167" s="1"/>
  <c r="I166"/>
  <c r="AV166"/>
  <c r="AJ167" s="1"/>
  <c r="N166" l="1"/>
  <c r="J277" i="12"/>
  <c r="BO166" i="13"/>
  <c r="AR167" s="1"/>
  <c r="BP166"/>
  <c r="BL166"/>
  <c r="BH167" s="1"/>
  <c r="BN166"/>
  <c r="BQ166"/>
  <c r="AT167" s="1"/>
  <c r="BM166"/>
  <c r="S166"/>
  <c r="AB167" s="1"/>
  <c r="D127" i="14" s="1"/>
  <c r="BC166" i="13"/>
  <c r="BF166" s="1"/>
  <c r="B127" i="14"/>
  <c r="BG166" i="13"/>
  <c r="R166"/>
  <c r="AA167" s="1"/>
  <c r="C127" i="14" s="1"/>
  <c r="L166" i="13"/>
  <c r="O166" s="1"/>
  <c r="BA166"/>
  <c r="BE166"/>
  <c r="L377" i="7"/>
  <c r="G277" i="12" s="1"/>
  <c r="BK166" i="13"/>
  <c r="F377" i="7" l="1"/>
  <c r="AS167" i="13"/>
  <c r="E126" i="14"/>
  <c r="BJ167" i="13"/>
  <c r="J378" i="7"/>
  <c r="H277" i="12"/>
  <c r="I277" s="1"/>
  <c r="AU167" i="13"/>
  <c r="AI168" s="1"/>
  <c r="H167"/>
  <c r="AW167"/>
  <c r="AK168" s="1"/>
  <c r="J167"/>
  <c r="I167" l="1"/>
  <c r="BK167" s="1"/>
  <c r="BI167"/>
  <c r="BQ167"/>
  <c r="BM167"/>
  <c r="BN167"/>
  <c r="BP167"/>
  <c r="BL167"/>
  <c r="BO167"/>
  <c r="H378" i="7"/>
  <c r="BA167" i="13"/>
  <c r="BD167"/>
  <c r="BG167" s="1"/>
  <c r="AV167"/>
  <c r="AJ168" s="1"/>
  <c r="I378" i="7"/>
  <c r="G378"/>
  <c r="K378"/>
  <c r="BB167" i="13"/>
  <c r="BE167" s="1"/>
  <c r="K167"/>
  <c r="Q167"/>
  <c r="Z168" s="1"/>
  <c r="J278" i="12"/>
  <c r="M167" i="13"/>
  <c r="P167" s="1"/>
  <c r="S167"/>
  <c r="AB168" s="1"/>
  <c r="D128" i="14" s="1"/>
  <c r="AT168" i="13" l="1"/>
  <c r="BJ168" s="1"/>
  <c r="AR168"/>
  <c r="BH168" s="1"/>
  <c r="L167"/>
  <c r="O167" s="1"/>
  <c r="R167"/>
  <c r="AA168" s="1"/>
  <c r="C128" i="14" s="1"/>
  <c r="N167" i="13"/>
  <c r="L378" i="7"/>
  <c r="G278" i="12" s="1"/>
  <c r="BC167" i="13"/>
  <c r="BF167" s="1"/>
  <c r="B128" i="14"/>
  <c r="F378" i="7" l="1"/>
  <c r="AS168" i="13"/>
  <c r="I168" s="1"/>
  <c r="H168"/>
  <c r="Q168" s="1"/>
  <c r="E127" i="14"/>
  <c r="H278" i="12"/>
  <c r="I278" s="1"/>
  <c r="AU168" i="13"/>
  <c r="AI169" s="1"/>
  <c r="J168"/>
  <c r="AW168"/>
  <c r="AK169" s="1"/>
  <c r="BB168"/>
  <c r="BE168" s="1"/>
  <c r="H379" i="7" l="1"/>
  <c r="K168" i="13"/>
  <c r="N168" s="1"/>
  <c r="BI168"/>
  <c r="AV168"/>
  <c r="AJ169" s="1"/>
  <c r="BK168"/>
  <c r="I379" i="7"/>
  <c r="BO168" i="13"/>
  <c r="AR169" s="1"/>
  <c r="BP168"/>
  <c r="BL168"/>
  <c r="BQ168"/>
  <c r="AT169" s="1"/>
  <c r="BM168"/>
  <c r="BN168"/>
  <c r="J279" i="12"/>
  <c r="K379" i="7"/>
  <c r="G379"/>
  <c r="J379"/>
  <c r="Z169" i="13"/>
  <c r="B129" i="14" s="1"/>
  <c r="BD168" i="13"/>
  <c r="M168"/>
  <c r="P168" s="1"/>
  <c r="S168"/>
  <c r="AB169" s="1"/>
  <c r="D129" i="14" s="1"/>
  <c r="R168" i="13"/>
  <c r="L168"/>
  <c r="O168" s="1"/>
  <c r="E128" i="14" l="1"/>
  <c r="BH169" i="13"/>
  <c r="BJ169"/>
  <c r="BC168"/>
  <c r="BF168" s="1"/>
  <c r="AA169"/>
  <c r="BA168"/>
  <c r="L379" i="7"/>
  <c r="G279" i="12" s="1"/>
  <c r="H279" s="1"/>
  <c r="I279" s="1"/>
  <c r="BB169" i="13"/>
  <c r="BE169" s="1"/>
  <c r="BG168"/>
  <c r="AU169"/>
  <c r="AI170" s="1"/>
  <c r="H169"/>
  <c r="C129" i="14" l="1"/>
  <c r="F379" i="7"/>
  <c r="AS169" i="13"/>
  <c r="I169" s="1"/>
  <c r="R169" s="1"/>
  <c r="BQ169"/>
  <c r="BM169"/>
  <c r="BN169"/>
  <c r="BL169"/>
  <c r="BO169"/>
  <c r="AR170" s="1"/>
  <c r="BP169"/>
  <c r="AW169"/>
  <c r="AK170" s="1"/>
  <c r="J169"/>
  <c r="K169"/>
  <c r="Q169"/>
  <c r="Z170" s="1"/>
  <c r="J280" i="12"/>
  <c r="G380" i="7" l="1"/>
  <c r="BI169" i="13"/>
  <c r="BH170"/>
  <c r="N169"/>
  <c r="K380" i="7"/>
  <c r="J380"/>
  <c r="H380"/>
  <c r="I380"/>
  <c r="AU170" i="13"/>
  <c r="AI171" s="1"/>
  <c r="AV169"/>
  <c r="AJ170" s="1"/>
  <c r="L169"/>
  <c r="O169" s="1"/>
  <c r="H170"/>
  <c r="Q170" s="1"/>
  <c r="B130" i="14"/>
  <c r="BK169" i="13"/>
  <c r="M169"/>
  <c r="P169" s="1"/>
  <c r="S169"/>
  <c r="AB170" s="1"/>
  <c r="D130" i="14" s="1"/>
  <c r="BD169" i="13"/>
  <c r="BG169" s="1"/>
  <c r="AT170" l="1"/>
  <c r="AS170"/>
  <c r="L380" i="7"/>
  <c r="G280" i="12" s="1"/>
  <c r="H280" s="1"/>
  <c r="I280" s="1"/>
  <c r="BP170" i="13" s="1"/>
  <c r="E129" i="14"/>
  <c r="BA169" i="13"/>
  <c r="AA170"/>
  <c r="BC169"/>
  <c r="BF169" s="1"/>
  <c r="K170"/>
  <c r="Z171"/>
  <c r="B131" i="14" s="1"/>
  <c r="C130" l="1"/>
  <c r="F380" i="7"/>
  <c r="K381" s="1"/>
  <c r="BL170" i="13"/>
  <c r="BQ170"/>
  <c r="BO170"/>
  <c r="J281" i="12"/>
  <c r="BN170" i="13"/>
  <c r="BM170"/>
  <c r="AW170"/>
  <c r="AK171" s="1"/>
  <c r="BJ170"/>
  <c r="N170"/>
  <c r="BD170"/>
  <c r="J170"/>
  <c r="S170" s="1"/>
  <c r="BB170"/>
  <c r="AR171" l="1"/>
  <c r="BH171" s="1"/>
  <c r="AT171"/>
  <c r="AV170"/>
  <c r="AJ171" s="1"/>
  <c r="BI170"/>
  <c r="G381" i="7"/>
  <c r="I381"/>
  <c r="J381"/>
  <c r="I170" i="13"/>
  <c r="L170" s="1"/>
  <c r="H381" i="7"/>
  <c r="M170" i="13"/>
  <c r="P170" s="1"/>
  <c r="AB171"/>
  <c r="D131" i="14" s="1"/>
  <c r="BG170" i="13"/>
  <c r="BE170"/>
  <c r="O170" l="1"/>
  <c r="E130" i="14"/>
  <c r="BJ171" i="13"/>
  <c r="L381" i="7"/>
  <c r="G281" i="12" s="1"/>
  <c r="BC170" i="13"/>
  <c r="AS171" s="1"/>
  <c r="R170"/>
  <c r="AA171" s="1"/>
  <c r="F381" i="7" s="1"/>
  <c r="BA170" i="13"/>
  <c r="BK170"/>
  <c r="AW171"/>
  <c r="AK172" s="1"/>
  <c r="J171"/>
  <c r="M171" s="1"/>
  <c r="P171" s="1"/>
  <c r="AU171"/>
  <c r="AI172" s="1"/>
  <c r="H171"/>
  <c r="BI171" l="1"/>
  <c r="BF170"/>
  <c r="I171"/>
  <c r="R171" s="1"/>
  <c r="H281" i="12"/>
  <c r="I281" s="1"/>
  <c r="BQ171" i="13" s="1"/>
  <c r="BB171"/>
  <c r="BE171" s="1"/>
  <c r="C131" i="14"/>
  <c r="BD171" i="13"/>
  <c r="BG171" s="1"/>
  <c r="S171"/>
  <c r="AB172" s="1"/>
  <c r="D132" i="14" s="1"/>
  <c r="Q171" i="13"/>
  <c r="K171"/>
  <c r="AT172" l="1"/>
  <c r="N171"/>
  <c r="Z172"/>
  <c r="L171"/>
  <c r="O171" s="1"/>
  <c r="J282" i="12"/>
  <c r="BP171" i="13"/>
  <c r="BO171"/>
  <c r="AR172" s="1"/>
  <c r="BN171"/>
  <c r="BL171"/>
  <c r="BM171"/>
  <c r="AV171"/>
  <c r="AJ172" s="1"/>
  <c r="BK171"/>
  <c r="G382" i="7"/>
  <c r="J382"/>
  <c r="K382"/>
  <c r="H382"/>
  <c r="I382"/>
  <c r="B132" i="14" l="1"/>
  <c r="E131"/>
  <c r="BH172" i="13"/>
  <c r="J172"/>
  <c r="M172" s="1"/>
  <c r="P172" s="1"/>
  <c r="BJ172"/>
  <c r="H172"/>
  <c r="Q172" s="1"/>
  <c r="BB172"/>
  <c r="BC171"/>
  <c r="BF171" s="1"/>
  <c r="AA172"/>
  <c r="F382" i="7" s="1"/>
  <c r="AU172" i="13"/>
  <c r="AI173" s="1"/>
  <c r="BA171"/>
  <c r="L382" i="7"/>
  <c r="G282" i="12" s="1"/>
  <c r="AW172" i="13"/>
  <c r="AK173" s="1"/>
  <c r="AS172" l="1"/>
  <c r="BI172" s="1"/>
  <c r="S172"/>
  <c r="AB173" s="1"/>
  <c r="D133" i="14" s="1"/>
  <c r="K172" i="13"/>
  <c r="Z173"/>
  <c r="B133" i="14" s="1"/>
  <c r="C132"/>
  <c r="H282" i="12"/>
  <c r="I282" s="1"/>
  <c r="BD172" i="13"/>
  <c r="BG172" s="1"/>
  <c r="BE172"/>
  <c r="N172" l="1"/>
  <c r="BC172"/>
  <c r="BF172" s="1"/>
  <c r="AV172"/>
  <c r="AJ173" s="1"/>
  <c r="I172"/>
  <c r="BK172" s="1"/>
  <c r="BA172"/>
  <c r="H383" i="7"/>
  <c r="J383"/>
  <c r="I383"/>
  <c r="G383"/>
  <c r="K383"/>
  <c r="BP172" i="13"/>
  <c r="BQ172"/>
  <c r="AT173" s="1"/>
  <c r="J283" i="12"/>
  <c r="BM172" i="13"/>
  <c r="BO172"/>
  <c r="AR173" s="1"/>
  <c r="BN172"/>
  <c r="BL172"/>
  <c r="AS173" l="1"/>
  <c r="BJ173"/>
  <c r="AU173"/>
  <c r="AI174" s="1"/>
  <c r="L172"/>
  <c r="R172"/>
  <c r="AA173" s="1"/>
  <c r="F383" i="7" s="1"/>
  <c r="L383"/>
  <c r="G283" i="12" s="1"/>
  <c r="J173" i="13"/>
  <c r="M173" s="1"/>
  <c r="P173" s="1"/>
  <c r="AW173"/>
  <c r="AK174" s="1"/>
  <c r="I173" l="1"/>
  <c r="R173" s="1"/>
  <c r="AA174" s="1"/>
  <c r="BI173"/>
  <c r="BB173"/>
  <c r="BE173" s="1"/>
  <c r="BH173"/>
  <c r="O172"/>
  <c r="E132" i="14"/>
  <c r="H173" i="13"/>
  <c r="AV173"/>
  <c r="AJ174" s="1"/>
  <c r="C133" i="14"/>
  <c r="H283" i="12"/>
  <c r="I283" s="1"/>
  <c r="BD173" i="13"/>
  <c r="BG173" s="1"/>
  <c r="BA173"/>
  <c r="S173"/>
  <c r="AB174" s="1"/>
  <c r="D134" i="14" s="1"/>
  <c r="BC173" i="13"/>
  <c r="BF173" s="1"/>
  <c r="BK173" l="1"/>
  <c r="L173"/>
  <c r="O173" s="1"/>
  <c r="Q173"/>
  <c r="Z174" s="1"/>
  <c r="K173"/>
  <c r="J384" i="7"/>
  <c r="I384"/>
  <c r="H384"/>
  <c r="K384"/>
  <c r="G384"/>
  <c r="BM173" i="13"/>
  <c r="BL173"/>
  <c r="BP173"/>
  <c r="AS174" s="1"/>
  <c r="BQ173"/>
  <c r="AT174" s="1"/>
  <c r="BN173"/>
  <c r="BO173"/>
  <c r="AR174" s="1"/>
  <c r="J284" i="12"/>
  <c r="C134" i="14"/>
  <c r="B134" l="1"/>
  <c r="F384" i="7"/>
  <c r="G385" s="1"/>
  <c r="BI174" i="13"/>
  <c r="N173"/>
  <c r="E133" i="14"/>
  <c r="BJ174" i="13"/>
  <c r="L384" i="7"/>
  <c r="G284" i="12" s="1"/>
  <c r="I174" i="13"/>
  <c r="AV174"/>
  <c r="AJ175" s="1"/>
  <c r="J385" i="7" l="1"/>
  <c r="I385"/>
  <c r="H385"/>
  <c r="K385"/>
  <c r="BB174" i="13"/>
  <c r="BE174" s="1"/>
  <c r="BH174"/>
  <c r="BD174"/>
  <c r="BG174" s="1"/>
  <c r="AU174"/>
  <c r="AI175" s="1"/>
  <c r="H174"/>
  <c r="BA174"/>
  <c r="J174"/>
  <c r="M174" s="1"/>
  <c r="P174" s="1"/>
  <c r="AW174"/>
  <c r="AK175" s="1"/>
  <c r="H284" i="12"/>
  <c r="I284" s="1"/>
  <c r="L174" i="13"/>
  <c r="O174" s="1"/>
  <c r="R174"/>
  <c r="AA175" s="1"/>
  <c r="L385" i="7"/>
  <c r="G285" i="12" s="1"/>
  <c r="BC174" i="13"/>
  <c r="BF174" s="1"/>
  <c r="S174" l="1"/>
  <c r="AB175" s="1"/>
  <c r="D135" i="14" s="1"/>
  <c r="BK174" i="13"/>
  <c r="Q174"/>
  <c r="Z175" s="1"/>
  <c r="K174"/>
  <c r="BO174"/>
  <c r="AR175" s="1"/>
  <c r="BQ174"/>
  <c r="AT175" s="1"/>
  <c r="J285" i="12"/>
  <c r="BM174" i="13"/>
  <c r="BN174"/>
  <c r="BL174"/>
  <c r="BP174"/>
  <c r="AS175" s="1"/>
  <c r="C135" i="14"/>
  <c r="H285" i="12"/>
  <c r="I285" s="1"/>
  <c r="B135" i="14" l="1"/>
  <c r="F385" i="7"/>
  <c r="BH175" i="13"/>
  <c r="N174"/>
  <c r="E134" i="14"/>
  <c r="J386" i="7"/>
  <c r="H175" i="13"/>
  <c r="K175" s="1"/>
  <c r="BJ175"/>
  <c r="BB175"/>
  <c r="BE175" s="1"/>
  <c r="AU175"/>
  <c r="AI176" s="1"/>
  <c r="BQ175"/>
  <c r="BM175"/>
  <c r="BN175"/>
  <c r="BP175"/>
  <c r="BL175"/>
  <c r="BO175"/>
  <c r="J286" i="12"/>
  <c r="AR176" i="13" l="1"/>
  <c r="AV175"/>
  <c r="AJ176" s="1"/>
  <c r="BI175"/>
  <c r="N175"/>
  <c r="I175"/>
  <c r="R175" s="1"/>
  <c r="G386" i="7"/>
  <c r="Q175" i="13"/>
  <c r="Z176" s="1"/>
  <c r="B136" i="14" s="1"/>
  <c r="K386" i="7"/>
  <c r="I386"/>
  <c r="H386"/>
  <c r="J175" i="13"/>
  <c r="M175" s="1"/>
  <c r="P175" s="1"/>
  <c r="BA175"/>
  <c r="AW175"/>
  <c r="AK176" s="1"/>
  <c r="AT176" s="1"/>
  <c r="BD175"/>
  <c r="BG175" s="1"/>
  <c r="L175" l="1"/>
  <c r="O175" s="1"/>
  <c r="AU176"/>
  <c r="AI177" s="1"/>
  <c r="BH176"/>
  <c r="BK175"/>
  <c r="S175"/>
  <c r="AB176" s="1"/>
  <c r="D136" i="14" s="1"/>
  <c r="L386" i="7"/>
  <c r="G286" i="12" s="1"/>
  <c r="H286" s="1"/>
  <c r="I286" s="1"/>
  <c r="AA176" i="13"/>
  <c r="BC175"/>
  <c r="AS176" s="1"/>
  <c r="H176"/>
  <c r="K176" s="1"/>
  <c r="BB176"/>
  <c r="BE176" s="1"/>
  <c r="F386" i="7" l="1"/>
  <c r="H387" s="1"/>
  <c r="E135" i="14"/>
  <c r="BJ176" i="13"/>
  <c r="N176"/>
  <c r="C136" i="14"/>
  <c r="BD176" i="13"/>
  <c r="BG176" s="1"/>
  <c r="K387" i="7"/>
  <c r="BF175" i="13"/>
  <c r="BI176"/>
  <c r="J176"/>
  <c r="AW176"/>
  <c r="AK177" s="1"/>
  <c r="Q176"/>
  <c r="Z177" s="1"/>
  <c r="B137" i="14" s="1"/>
  <c r="BQ176" i="13"/>
  <c r="BO176"/>
  <c r="AR177" s="1"/>
  <c r="BP176"/>
  <c r="BL176"/>
  <c r="BM176"/>
  <c r="BN176"/>
  <c r="J287" i="12"/>
  <c r="G387" i="7" l="1"/>
  <c r="J387"/>
  <c r="I387"/>
  <c r="AT177" i="13"/>
  <c r="BH177"/>
  <c r="L387" i="7"/>
  <c r="G287" i="12" s="1"/>
  <c r="H287" s="1"/>
  <c r="I287" s="1"/>
  <c r="BN177" i="13" s="1"/>
  <c r="AV176"/>
  <c r="AJ177" s="1"/>
  <c r="I176"/>
  <c r="S176"/>
  <c r="AB177" s="1"/>
  <c r="D137" i="14" s="1"/>
  <c r="M176" i="13"/>
  <c r="P176" s="1"/>
  <c r="H177"/>
  <c r="AU177"/>
  <c r="AI178" s="1"/>
  <c r="J288" i="12" l="1"/>
  <c r="BP177" i="13"/>
  <c r="BM177"/>
  <c r="BQ177"/>
  <c r="BO177"/>
  <c r="BL177"/>
  <c r="AW177"/>
  <c r="AK178" s="1"/>
  <c r="BJ177"/>
  <c r="J177"/>
  <c r="M177" s="1"/>
  <c r="P177" s="1"/>
  <c r="BC176"/>
  <c r="BF176" s="1"/>
  <c r="BA176"/>
  <c r="L176"/>
  <c r="BK176"/>
  <c r="R176"/>
  <c r="AA177" s="1"/>
  <c r="F387" i="7" s="1"/>
  <c r="Q177" i="13"/>
  <c r="K177"/>
  <c r="AS177" l="1"/>
  <c r="O176"/>
  <c r="E136" i="14"/>
  <c r="N177" i="13"/>
  <c r="S177"/>
  <c r="Z178"/>
  <c r="B138" i="14" s="1"/>
  <c r="C137"/>
  <c r="I177" i="13" l="1"/>
  <c r="BK177" s="1"/>
  <c r="BI177"/>
  <c r="AV177"/>
  <c r="AJ178" s="1"/>
  <c r="BA177"/>
  <c r="BD177"/>
  <c r="AT178" s="1"/>
  <c r="BB177"/>
  <c r="AR178" s="1"/>
  <c r="G388" i="7"/>
  <c r="H388"/>
  <c r="K388"/>
  <c r="I388"/>
  <c r="J388"/>
  <c r="AB178" i="13"/>
  <c r="D138" i="14" s="1"/>
  <c r="R177" i="13" l="1"/>
  <c r="AA178" s="1"/>
  <c r="F388" i="7" s="1"/>
  <c r="L177" i="13"/>
  <c r="BC177"/>
  <c r="AS178" s="1"/>
  <c r="BE177"/>
  <c r="BG177"/>
  <c r="BJ178"/>
  <c r="L388" i="7"/>
  <c r="G288" i="12" s="1"/>
  <c r="J389" i="7" l="1"/>
  <c r="C138" i="14"/>
  <c r="BB178" i="13"/>
  <c r="BE178" s="1"/>
  <c r="BH178"/>
  <c r="O177"/>
  <c r="E137" i="14"/>
  <c r="BF177" i="13"/>
  <c r="BI178"/>
  <c r="H288" i="12"/>
  <c r="I288" s="1"/>
  <c r="J178" i="13"/>
  <c r="AW178"/>
  <c r="AK179" s="1"/>
  <c r="AU178"/>
  <c r="AI179" s="1"/>
  <c r="H178"/>
  <c r="I389" i="7" l="1"/>
  <c r="G389"/>
  <c r="K389"/>
  <c r="H389"/>
  <c r="I178" i="13"/>
  <c r="BK178" s="1"/>
  <c r="AV178"/>
  <c r="AJ179" s="1"/>
  <c r="BD178"/>
  <c r="BG178" s="1"/>
  <c r="S178"/>
  <c r="AB179" s="1"/>
  <c r="D139" i="14" s="1"/>
  <c r="M178" i="13"/>
  <c r="P178" s="1"/>
  <c r="BO178"/>
  <c r="AR179" s="1"/>
  <c r="BM178"/>
  <c r="BP178"/>
  <c r="BN178"/>
  <c r="J289" i="12"/>
  <c r="BQ178" i="13"/>
  <c r="AT179" s="1"/>
  <c r="BL178"/>
  <c r="Q178"/>
  <c r="Z179" s="1"/>
  <c r="K178"/>
  <c r="AS179" l="1"/>
  <c r="L389" i="7"/>
  <c r="G289" i="12" s="1"/>
  <c r="H289" s="1"/>
  <c r="I289" s="1"/>
  <c r="AU179" i="13"/>
  <c r="AI180" s="1"/>
  <c r="BH179"/>
  <c r="N178"/>
  <c r="BC178"/>
  <c r="BF178" s="1"/>
  <c r="BA178"/>
  <c r="R178"/>
  <c r="AA179" s="1"/>
  <c r="C139" i="14" s="1"/>
  <c r="L178" i="13"/>
  <c r="O178" s="1"/>
  <c r="B139" i="14"/>
  <c r="BJ179" i="13"/>
  <c r="BB179"/>
  <c r="BE179" s="1"/>
  <c r="H179"/>
  <c r="F389" i="7" l="1"/>
  <c r="I179" i="13"/>
  <c r="R179" s="1"/>
  <c r="AA180" s="1"/>
  <c r="C140" i="14" s="1"/>
  <c r="BI179" i="13"/>
  <c r="E138" i="14"/>
  <c r="AV179" i="13"/>
  <c r="AJ180" s="1"/>
  <c r="J179"/>
  <c r="AW179"/>
  <c r="AK180" s="1"/>
  <c r="K179"/>
  <c r="Q179"/>
  <c r="Z180" s="1"/>
  <c r="B140" i="14" s="1"/>
  <c r="BL179" i="13"/>
  <c r="BM179"/>
  <c r="BO179"/>
  <c r="AR180" s="1"/>
  <c r="J290" i="12"/>
  <c r="BN179" i="13"/>
  <c r="BP179"/>
  <c r="BQ179"/>
  <c r="BA179"/>
  <c r="BC179"/>
  <c r="BF179" s="1"/>
  <c r="H390" i="7" l="1"/>
  <c r="L179" i="13"/>
  <c r="O179" s="1"/>
  <c r="AT180"/>
  <c r="AS180"/>
  <c r="I390" i="7"/>
  <c r="K390"/>
  <c r="G390"/>
  <c r="J390"/>
  <c r="BH180" i="13"/>
  <c r="N179"/>
  <c r="S179"/>
  <c r="AB180" s="1"/>
  <c r="D140" i="14" s="1"/>
  <c r="BK179" i="13"/>
  <c r="M179"/>
  <c r="P179" s="1"/>
  <c r="AU180"/>
  <c r="AI181" s="1"/>
  <c r="H180"/>
  <c r="BD179"/>
  <c r="BG179" s="1"/>
  <c r="F390" i="7" l="1"/>
  <c r="L390"/>
  <c r="G290" i="12" s="1"/>
  <c r="H290" s="1"/>
  <c r="I290" s="1"/>
  <c r="E139" i="14"/>
  <c r="I180" i="13"/>
  <c r="L180" s="1"/>
  <c r="O180" s="1"/>
  <c r="BI180"/>
  <c r="AV180"/>
  <c r="AJ181" s="1"/>
  <c r="G391" i="7"/>
  <c r="K180" i="13"/>
  <c r="Q180"/>
  <c r="Z181" s="1"/>
  <c r="BJ180"/>
  <c r="H391" i="7" l="1"/>
  <c r="L391" s="1"/>
  <c r="G291" i="12" s="1"/>
  <c r="K391" i="7"/>
  <c r="I391"/>
  <c r="J391"/>
  <c r="R180" i="13"/>
  <c r="AA181" s="1"/>
  <c r="C141" i="14" s="1"/>
  <c r="N180" i="13"/>
  <c r="B141" i="14"/>
  <c r="BB180" i="13"/>
  <c r="BA180"/>
  <c r="BD180"/>
  <c r="BG180" s="1"/>
  <c r="AW180"/>
  <c r="AK181" s="1"/>
  <c r="J180"/>
  <c r="BN180"/>
  <c r="BM180"/>
  <c r="BQ180"/>
  <c r="BP180"/>
  <c r="AS181" s="1"/>
  <c r="BL180"/>
  <c r="J291" i="12"/>
  <c r="BO180" i="13"/>
  <c r="BC180"/>
  <c r="AR181" l="1"/>
  <c r="BH181" s="1"/>
  <c r="AT181"/>
  <c r="H291" i="12"/>
  <c r="I291" s="1"/>
  <c r="BE180" i="13"/>
  <c r="BI181"/>
  <c r="BF180"/>
  <c r="BK180"/>
  <c r="M180"/>
  <c r="S180"/>
  <c r="AB181" s="1"/>
  <c r="D141" i="14" l="1"/>
  <c r="F391" i="7"/>
  <c r="H392" s="1"/>
  <c r="BJ181" i="13"/>
  <c r="J392" i="7"/>
  <c r="K392"/>
  <c r="P180" i="13"/>
  <c r="E140" i="14"/>
  <c r="BO181" i="13"/>
  <c r="BN181"/>
  <c r="J292" i="12"/>
  <c r="BQ181" i="13"/>
  <c r="BP181"/>
  <c r="BM181"/>
  <c r="BL181"/>
  <c r="AW181"/>
  <c r="AK182" s="1"/>
  <c r="J181"/>
  <c r="AV181"/>
  <c r="AJ182" s="1"/>
  <c r="I181"/>
  <c r="AU181"/>
  <c r="AI182" s="1"/>
  <c r="H181"/>
  <c r="G392" i="7" l="1"/>
  <c r="L392" s="1"/>
  <c r="G292" i="12" s="1"/>
  <c r="H292" s="1"/>
  <c r="I292" s="1"/>
  <c r="I392" i="7"/>
  <c r="AR182" i="13"/>
  <c r="BC181"/>
  <c r="BF181" s="1"/>
  <c r="K181"/>
  <c r="Q181"/>
  <c r="Z182" s="1"/>
  <c r="F392" i="7" s="1"/>
  <c r="BK181" i="13"/>
  <c r="BD181"/>
  <c r="BG181" s="1"/>
  <c r="S181"/>
  <c r="AB182" s="1"/>
  <c r="D142" i="14" s="1"/>
  <c r="M181" i="13"/>
  <c r="P181" s="1"/>
  <c r="BB181"/>
  <c r="BE181" s="1"/>
  <c r="BA181"/>
  <c r="L181"/>
  <c r="O181" s="1"/>
  <c r="R181"/>
  <c r="AA182" s="1"/>
  <c r="C142" i="14" s="1"/>
  <c r="BH182" i="13" l="1"/>
  <c r="AS182"/>
  <c r="AT182"/>
  <c r="N181"/>
  <c r="E141" i="14"/>
  <c r="BP182" i="13"/>
  <c r="BO182"/>
  <c r="BL182"/>
  <c r="J293" i="12"/>
  <c r="BM182" i="13"/>
  <c r="BN182"/>
  <c r="BQ182"/>
  <c r="AU182"/>
  <c r="AI183" s="1"/>
  <c r="AR183" s="1"/>
  <c r="H182"/>
  <c r="BB182"/>
  <c r="BE182" s="1"/>
  <c r="B142" i="14"/>
  <c r="BJ182" i="13"/>
  <c r="I182" l="1"/>
  <c r="R182" s="1"/>
  <c r="AA183" s="1"/>
  <c r="C143" i="14" s="1"/>
  <c r="BI182" i="13"/>
  <c r="AV182"/>
  <c r="AJ183" s="1"/>
  <c r="AS183" s="1"/>
  <c r="BC182"/>
  <c r="BF182" s="1"/>
  <c r="BD182"/>
  <c r="BG182" s="1"/>
  <c r="J182"/>
  <c r="AW182"/>
  <c r="AK183" s="1"/>
  <c r="H393" i="7"/>
  <c r="G393"/>
  <c r="J393"/>
  <c r="K393"/>
  <c r="I393"/>
  <c r="K182" i="13"/>
  <c r="Q182"/>
  <c r="Z183" s="1"/>
  <c r="BA182"/>
  <c r="F393" i="7" l="1"/>
  <c r="AT183" i="13"/>
  <c r="I183"/>
  <c r="H183"/>
  <c r="K183" s="1"/>
  <c r="BH183"/>
  <c r="L182"/>
  <c r="O182" s="1"/>
  <c r="N182"/>
  <c r="BK182"/>
  <c r="BB183"/>
  <c r="BE183" s="1"/>
  <c r="BC183"/>
  <c r="B143" i="14"/>
  <c r="L393" i="7"/>
  <c r="G293" i="12" s="1"/>
  <c r="AU183" i="13"/>
  <c r="AI184" s="1"/>
  <c r="S182"/>
  <c r="AB183" s="1"/>
  <c r="M182"/>
  <c r="P182" s="1"/>
  <c r="G394" i="7" l="1"/>
  <c r="BF183" i="13"/>
  <c r="BI183"/>
  <c r="AV183"/>
  <c r="AJ184" s="1"/>
  <c r="Q183"/>
  <c r="Z184" s="1"/>
  <c r="B144" i="14" s="1"/>
  <c r="E142"/>
  <c r="N183" i="13"/>
  <c r="AW183"/>
  <c r="AK184" s="1"/>
  <c r="BJ183"/>
  <c r="J183"/>
  <c r="BK183" s="1"/>
  <c r="L183"/>
  <c r="O183" s="1"/>
  <c r="R183"/>
  <c r="AA184" s="1"/>
  <c r="C144" i="14" s="1"/>
  <c r="H293" i="12"/>
  <c r="I293" s="1"/>
  <c r="I394" i="7"/>
  <c r="J394"/>
  <c r="K394"/>
  <c r="D143" i="14"/>
  <c r="H394" i="7"/>
  <c r="F394" l="1"/>
  <c r="M183" i="13"/>
  <c r="S183"/>
  <c r="BD183"/>
  <c r="BA183"/>
  <c r="L394" i="7"/>
  <c r="G294" i="12" s="1"/>
  <c r="BP183" i="13"/>
  <c r="AS184" s="1"/>
  <c r="BN183"/>
  <c r="J294" i="12"/>
  <c r="BL183" i="13"/>
  <c r="BQ183"/>
  <c r="AT184" s="1"/>
  <c r="BO183"/>
  <c r="AR184" s="1"/>
  <c r="BM183"/>
  <c r="AB184"/>
  <c r="D144" i="14" s="1"/>
  <c r="G395" i="7" l="1"/>
  <c r="BI184" i="13"/>
  <c r="BH184"/>
  <c r="P183"/>
  <c r="E143" i="14"/>
  <c r="H395" i="7"/>
  <c r="J395"/>
  <c r="K395"/>
  <c r="I395"/>
  <c r="AU184" i="13"/>
  <c r="AI185" s="1"/>
  <c r="H184"/>
  <c r="BG183"/>
  <c r="BJ184"/>
  <c r="BC184"/>
  <c r="BF184" s="1"/>
  <c r="H294" i="12"/>
  <c r="I294" s="1"/>
  <c r="I184" i="13"/>
  <c r="AV184"/>
  <c r="AJ185" s="1"/>
  <c r="L395" i="7" l="1"/>
  <c r="G295" i="12" s="1"/>
  <c r="H295" s="1"/>
  <c r="I295" s="1"/>
  <c r="R184" i="13"/>
  <c r="AA185" s="1"/>
  <c r="C145" i="14" s="1"/>
  <c r="L184" i="13"/>
  <c r="O184" s="1"/>
  <c r="BB184"/>
  <c r="BE184" s="1"/>
  <c r="Q184"/>
  <c r="Z185" s="1"/>
  <c r="K184"/>
  <c r="BO184"/>
  <c r="AR185" s="1"/>
  <c r="J295" i="12"/>
  <c r="BM184" i="13"/>
  <c r="BL184"/>
  <c r="BQ184"/>
  <c r="BN184"/>
  <c r="BP184"/>
  <c r="AS185" s="1"/>
  <c r="AW184"/>
  <c r="AK185" s="1"/>
  <c r="J184"/>
  <c r="F395" i="7" l="1"/>
  <c r="BI185" i="13"/>
  <c r="BH185"/>
  <c r="N184"/>
  <c r="BD184"/>
  <c r="BG184" s="1"/>
  <c r="BA184"/>
  <c r="BN185"/>
  <c r="BM185"/>
  <c r="BO185"/>
  <c r="BP185"/>
  <c r="J296" i="12"/>
  <c r="BL185" i="13"/>
  <c r="BQ185"/>
  <c r="S184"/>
  <c r="AB185" s="1"/>
  <c r="D145" i="14" s="1"/>
  <c r="M184" i="13"/>
  <c r="P184" s="1"/>
  <c r="B145" i="14"/>
  <c r="BK184" i="13"/>
  <c r="AU185"/>
  <c r="AI186" s="1"/>
  <c r="H185"/>
  <c r="I185"/>
  <c r="AV185"/>
  <c r="AJ186" s="1"/>
  <c r="AT185" l="1"/>
  <c r="BJ185" s="1"/>
  <c r="E144" i="14"/>
  <c r="BD185" i="13"/>
  <c r="I396" i="7"/>
  <c r="H396"/>
  <c r="J396"/>
  <c r="K396"/>
  <c r="G396"/>
  <c r="L185" i="13"/>
  <c r="O185" s="1"/>
  <c r="R185"/>
  <c r="K185"/>
  <c r="Q185"/>
  <c r="BG185" l="1"/>
  <c r="AW185"/>
  <c r="AK186" s="1"/>
  <c r="J185"/>
  <c r="BK185" s="1"/>
  <c r="N185"/>
  <c r="L396" i="7"/>
  <c r="G296" i="12" s="1"/>
  <c r="BB185" i="13"/>
  <c r="AR186" s="1"/>
  <c r="BA185"/>
  <c r="BC185"/>
  <c r="AS186" s="1"/>
  <c r="AA186"/>
  <c r="C146" i="14" s="1"/>
  <c r="Z186" i="13"/>
  <c r="F396" i="7" l="1"/>
  <c r="AT186" i="13"/>
  <c r="J186" s="1"/>
  <c r="S186" s="1"/>
  <c r="AB187" s="1"/>
  <c r="D147" i="14" s="1"/>
  <c r="S185" i="13"/>
  <c r="AB186" s="1"/>
  <c r="D146" i="14" s="1"/>
  <c r="M185" i="13"/>
  <c r="BD186"/>
  <c r="H296" i="12"/>
  <c r="I296" s="1"/>
  <c r="BE185" i="13"/>
  <c r="BH186"/>
  <c r="B146" i="14"/>
  <c r="BF185" i="13"/>
  <c r="BI186"/>
  <c r="AW186" l="1"/>
  <c r="AK187" s="1"/>
  <c r="BG186"/>
  <c r="BJ186"/>
  <c r="M186"/>
  <c r="P186" s="1"/>
  <c r="P185"/>
  <c r="E145" i="14"/>
  <c r="BM186" i="13"/>
  <c r="BQ186"/>
  <c r="BO186"/>
  <c r="BP186"/>
  <c r="J297" i="12"/>
  <c r="BL186" i="13"/>
  <c r="BN186"/>
  <c r="AU186"/>
  <c r="AI187" s="1"/>
  <c r="H186"/>
  <c r="AV186"/>
  <c r="AJ187" s="1"/>
  <c r="I186"/>
  <c r="K397" i="7"/>
  <c r="J397"/>
  <c r="H397"/>
  <c r="G397"/>
  <c r="I397"/>
  <c r="AR187" i="13" l="1"/>
  <c r="AT187"/>
  <c r="BJ187" s="1"/>
  <c r="R186"/>
  <c r="AA187" s="1"/>
  <c r="C147" i="14" s="1"/>
  <c r="L186" i="13"/>
  <c r="O186" s="1"/>
  <c r="BC186"/>
  <c r="BF186" s="1"/>
  <c r="BB186"/>
  <c r="BE186" s="1"/>
  <c r="BA186"/>
  <c r="L397" i="7"/>
  <c r="G297" i="12" s="1"/>
  <c r="Q186" i="13"/>
  <c r="Z187" s="1"/>
  <c r="F397" i="7" s="1"/>
  <c r="K186" i="13"/>
  <c r="BK186"/>
  <c r="J187" l="1"/>
  <c r="M187" s="1"/>
  <c r="P187" s="1"/>
  <c r="AW187"/>
  <c r="AK188" s="1"/>
  <c r="AS187"/>
  <c r="BI187" s="1"/>
  <c r="N186"/>
  <c r="E146" i="14"/>
  <c r="BD187" i="13"/>
  <c r="BG187" s="1"/>
  <c r="B147" i="14"/>
  <c r="H297" i="12"/>
  <c r="I297" s="1"/>
  <c r="S187" i="13" l="1"/>
  <c r="AB188" s="1"/>
  <c r="D148" i="14" s="1"/>
  <c r="BB187" i="13"/>
  <c r="BE187" s="1"/>
  <c r="BH187"/>
  <c r="H187"/>
  <c r="Q187" s="1"/>
  <c r="Z188" s="1"/>
  <c r="AU187"/>
  <c r="AI188" s="1"/>
  <c r="BC187"/>
  <c r="BF187" s="1"/>
  <c r="BA187"/>
  <c r="BO187"/>
  <c r="BP187"/>
  <c r="BQ187"/>
  <c r="AT188" s="1"/>
  <c r="BN187"/>
  <c r="BM187"/>
  <c r="J298" i="12"/>
  <c r="BL187" i="13"/>
  <c r="I398" i="7"/>
  <c r="K398"/>
  <c r="G398"/>
  <c r="H398"/>
  <c r="J398"/>
  <c r="I187" i="13"/>
  <c r="BK187" s="1"/>
  <c r="AV187"/>
  <c r="AJ188" s="1"/>
  <c r="AS188" s="1"/>
  <c r="B148" i="14" l="1"/>
  <c r="F398" i="7"/>
  <c r="BJ188" i="13"/>
  <c r="AR188"/>
  <c r="K187"/>
  <c r="BD188"/>
  <c r="L187"/>
  <c r="O187" s="1"/>
  <c r="R187"/>
  <c r="AA188" s="1"/>
  <c r="AW188"/>
  <c r="AK189" s="1"/>
  <c r="J188"/>
  <c r="BG188"/>
  <c r="L398" i="7"/>
  <c r="G298" i="12" s="1"/>
  <c r="N187" i="13" l="1"/>
  <c r="E147" i="14"/>
  <c r="H188" i="13"/>
  <c r="BH188"/>
  <c r="BI188"/>
  <c r="AU188"/>
  <c r="AI189" s="1"/>
  <c r="BB188"/>
  <c r="BE188" s="1"/>
  <c r="C148" i="14"/>
  <c r="Q188" i="13"/>
  <c r="K188"/>
  <c r="H298" i="12"/>
  <c r="I298" s="1"/>
  <c r="S188" i="13"/>
  <c r="AB189" s="1"/>
  <c r="D149" i="14" s="1"/>
  <c r="M188" i="13"/>
  <c r="P188" s="1"/>
  <c r="AV188"/>
  <c r="AJ189" s="1"/>
  <c r="I188"/>
  <c r="BK188" l="1"/>
  <c r="N188"/>
  <c r="Z189"/>
  <c r="BA188"/>
  <c r="BC188"/>
  <c r="BF188" s="1"/>
  <c r="R188"/>
  <c r="AA189" s="1"/>
  <c r="L188"/>
  <c r="O188" s="1"/>
  <c r="BN188"/>
  <c r="BM188"/>
  <c r="BL188"/>
  <c r="J299" i="12"/>
  <c r="BO188" i="13"/>
  <c r="AR189" s="1"/>
  <c r="BQ188"/>
  <c r="AT189" s="1"/>
  <c r="BP188"/>
  <c r="G399" i="7"/>
  <c r="I399"/>
  <c r="K399"/>
  <c r="J399"/>
  <c r="H399"/>
  <c r="B149" i="14" l="1"/>
  <c r="F399" i="7"/>
  <c r="AS189" i="13"/>
  <c r="BI189" s="1"/>
  <c r="E148" i="14"/>
  <c r="I400" i="7"/>
  <c r="C149" i="14"/>
  <c r="BJ189" i="13"/>
  <c r="L399" i="7"/>
  <c r="G299" i="12" s="1"/>
  <c r="I189" i="13" l="1"/>
  <c r="R189" s="1"/>
  <c r="AA190" s="1"/>
  <c r="C150" i="14" s="1"/>
  <c r="AV189" i="13"/>
  <c r="AJ190" s="1"/>
  <c r="H189"/>
  <c r="K189" s="1"/>
  <c r="BH189"/>
  <c r="G400" i="7"/>
  <c r="K400"/>
  <c r="J400"/>
  <c r="J189" i="13"/>
  <c r="S189" s="1"/>
  <c r="H400" i="7"/>
  <c r="AU189" i="13"/>
  <c r="AI190" s="1"/>
  <c r="BC189"/>
  <c r="BF189" s="1"/>
  <c r="H299" i="12"/>
  <c r="I299" s="1"/>
  <c r="AW189" i="13"/>
  <c r="AK190" s="1"/>
  <c r="L189" l="1"/>
  <c r="O189" s="1"/>
  <c r="BK189"/>
  <c r="Q189"/>
  <c r="Z190" s="1"/>
  <c r="N189"/>
  <c r="L400" i="7"/>
  <c r="G300" i="12" s="1"/>
  <c r="H300" s="1"/>
  <c r="I300" s="1"/>
  <c r="M189" i="13"/>
  <c r="P189" s="1"/>
  <c r="BD189"/>
  <c r="BG189" s="1"/>
  <c r="AB190"/>
  <c r="D150" i="14" s="1"/>
  <c r="BO189" i="13"/>
  <c r="BP189"/>
  <c r="AS190" s="1"/>
  <c r="J300" i="12"/>
  <c r="BM189" i="13"/>
  <c r="BL189"/>
  <c r="BQ189"/>
  <c r="AT190" s="1"/>
  <c r="BN189"/>
  <c r="BB189"/>
  <c r="BE189" s="1"/>
  <c r="BA189"/>
  <c r="B150" i="14" l="1"/>
  <c r="F400" i="7"/>
  <c r="AR190" i="13"/>
  <c r="BI190"/>
  <c r="J401" i="7"/>
  <c r="BJ190" i="13"/>
  <c r="E149" i="14"/>
  <c r="BD190" i="13"/>
  <c r="BG190" s="1"/>
  <c r="BM190"/>
  <c r="BP190"/>
  <c r="BQ190"/>
  <c r="BO190"/>
  <c r="BN190"/>
  <c r="BL190"/>
  <c r="J301" i="12"/>
  <c r="AW190" i="13"/>
  <c r="AK191" s="1"/>
  <c r="J190"/>
  <c r="I190"/>
  <c r="AV190"/>
  <c r="AJ191" s="1"/>
  <c r="AS191" l="1"/>
  <c r="AT191"/>
  <c r="H401" i="7"/>
  <c r="K401"/>
  <c r="G401"/>
  <c r="I401"/>
  <c r="AU190" i="13"/>
  <c r="AI191" s="1"/>
  <c r="BH190"/>
  <c r="H190"/>
  <c r="Q190" s="1"/>
  <c r="BC190"/>
  <c r="BF190" s="1"/>
  <c r="S190"/>
  <c r="AB191" s="1"/>
  <c r="D151" i="14" s="1"/>
  <c r="M190" i="13"/>
  <c r="P190" s="1"/>
  <c r="L190"/>
  <c r="O190" s="1"/>
  <c r="R190"/>
  <c r="AA191" s="1"/>
  <c r="C151" i="14" s="1"/>
  <c r="AR191" i="13" l="1"/>
  <c r="L401" i="7"/>
  <c r="G301" i="12" s="1"/>
  <c r="H301" s="1"/>
  <c r="I301" s="1"/>
  <c r="AW191" i="13"/>
  <c r="AK192" s="1"/>
  <c r="BJ191"/>
  <c r="BK190"/>
  <c r="K190"/>
  <c r="J191"/>
  <c r="M191" s="1"/>
  <c r="P191" s="1"/>
  <c r="Z191"/>
  <c r="F401" i="7" s="1"/>
  <c r="AV191" i="13"/>
  <c r="AJ192" s="1"/>
  <c r="BB190"/>
  <c r="BA190"/>
  <c r="I191" l="1"/>
  <c r="L191" s="1"/>
  <c r="O191" s="1"/>
  <c r="BI191"/>
  <c r="N190"/>
  <c r="E150" i="14"/>
  <c r="S191" i="13"/>
  <c r="B151" i="14"/>
  <c r="BL191" i="13"/>
  <c r="BP191"/>
  <c r="BQ191"/>
  <c r="J302" i="12"/>
  <c r="BM191" i="13"/>
  <c r="BO191"/>
  <c r="BN191"/>
  <c r="G402" i="7"/>
  <c r="I402"/>
  <c r="K402"/>
  <c r="H402"/>
  <c r="J402"/>
  <c r="BC191" i="13"/>
  <c r="BF191" s="1"/>
  <c r="BE190"/>
  <c r="BH191"/>
  <c r="AS192" l="1"/>
  <c r="R191"/>
  <c r="AA192" s="1"/>
  <c r="C152" i="14" s="1"/>
  <c r="BD191" i="13"/>
  <c r="AB192"/>
  <c r="D152" i="14" s="1"/>
  <c r="L402" i="7"/>
  <c r="G302" i="12" s="1"/>
  <c r="H191" i="13"/>
  <c r="AU191"/>
  <c r="AI192" s="1"/>
  <c r="BG191" l="1"/>
  <c r="AT192"/>
  <c r="BJ192" s="1"/>
  <c r="AV192"/>
  <c r="AJ193" s="1"/>
  <c r="BI192"/>
  <c r="I192"/>
  <c r="R192" s="1"/>
  <c r="Q191"/>
  <c r="Z192" s="1"/>
  <c r="F402" i="7" s="1"/>
  <c r="K191" i="13"/>
  <c r="BK191"/>
  <c r="BB191"/>
  <c r="BE191" s="1"/>
  <c r="BA191"/>
  <c r="H302" i="12"/>
  <c r="I302" s="1"/>
  <c r="AR192" i="13" l="1"/>
  <c r="AW192"/>
  <c r="AK193" s="1"/>
  <c r="J192"/>
  <c r="S192" s="1"/>
  <c r="N191"/>
  <c r="E151" i="14"/>
  <c r="L192" i="13"/>
  <c r="O192" s="1"/>
  <c r="BC192"/>
  <c r="BM192"/>
  <c r="BN192"/>
  <c r="BO192"/>
  <c r="BQ192"/>
  <c r="BL192"/>
  <c r="BP192"/>
  <c r="AS193" s="1"/>
  <c r="J303" i="12"/>
  <c r="B152" i="14"/>
  <c r="AA193" i="13"/>
  <c r="C153" i="14" s="1"/>
  <c r="AT193" i="13" l="1"/>
  <c r="M192"/>
  <c r="P192" s="1"/>
  <c r="H192"/>
  <c r="K192" s="1"/>
  <c r="BH192"/>
  <c r="AU192"/>
  <c r="AI193" s="1"/>
  <c r="BD192"/>
  <c r="BG192" s="1"/>
  <c r="AB193"/>
  <c r="D153" i="14" s="1"/>
  <c r="BA192" i="13"/>
  <c r="BB192"/>
  <c r="BE192" s="1"/>
  <c r="I403" i="7"/>
  <c r="G403"/>
  <c r="H403"/>
  <c r="K403"/>
  <c r="J403"/>
  <c r="BI193" i="13"/>
  <c r="BF192"/>
  <c r="AR193" l="1"/>
  <c r="BJ193"/>
  <c r="Q192"/>
  <c r="Z193" s="1"/>
  <c r="F403" i="7" s="1"/>
  <c r="N192" i="13"/>
  <c r="E152" i="14"/>
  <c r="BK192" i="13"/>
  <c r="BD193"/>
  <c r="AV193"/>
  <c r="AJ194" s="1"/>
  <c r="I193"/>
  <c r="L403" i="7"/>
  <c r="G303" i="12" s="1"/>
  <c r="BH193" i="13" l="1"/>
  <c r="AW193"/>
  <c r="AK194" s="1"/>
  <c r="J193"/>
  <c r="BG193"/>
  <c r="B153" i="14"/>
  <c r="H303" i="12"/>
  <c r="I303" s="1"/>
  <c r="AU193" i="13"/>
  <c r="AI194" s="1"/>
  <c r="H193"/>
  <c r="L193"/>
  <c r="O193" s="1"/>
  <c r="R193"/>
  <c r="AA194" s="1"/>
  <c r="C154" i="14" s="1"/>
  <c r="BB193" i="13"/>
  <c r="BE193" s="1"/>
  <c r="BA193"/>
  <c r="BC193"/>
  <c r="BF193" s="1"/>
  <c r="M193" l="1"/>
  <c r="P193" s="1"/>
  <c r="S193"/>
  <c r="AB194" s="1"/>
  <c r="D154" i="14" s="1"/>
  <c r="J404" i="7"/>
  <c r="H404"/>
  <c r="G404"/>
  <c r="I404"/>
  <c r="K404"/>
  <c r="BN193" i="13"/>
  <c r="BQ193"/>
  <c r="AT194" s="1"/>
  <c r="BM193"/>
  <c r="BP193"/>
  <c r="AS194" s="1"/>
  <c r="BO193"/>
  <c r="AR194" s="1"/>
  <c r="BL193"/>
  <c r="J304" i="12"/>
  <c r="K193" i="13"/>
  <c r="Q193"/>
  <c r="Z194" s="1"/>
  <c r="F404" i="7" s="1"/>
  <c r="BK193" i="13"/>
  <c r="BI194" l="1"/>
  <c r="BH194"/>
  <c r="L404" i="7"/>
  <c r="G304" i="12" s="1"/>
  <c r="H304" s="1"/>
  <c r="I304" s="1"/>
  <c r="BM194" i="13" s="1"/>
  <c r="N193"/>
  <c r="E153" i="14"/>
  <c r="B154"/>
  <c r="AV194" i="13"/>
  <c r="AJ195" s="1"/>
  <c r="I194"/>
  <c r="AU194"/>
  <c r="AI195" s="1"/>
  <c r="H194"/>
  <c r="BN194" l="1"/>
  <c r="BQ194"/>
  <c r="J305" i="12"/>
  <c r="BP194" i="13"/>
  <c r="BL194"/>
  <c r="BO194"/>
  <c r="AW194"/>
  <c r="AK195" s="1"/>
  <c r="BJ194"/>
  <c r="BD194"/>
  <c r="J194"/>
  <c r="BC194"/>
  <c r="BF194" s="1"/>
  <c r="K405" i="7"/>
  <c r="I405"/>
  <c r="H405"/>
  <c r="G405"/>
  <c r="J405"/>
  <c r="Q194" i="13"/>
  <c r="Z195" s="1"/>
  <c r="K194"/>
  <c r="L194"/>
  <c r="O194" s="1"/>
  <c r="R194"/>
  <c r="AA195" s="1"/>
  <c r="C155" i="14" s="1"/>
  <c r="BA194" i="13"/>
  <c r="BB194"/>
  <c r="BE194" s="1"/>
  <c r="B155" i="14" l="1"/>
  <c r="F405" i="7"/>
  <c r="AS195" i="13"/>
  <c r="AR195"/>
  <c r="AT195"/>
  <c r="N194"/>
  <c r="BG194"/>
  <c r="S194"/>
  <c r="AB195" s="1"/>
  <c r="M194"/>
  <c r="P194" s="1"/>
  <c r="BK194"/>
  <c r="L405" i="7"/>
  <c r="G305" i="12" s="1"/>
  <c r="BJ195" i="13" l="1"/>
  <c r="J195"/>
  <c r="H195"/>
  <c r="BH195"/>
  <c r="E154" i="14"/>
  <c r="I195" i="13"/>
  <c r="R195" s="1"/>
  <c r="BI195"/>
  <c r="AW195"/>
  <c r="AK196" s="1"/>
  <c r="AV195"/>
  <c r="AJ196" s="1"/>
  <c r="BD195"/>
  <c r="BG195" s="1"/>
  <c r="AU195"/>
  <c r="AI196" s="1"/>
  <c r="H406" i="7"/>
  <c r="G406"/>
  <c r="I406"/>
  <c r="J406"/>
  <c r="H305" i="12"/>
  <c r="I305" s="1"/>
  <c r="K406" i="7"/>
  <c r="D155" i="14"/>
  <c r="K195" i="13"/>
  <c r="S195" l="1"/>
  <c r="AB196" s="1"/>
  <c r="D156" i="14" s="1"/>
  <c r="M195" i="13"/>
  <c r="P195" s="1"/>
  <c r="BK195"/>
  <c r="L195"/>
  <c r="O195" s="1"/>
  <c r="N195"/>
  <c r="Q195"/>
  <c r="Z196" s="1"/>
  <c r="BA195"/>
  <c r="BB195"/>
  <c r="BC195"/>
  <c r="AA196"/>
  <c r="C156" i="14" s="1"/>
  <c r="J306" i="12"/>
  <c r="BL195" i="13"/>
  <c r="BQ195"/>
  <c r="AT196" s="1"/>
  <c r="BO195"/>
  <c r="BN195"/>
  <c r="BM195"/>
  <c r="BP195"/>
  <c r="AS196" s="1"/>
  <c r="L406" i="7"/>
  <c r="G306" i="12" s="1"/>
  <c r="F406" i="7" l="1"/>
  <c r="E155" i="14"/>
  <c r="AR196" i="13"/>
  <c r="BH196" s="1"/>
  <c r="B156" i="14"/>
  <c r="BJ196" i="13"/>
  <c r="BF195"/>
  <c r="BI196"/>
  <c r="H306" i="12"/>
  <c r="I306" s="1"/>
  <c r="BE195" i="13"/>
  <c r="BD196" l="1"/>
  <c r="BG196" s="1"/>
  <c r="BC196"/>
  <c r="BF196" s="1"/>
  <c r="I196"/>
  <c r="AV196"/>
  <c r="AJ197" s="1"/>
  <c r="H407" i="7"/>
  <c r="J407"/>
  <c r="G407"/>
  <c r="I407"/>
  <c r="K407"/>
  <c r="BM196" i="13"/>
  <c r="BN196"/>
  <c r="BQ196"/>
  <c r="BL196"/>
  <c r="BO196"/>
  <c r="J307" i="12"/>
  <c r="BP196" i="13"/>
  <c r="AW196"/>
  <c r="AK197" s="1"/>
  <c r="J196"/>
  <c r="AU196"/>
  <c r="AI197" s="1"/>
  <c r="H196"/>
  <c r="AR197" l="1"/>
  <c r="AT197"/>
  <c r="J197" s="1"/>
  <c r="AS197"/>
  <c r="Q196"/>
  <c r="Z197" s="1"/>
  <c r="K196"/>
  <c r="BK196"/>
  <c r="M196"/>
  <c r="P196" s="1"/>
  <c r="S196"/>
  <c r="AB197" s="1"/>
  <c r="D157" i="14" s="1"/>
  <c r="BA196" i="13"/>
  <c r="BB196"/>
  <c r="BE196" s="1"/>
  <c r="L407" i="7"/>
  <c r="G307" i="12" s="1"/>
  <c r="L196" i="13"/>
  <c r="O196" s="1"/>
  <c r="R196"/>
  <c r="AA197" s="1"/>
  <c r="C157" i="14" s="1"/>
  <c r="F407" i="7" l="1"/>
  <c r="BJ197" i="13"/>
  <c r="I197"/>
  <c r="R197" s="1"/>
  <c r="AA198" s="1"/>
  <c r="C158" i="14" s="1"/>
  <c r="BI197" i="13"/>
  <c r="N196"/>
  <c r="E156" i="14"/>
  <c r="AW197" i="13"/>
  <c r="AK198" s="1"/>
  <c r="AV197"/>
  <c r="AJ198" s="1"/>
  <c r="H307" i="12"/>
  <c r="I307" s="1"/>
  <c r="BH197" i="13"/>
  <c r="S197"/>
  <c r="AB198" s="1"/>
  <c r="D158" i="14" s="1"/>
  <c r="M197" i="13"/>
  <c r="P197" s="1"/>
  <c r="B157" i="14"/>
  <c r="L197" i="13" l="1"/>
  <c r="O197" s="1"/>
  <c r="BD197"/>
  <c r="BG197" s="1"/>
  <c r="H197"/>
  <c r="AU197"/>
  <c r="AI198" s="1"/>
  <c r="BA197"/>
  <c r="BB197"/>
  <c r="BE197" s="1"/>
  <c r="I408" i="7"/>
  <c r="K408"/>
  <c r="G408"/>
  <c r="H408"/>
  <c r="J408"/>
  <c r="BC197" i="13"/>
  <c r="BM197"/>
  <c r="BQ197"/>
  <c r="AT198" s="1"/>
  <c r="BL197"/>
  <c r="BN197"/>
  <c r="BO197"/>
  <c r="BP197"/>
  <c r="AS198" s="1"/>
  <c r="J308" i="12"/>
  <c r="AR198" i="13" l="1"/>
  <c r="BF197"/>
  <c r="L408" i="7"/>
  <c r="G308" i="12" s="1"/>
  <c r="K197" i="13"/>
  <c r="BK197"/>
  <c r="Q197"/>
  <c r="Z198" s="1"/>
  <c r="F408" i="7" s="1"/>
  <c r="N197" i="13" l="1"/>
  <c r="E157" i="14"/>
  <c r="AU198" i="13"/>
  <c r="AI199" s="1"/>
  <c r="BH198"/>
  <c r="AW198"/>
  <c r="AK199" s="1"/>
  <c r="BJ198"/>
  <c r="AV198"/>
  <c r="AJ199" s="1"/>
  <c r="BI198"/>
  <c r="J198"/>
  <c r="S198" s="1"/>
  <c r="AB199" s="1"/>
  <c r="D159" i="14" s="1"/>
  <c r="BD198" i="13"/>
  <c r="BG198" s="1"/>
  <c r="H198"/>
  <c r="K198" s="1"/>
  <c r="B158" i="14"/>
  <c r="H308" i="12"/>
  <c r="I308" s="1"/>
  <c r="I198" i="13"/>
  <c r="AR199" l="1"/>
  <c r="N198"/>
  <c r="M198"/>
  <c r="P198" s="1"/>
  <c r="BK198"/>
  <c r="Q198"/>
  <c r="Z199" s="1"/>
  <c r="G409" i="7"/>
  <c r="K409"/>
  <c r="H409"/>
  <c r="I409"/>
  <c r="J409"/>
  <c r="BC198" i="13"/>
  <c r="R198"/>
  <c r="AA199" s="1"/>
  <c r="C159" i="14" s="1"/>
  <c r="L198" i="13"/>
  <c r="O198" s="1"/>
  <c r="BB198"/>
  <c r="BA198"/>
  <c r="BP198"/>
  <c r="BQ198"/>
  <c r="AT199" s="1"/>
  <c r="BO198"/>
  <c r="BM198"/>
  <c r="BN198"/>
  <c r="BL198"/>
  <c r="J309" i="12"/>
  <c r="B159" i="14" l="1"/>
  <c r="F409" i="7"/>
  <c r="AS199" i="13"/>
  <c r="BJ199"/>
  <c r="E158" i="14"/>
  <c r="I410" i="7"/>
  <c r="BF198" i="13"/>
  <c r="L409" i="7"/>
  <c r="G309" i="12" s="1"/>
  <c r="J199" i="13"/>
  <c r="AW199"/>
  <c r="AK200" s="1"/>
  <c r="BE198"/>
  <c r="BH199"/>
  <c r="BC199" l="1"/>
  <c r="BI199"/>
  <c r="BD199"/>
  <c r="BG199" s="1"/>
  <c r="G410" i="7"/>
  <c r="J410"/>
  <c r="H410"/>
  <c r="K410"/>
  <c r="H309" i="12"/>
  <c r="I309" s="1"/>
  <c r="S199" i="13"/>
  <c r="AB200" s="1"/>
  <c r="D160" i="14" s="1"/>
  <c r="M199" i="13"/>
  <c r="P199" s="1"/>
  <c r="AV199"/>
  <c r="AJ200" s="1"/>
  <c r="I199"/>
  <c r="BF199"/>
  <c r="BB199"/>
  <c r="BE199" s="1"/>
  <c r="BA199"/>
  <c r="AU199"/>
  <c r="AI200" s="1"/>
  <c r="H199"/>
  <c r="L410" i="7" l="1"/>
  <c r="G310" i="12" s="1"/>
  <c r="H310" s="1"/>
  <c r="I310" s="1"/>
  <c r="BQ199" i="13"/>
  <c r="AT200" s="1"/>
  <c r="BP199"/>
  <c r="AS200" s="1"/>
  <c r="BN199"/>
  <c r="BO199"/>
  <c r="AR200" s="1"/>
  <c r="BM199"/>
  <c r="BL199"/>
  <c r="J310" i="12"/>
  <c r="BK199" i="13"/>
  <c r="K199"/>
  <c r="Q199"/>
  <c r="Z200" s="1"/>
  <c r="F410" i="7" s="1"/>
  <c r="L199" i="13"/>
  <c r="O199" s="1"/>
  <c r="R199"/>
  <c r="AA200" s="1"/>
  <c r="C160" i="14" s="1"/>
  <c r="BJ200" i="13" l="1"/>
  <c r="N199"/>
  <c r="E159" i="14"/>
  <c r="BI200" i="13"/>
  <c r="BH200"/>
  <c r="BD200"/>
  <c r="BG200" s="1"/>
  <c r="AU200"/>
  <c r="AI201" s="1"/>
  <c r="H200"/>
  <c r="BQ200"/>
  <c r="BN200"/>
  <c r="BO200"/>
  <c r="BM200"/>
  <c r="BP200"/>
  <c r="BL200"/>
  <c r="I200"/>
  <c r="B160" i="14"/>
  <c r="J200" i="13"/>
  <c r="AW200"/>
  <c r="AK201" s="1"/>
  <c r="J311" i="12"/>
  <c r="AV200" i="13"/>
  <c r="AJ201" s="1"/>
  <c r="AT201" l="1"/>
  <c r="BC200"/>
  <c r="BF200" s="1"/>
  <c r="S200"/>
  <c r="AB201" s="1"/>
  <c r="D161" i="14" s="1"/>
  <c r="M200" i="13"/>
  <c r="P200" s="1"/>
  <c r="R200"/>
  <c r="AA201" s="1"/>
  <c r="C161" i="14" s="1"/>
  <c r="L200" i="13"/>
  <c r="O200" s="1"/>
  <c r="BB200"/>
  <c r="BE200" s="1"/>
  <c r="BA200"/>
  <c r="I411" i="7"/>
  <c r="J411"/>
  <c r="H411"/>
  <c r="K411"/>
  <c r="G411"/>
  <c r="Q200" i="13"/>
  <c r="Z201" s="1"/>
  <c r="BK200"/>
  <c r="K200"/>
  <c r="B161" i="14" l="1"/>
  <c r="F411" i="7"/>
  <c r="AS201" i="13"/>
  <c r="BI201" s="1"/>
  <c r="BJ201"/>
  <c r="AR201"/>
  <c r="BH201" s="1"/>
  <c r="N200"/>
  <c r="E160" i="14"/>
  <c r="BD201" i="13"/>
  <c r="BG201" s="1"/>
  <c r="L411" i="7"/>
  <c r="G311" i="12" s="1"/>
  <c r="J201" i="13"/>
  <c r="AW201"/>
  <c r="AK202" s="1"/>
  <c r="H412" i="7" l="1"/>
  <c r="AV201" i="13"/>
  <c r="AJ202" s="1"/>
  <c r="I201"/>
  <c r="R201" s="1"/>
  <c r="AA202" s="1"/>
  <c r="C162" i="14" s="1"/>
  <c r="BC201" i="13"/>
  <c r="BF201" s="1"/>
  <c r="AU201"/>
  <c r="AI202" s="1"/>
  <c r="H201"/>
  <c r="G412" i="7"/>
  <c r="I412"/>
  <c r="S201" i="13"/>
  <c r="AB202" s="1"/>
  <c r="D162" i="14" s="1"/>
  <c r="M201" i="13"/>
  <c r="P201" s="1"/>
  <c r="H311" i="12"/>
  <c r="I311" s="1"/>
  <c r="K412" i="7"/>
  <c r="J412"/>
  <c r="L201" i="13" l="1"/>
  <c r="O201" s="1"/>
  <c r="L412" i="7"/>
  <c r="G312" i="12" s="1"/>
  <c r="H312" s="1"/>
  <c r="I312" s="1"/>
  <c r="BP201" i="13"/>
  <c r="AS202" s="1"/>
  <c r="BO201"/>
  <c r="BL201"/>
  <c r="BM201"/>
  <c r="BN201"/>
  <c r="BQ201"/>
  <c r="AT202" s="1"/>
  <c r="J312" i="12"/>
  <c r="BK201" i="13"/>
  <c r="Q201"/>
  <c r="Z202" s="1"/>
  <c r="F412" i="7" s="1"/>
  <c r="K201" i="13"/>
  <c r="BA201"/>
  <c r="BB201"/>
  <c r="BE201" s="1"/>
  <c r="AR202" l="1"/>
  <c r="BH202" s="1"/>
  <c r="BJ202"/>
  <c r="BI202"/>
  <c r="N201"/>
  <c r="E161" i="14"/>
  <c r="BC202" i="13"/>
  <c r="BF202" s="1"/>
  <c r="J202"/>
  <c r="AW202"/>
  <c r="AK203" s="1"/>
  <c r="BQ202"/>
  <c r="BL202"/>
  <c r="BN202"/>
  <c r="BM202"/>
  <c r="BP202"/>
  <c r="BO202"/>
  <c r="I202"/>
  <c r="AV202"/>
  <c r="AJ203" s="1"/>
  <c r="B162" i="14"/>
  <c r="J313" i="12"/>
  <c r="AS203" i="13" l="1"/>
  <c r="AT203"/>
  <c r="BD202"/>
  <c r="BG202" s="1"/>
  <c r="J413" i="7"/>
  <c r="K413"/>
  <c r="H413"/>
  <c r="I413"/>
  <c r="G413"/>
  <c r="M202" i="13"/>
  <c r="P202" s="1"/>
  <c r="S202"/>
  <c r="AB203" s="1"/>
  <c r="D163" i="14" s="1"/>
  <c r="H202" i="13"/>
  <c r="AU202"/>
  <c r="AI203" s="1"/>
  <c r="BB202"/>
  <c r="BE202" s="1"/>
  <c r="BA202"/>
  <c r="R202"/>
  <c r="AA203" s="1"/>
  <c r="C163" i="14" s="1"/>
  <c r="L202" i="13"/>
  <c r="O202" s="1"/>
  <c r="AR203" l="1"/>
  <c r="I203"/>
  <c r="BI203"/>
  <c r="AV203"/>
  <c r="AJ204" s="1"/>
  <c r="BJ203"/>
  <c r="L413" i="7"/>
  <c r="G313" i="12" s="1"/>
  <c r="Q202" i="13"/>
  <c r="Z203" s="1"/>
  <c r="F413" i="7" s="1"/>
  <c r="BK202" i="13"/>
  <c r="K202"/>
  <c r="BH203" l="1"/>
  <c r="AW203"/>
  <c r="AK204" s="1"/>
  <c r="J203"/>
  <c r="M203" s="1"/>
  <c r="P203" s="1"/>
  <c r="N202"/>
  <c r="E162" i="14"/>
  <c r="L203" i="13"/>
  <c r="O203" s="1"/>
  <c r="R203"/>
  <c r="AU203"/>
  <c r="AI204" s="1"/>
  <c r="H203"/>
  <c r="H313" i="12"/>
  <c r="I313" s="1"/>
  <c r="S203" i="13"/>
  <c r="AB204" s="1"/>
  <c r="D164" i="14" s="1"/>
  <c r="B163"/>
  <c r="BD203" i="13" l="1"/>
  <c r="BG203" s="1"/>
  <c r="J414" i="7"/>
  <c r="G414"/>
  <c r="I414"/>
  <c r="K414"/>
  <c r="H414"/>
  <c r="BQ203" i="13"/>
  <c r="BL203"/>
  <c r="BN203"/>
  <c r="J314" i="12"/>
  <c r="BM203" i="13"/>
  <c r="BO203"/>
  <c r="BP203"/>
  <c r="BC203"/>
  <c r="AA204"/>
  <c r="C164" i="14" s="1"/>
  <c r="BB203" i="13"/>
  <c r="BE203" s="1"/>
  <c r="BA203"/>
  <c r="Q203"/>
  <c r="Z204" s="1"/>
  <c r="K203"/>
  <c r="BK203"/>
  <c r="B164" i="14" l="1"/>
  <c r="F414" i="7"/>
  <c r="AS204" i="13"/>
  <c r="AT204"/>
  <c r="J204" s="1"/>
  <c r="AR204"/>
  <c r="N203"/>
  <c r="E163" i="14"/>
  <c r="G415" i="7"/>
  <c r="BF203" i="13"/>
  <c r="L414" i="7"/>
  <c r="G314" i="12" s="1"/>
  <c r="BJ204" i="13" l="1"/>
  <c r="I204"/>
  <c r="L204" s="1"/>
  <c r="O204" s="1"/>
  <c r="BI204"/>
  <c r="H204"/>
  <c r="K204" s="1"/>
  <c r="BH204"/>
  <c r="BD204"/>
  <c r="BG204" s="1"/>
  <c r="AV204"/>
  <c r="AJ205" s="1"/>
  <c r="H415" i="7"/>
  <c r="I415"/>
  <c r="J415"/>
  <c r="K415"/>
  <c r="Q204" i="13"/>
  <c r="M204"/>
  <c r="P204" s="1"/>
  <c r="S204"/>
  <c r="AB205" s="1"/>
  <c r="D165" i="14" s="1"/>
  <c r="AW204" i="13"/>
  <c r="AK205" s="1"/>
  <c r="H314" i="12"/>
  <c r="I314" s="1"/>
  <c r="AU204" i="13"/>
  <c r="AI205" s="1"/>
  <c r="R204" l="1"/>
  <c r="AA205" s="1"/>
  <c r="C165" i="14" s="1"/>
  <c r="N204" i="13"/>
  <c r="E164" i="14"/>
  <c r="BK204" i="13"/>
  <c r="BC204"/>
  <c r="BF204" s="1"/>
  <c r="L415" i="7"/>
  <c r="G315" i="12" s="1"/>
  <c r="BB204" i="13"/>
  <c r="BE204" s="1"/>
  <c r="BA204"/>
  <c r="BQ204"/>
  <c r="AT205" s="1"/>
  <c r="BP204"/>
  <c r="BM204"/>
  <c r="BO204"/>
  <c r="BN204"/>
  <c r="BL204"/>
  <c r="J315" i="12"/>
  <c r="Z205" i="13"/>
  <c r="F415" i="7" s="1"/>
  <c r="AS205" i="13" l="1"/>
  <c r="BI205" s="1"/>
  <c r="AR205"/>
  <c r="BH205" s="1"/>
  <c r="BJ205"/>
  <c r="BD205"/>
  <c r="BG205" s="1"/>
  <c r="H315" i="12"/>
  <c r="I315" s="1"/>
  <c r="BQ205" i="13" s="1"/>
  <c r="AW205"/>
  <c r="AK206" s="1"/>
  <c r="B165" i="14"/>
  <c r="J205" i="13"/>
  <c r="AT206" l="1"/>
  <c r="I205"/>
  <c r="L205" s="1"/>
  <c r="O205" s="1"/>
  <c r="AV205"/>
  <c r="AJ206" s="1"/>
  <c r="BC205"/>
  <c r="BF205" s="1"/>
  <c r="BM205"/>
  <c r="BL205"/>
  <c r="BN205"/>
  <c r="J316" i="12"/>
  <c r="BP205" i="13"/>
  <c r="BO205"/>
  <c r="M205"/>
  <c r="P205" s="1"/>
  <c r="S205"/>
  <c r="AB206" s="1"/>
  <c r="D166" i="14" s="1"/>
  <c r="I416" i="7"/>
  <c r="G416"/>
  <c r="K416"/>
  <c r="H416"/>
  <c r="J416"/>
  <c r="H205" i="13"/>
  <c r="AU205"/>
  <c r="AI206" s="1"/>
  <c r="AR206" l="1"/>
  <c r="AS206"/>
  <c r="R205"/>
  <c r="AA206" s="1"/>
  <c r="C166" i="14" s="1"/>
  <c r="BJ206" i="13"/>
  <c r="AW206"/>
  <c r="AK207" s="1"/>
  <c r="J206"/>
  <c r="BA205"/>
  <c r="BB205"/>
  <c r="BE205" s="1"/>
  <c r="L416" i="7"/>
  <c r="G316" i="12" s="1"/>
  <c r="Q205" i="13"/>
  <c r="Z206" s="1"/>
  <c r="F416" i="7" s="1"/>
  <c r="BK205" i="13"/>
  <c r="K205"/>
  <c r="N205" l="1"/>
  <c r="E165" i="14"/>
  <c r="I206" i="13"/>
  <c r="L206" s="1"/>
  <c r="O206" s="1"/>
  <c r="BI206"/>
  <c r="AV206"/>
  <c r="AJ207" s="1"/>
  <c r="B166" i="14"/>
  <c r="H316" i="12"/>
  <c r="I316" s="1"/>
  <c r="M206" i="13"/>
  <c r="P206" s="1"/>
  <c r="S206"/>
  <c r="R206" l="1"/>
  <c r="AA207" s="1"/>
  <c r="C167" i="14" s="1"/>
  <c r="AU206" i="13"/>
  <c r="AI207" s="1"/>
  <c r="BH206"/>
  <c r="BD206"/>
  <c r="BG206" s="1"/>
  <c r="AB207"/>
  <c r="D167" i="14" s="1"/>
  <c r="BC206" i="13"/>
  <c r="BF206" s="1"/>
  <c r="BA206"/>
  <c r="H206"/>
  <c r="Q206" s="1"/>
  <c r="Z207" s="1"/>
  <c r="BL206"/>
  <c r="BP206"/>
  <c r="AS207" s="1"/>
  <c r="BM206"/>
  <c r="BO206"/>
  <c r="BQ206"/>
  <c r="AT207" s="1"/>
  <c r="BN206"/>
  <c r="J317" i="12"/>
  <c r="G417" i="7"/>
  <c r="I417"/>
  <c r="J417"/>
  <c r="K417"/>
  <c r="H417"/>
  <c r="F417" l="1"/>
  <c r="BK206" i="13"/>
  <c r="K206"/>
  <c r="N206" s="1"/>
  <c r="BJ207"/>
  <c r="BD207"/>
  <c r="BG207" s="1"/>
  <c r="B167" i="14"/>
  <c r="BB206" i="13"/>
  <c r="BE206" s="1"/>
  <c r="L417" i="7"/>
  <c r="G317" i="12" s="1"/>
  <c r="J207" i="13"/>
  <c r="AW207"/>
  <c r="AK208" s="1"/>
  <c r="I207"/>
  <c r="I418" i="7" l="1"/>
  <c r="AR207" i="13"/>
  <c r="BH207" s="1"/>
  <c r="E166" i="14"/>
  <c r="AV207" i="13"/>
  <c r="AJ208" s="1"/>
  <c r="BI207"/>
  <c r="H418" i="7"/>
  <c r="J418"/>
  <c r="BC207" i="13"/>
  <c r="BF207" s="1"/>
  <c r="G418" i="7"/>
  <c r="K418"/>
  <c r="H317" i="12"/>
  <c r="I317" s="1"/>
  <c r="BB207" i="13"/>
  <c r="BA207"/>
  <c r="S207"/>
  <c r="AB208" s="1"/>
  <c r="D168" i="14" s="1"/>
  <c r="M207" i="13"/>
  <c r="P207" s="1"/>
  <c r="R207"/>
  <c r="AA208" s="1"/>
  <c r="C168" i="14" s="1"/>
  <c r="L207" i="13"/>
  <c r="O207" s="1"/>
  <c r="L418" i="7" l="1"/>
  <c r="G318" i="12" s="1"/>
  <c r="H318" s="1"/>
  <c r="I318" s="1"/>
  <c r="AU207" i="13"/>
  <c r="AI208" s="1"/>
  <c r="H207"/>
  <c r="BK207" s="1"/>
  <c r="BE207"/>
  <c r="BL207"/>
  <c r="BQ207"/>
  <c r="AT208" s="1"/>
  <c r="BP207"/>
  <c r="AS208" s="1"/>
  <c r="BM207"/>
  <c r="BO207"/>
  <c r="BN207"/>
  <c r="J318" i="12"/>
  <c r="BI208" i="13" l="1"/>
  <c r="BJ208"/>
  <c r="AR208"/>
  <c r="H208" s="1"/>
  <c r="J319" i="12"/>
  <c r="Q207" i="13"/>
  <c r="Z208" s="1"/>
  <c r="K207"/>
  <c r="N207" s="1"/>
  <c r="BD208"/>
  <c r="BG208" s="1"/>
  <c r="BC208"/>
  <c r="BF208" s="1"/>
  <c r="AV208"/>
  <c r="AJ209" s="1"/>
  <c r="I208"/>
  <c r="J208"/>
  <c r="AW208"/>
  <c r="AK209" s="1"/>
  <c r="BP208"/>
  <c r="BO208"/>
  <c r="BM208"/>
  <c r="BN208"/>
  <c r="BQ208"/>
  <c r="BL208"/>
  <c r="B168" i="14" l="1"/>
  <c r="F418" i="7"/>
  <c r="F419" s="1"/>
  <c r="AU208" i="13"/>
  <c r="AI209" s="1"/>
  <c r="AR209" s="1"/>
  <c r="AS209"/>
  <c r="AT209"/>
  <c r="E167" i="14"/>
  <c r="BH208" i="13"/>
  <c r="BB208"/>
  <c r="BE208" s="1"/>
  <c r="BA208"/>
  <c r="Q208"/>
  <c r="Z209" s="1"/>
  <c r="K208"/>
  <c r="BK208"/>
  <c r="L208"/>
  <c r="O208" s="1"/>
  <c r="R208"/>
  <c r="AA209" s="1"/>
  <c r="C169" i="14" s="1"/>
  <c r="S208" i="13"/>
  <c r="AB209" s="1"/>
  <c r="D169" i="14" s="1"/>
  <c r="M208" i="13"/>
  <c r="P208" s="1"/>
  <c r="K419" i="7" l="1"/>
  <c r="J419"/>
  <c r="I419"/>
  <c r="H419"/>
  <c r="BI209" i="13"/>
  <c r="G419" i="7"/>
  <c r="N208" i="13"/>
  <c r="E168" i="14"/>
  <c r="BJ209" i="13"/>
  <c r="AV209"/>
  <c r="AJ210" s="1"/>
  <c r="I209"/>
  <c r="L209" s="1"/>
  <c r="O209" s="1"/>
  <c r="AW209"/>
  <c r="AK210" s="1"/>
  <c r="J209"/>
  <c r="B169" i="14"/>
  <c r="BH209" i="13"/>
  <c r="L419" i="7" l="1"/>
  <c r="G319" i="12" s="1"/>
  <c r="H319" s="1"/>
  <c r="I319" s="1"/>
  <c r="BP209" i="13" s="1"/>
  <c r="BD209"/>
  <c r="BG209" s="1"/>
  <c r="BC209"/>
  <c r="BF209" s="1"/>
  <c r="R209"/>
  <c r="AA210" s="1"/>
  <c r="C170" i="14" s="1"/>
  <c r="S209" i="13"/>
  <c r="AB210" s="1"/>
  <c r="D170" i="14" s="1"/>
  <c r="M209" i="13"/>
  <c r="P209" s="1"/>
  <c r="BA209"/>
  <c r="BB209"/>
  <c r="BE209" s="1"/>
  <c r="H209"/>
  <c r="AU209"/>
  <c r="AI210" s="1"/>
  <c r="G420" i="7"/>
  <c r="I420"/>
  <c r="J420"/>
  <c r="K420"/>
  <c r="H420"/>
  <c r="AS210" i="13" l="1"/>
  <c r="BI210" s="1"/>
  <c r="BO209"/>
  <c r="AR210" s="1"/>
  <c r="BM209"/>
  <c r="BQ209"/>
  <c r="AT210" s="1"/>
  <c r="J320" i="12"/>
  <c r="BN209" i="13"/>
  <c r="BL209"/>
  <c r="L420" i="7"/>
  <c r="G320" i="12" s="1"/>
  <c r="Q209" i="13"/>
  <c r="Z210" s="1"/>
  <c r="F420" i="7" s="1"/>
  <c r="K209" i="13"/>
  <c r="BK209"/>
  <c r="I210" l="1"/>
  <c r="R210" s="1"/>
  <c r="AV210"/>
  <c r="AJ211" s="1"/>
  <c r="AW210"/>
  <c r="AK211" s="1"/>
  <c r="BJ210"/>
  <c r="AU210"/>
  <c r="AI211" s="1"/>
  <c r="BH210"/>
  <c r="N209"/>
  <c r="E169" i="14"/>
  <c r="J210" i="13"/>
  <c r="S210" s="1"/>
  <c r="AB211" s="1"/>
  <c r="D171" i="14" s="1"/>
  <c r="H210" i="13"/>
  <c r="K210" s="1"/>
  <c r="B170" i="14"/>
  <c r="H320" i="12"/>
  <c r="I320" s="1"/>
  <c r="L210" i="13" l="1"/>
  <c r="O210" s="1"/>
  <c r="N210"/>
  <c r="M210"/>
  <c r="P210" s="1"/>
  <c r="BK210"/>
  <c r="BD210"/>
  <c r="BG210" s="1"/>
  <c r="AA211"/>
  <c r="C171" i="14" s="1"/>
  <c r="BC210" i="13"/>
  <c r="BF210" s="1"/>
  <c r="BA210"/>
  <c r="Q210"/>
  <c r="Z211" s="1"/>
  <c r="BB210"/>
  <c r="BE210" s="1"/>
  <c r="J421" i="7"/>
  <c r="I421"/>
  <c r="K421"/>
  <c r="H421"/>
  <c r="G421"/>
  <c r="BQ210" i="13"/>
  <c r="AT211" s="1"/>
  <c r="BL210"/>
  <c r="BO210"/>
  <c r="AR211" s="1"/>
  <c r="BN210"/>
  <c r="BM210"/>
  <c r="BP210"/>
  <c r="J321" i="12"/>
  <c r="B171" i="14" l="1"/>
  <c r="F421" i="7"/>
  <c r="I422" s="1"/>
  <c r="AS211" i="13"/>
  <c r="I211" s="1"/>
  <c r="E170" i="14"/>
  <c r="BJ211" i="13"/>
  <c r="BC211"/>
  <c r="BD211"/>
  <c r="AU211"/>
  <c r="AI212" s="1"/>
  <c r="L421" i="7"/>
  <c r="G321" i="12" s="1"/>
  <c r="AV211" i="13" l="1"/>
  <c r="AJ212" s="1"/>
  <c r="BI211"/>
  <c r="BF211"/>
  <c r="J211"/>
  <c r="M211" s="1"/>
  <c r="P211" s="1"/>
  <c r="AW211"/>
  <c r="AK212" s="1"/>
  <c r="BG211"/>
  <c r="H211"/>
  <c r="BH211"/>
  <c r="BB211"/>
  <c r="BE211" s="1"/>
  <c r="G422" i="7"/>
  <c r="H422"/>
  <c r="K422"/>
  <c r="J422"/>
  <c r="H321" i="12"/>
  <c r="I321" s="1"/>
  <c r="K211" i="13"/>
  <c r="S211"/>
  <c r="AB212" s="1"/>
  <c r="D172" i="14" s="1"/>
  <c r="R211" i="13"/>
  <c r="AA212" s="1"/>
  <c r="C172" i="14" s="1"/>
  <c r="L211" i="13"/>
  <c r="O211" s="1"/>
  <c r="BA211"/>
  <c r="BK211" l="1"/>
  <c r="N211"/>
  <c r="E171" i="14"/>
  <c r="Q211" i="13"/>
  <c r="Z212" s="1"/>
  <c r="F422" i="7" s="1"/>
  <c r="L422"/>
  <c r="G322" i="12" s="1"/>
  <c r="H322" s="1"/>
  <c r="I322" s="1"/>
  <c r="BM211" i="13"/>
  <c r="BQ211"/>
  <c r="AT212" s="1"/>
  <c r="BP211"/>
  <c r="AS212" s="1"/>
  <c r="BO211"/>
  <c r="AR212" s="1"/>
  <c r="BL211"/>
  <c r="BN211"/>
  <c r="J322" i="12"/>
  <c r="BI212" i="13" l="1"/>
  <c r="BJ212"/>
  <c r="B172" i="14"/>
  <c r="BH212" i="13"/>
  <c r="H212"/>
  <c r="AU212"/>
  <c r="AI213" s="1"/>
  <c r="AW212"/>
  <c r="AK213" s="1"/>
  <c r="J212"/>
  <c r="H423" i="7"/>
  <c r="I423"/>
  <c r="J423"/>
  <c r="G423"/>
  <c r="K423"/>
  <c r="J323" i="12"/>
  <c r="BN212" i="13"/>
  <c r="BO212"/>
  <c r="BQ212"/>
  <c r="BL212"/>
  <c r="BM212"/>
  <c r="BP212"/>
  <c r="I212"/>
  <c r="AV212"/>
  <c r="AJ213" s="1"/>
  <c r="BD212" l="1"/>
  <c r="BG212" s="1"/>
  <c r="BC212"/>
  <c r="BF212" s="1"/>
  <c r="BK212"/>
  <c r="Q212"/>
  <c r="Z213" s="1"/>
  <c r="K212"/>
  <c r="S212"/>
  <c r="AB213" s="1"/>
  <c r="D173" i="14" s="1"/>
  <c r="M212" i="13"/>
  <c r="P212" s="1"/>
  <c r="L212"/>
  <c r="O212" s="1"/>
  <c r="R212"/>
  <c r="AA213" s="1"/>
  <c r="C173" i="14" s="1"/>
  <c r="L423" i="7"/>
  <c r="G323" i="12" s="1"/>
  <c r="BA212" i="13"/>
  <c r="BB212"/>
  <c r="BE212" s="1"/>
  <c r="F423" i="7" l="1"/>
  <c r="AR213" i="13"/>
  <c r="AS213"/>
  <c r="BI213" s="1"/>
  <c r="AT213"/>
  <c r="BJ213" s="1"/>
  <c r="N212"/>
  <c r="E172" i="14"/>
  <c r="BD213" i="13"/>
  <c r="BA213"/>
  <c r="B173" i="14"/>
  <c r="H323" i="12"/>
  <c r="I323" s="1"/>
  <c r="I213" i="13" l="1"/>
  <c r="R213" s="1"/>
  <c r="AA214" s="1"/>
  <c r="C174" i="14" s="1"/>
  <c r="AV213" i="13"/>
  <c r="AJ214" s="1"/>
  <c r="BG213"/>
  <c r="J213"/>
  <c r="AW213"/>
  <c r="AK214" s="1"/>
  <c r="AU213"/>
  <c r="AI214" s="1"/>
  <c r="BH213"/>
  <c r="BC213"/>
  <c r="BF213" s="1"/>
  <c r="H213"/>
  <c r="Q213" s="1"/>
  <c r="Z214" s="1"/>
  <c r="BB213"/>
  <c r="BE213" s="1"/>
  <c r="BO213"/>
  <c r="BP213"/>
  <c r="BL213"/>
  <c r="BQ213"/>
  <c r="BN213"/>
  <c r="BM213"/>
  <c r="J324" i="12"/>
  <c r="H424" i="7"/>
  <c r="G424"/>
  <c r="J424"/>
  <c r="K424"/>
  <c r="I424"/>
  <c r="F424" l="1"/>
  <c r="AS214" i="13"/>
  <c r="I214" s="1"/>
  <c r="AR214"/>
  <c r="AT214"/>
  <c r="L213"/>
  <c r="O213" s="1"/>
  <c r="S213"/>
  <c r="AB214" s="1"/>
  <c r="D174" i="14" s="1"/>
  <c r="M213" i="13"/>
  <c r="P213" s="1"/>
  <c r="BK213"/>
  <c r="K213"/>
  <c r="BH214"/>
  <c r="L424" i="7"/>
  <c r="G324" i="12" s="1"/>
  <c r="B174" i="14"/>
  <c r="G425" i="7" l="1"/>
  <c r="AV214" i="13"/>
  <c r="AJ215" s="1"/>
  <c r="BI214"/>
  <c r="BJ214"/>
  <c r="AW214"/>
  <c r="AK215" s="1"/>
  <c r="J214"/>
  <c r="S214" s="1"/>
  <c r="AB215" s="1"/>
  <c r="D175" i="14" s="1"/>
  <c r="N213" i="13"/>
  <c r="E173" i="14"/>
  <c r="K425" i="7"/>
  <c r="I425"/>
  <c r="J425"/>
  <c r="AU214" i="13"/>
  <c r="AI215" s="1"/>
  <c r="H214"/>
  <c r="Q214" s="1"/>
  <c r="H324" i="12"/>
  <c r="I324" s="1"/>
  <c r="R214" i="13"/>
  <c r="L214"/>
  <c r="O214" s="1"/>
  <c r="H425" i="7"/>
  <c r="M214" i="13" l="1"/>
  <c r="P214" s="1"/>
  <c r="BC214"/>
  <c r="BF214" s="1"/>
  <c r="BD214"/>
  <c r="BG214" s="1"/>
  <c r="L425" i="7"/>
  <c r="G325" i="12" s="1"/>
  <c r="AA215" i="13"/>
  <c r="C175" i="14" s="1"/>
  <c r="BA214" i="13"/>
  <c r="K214"/>
  <c r="BB214"/>
  <c r="BE214" s="1"/>
  <c r="BK214"/>
  <c r="Z215"/>
  <c r="F425" i="7" s="1"/>
  <c r="BP214" i="13"/>
  <c r="BM214"/>
  <c r="BN214"/>
  <c r="BQ214"/>
  <c r="AT215" s="1"/>
  <c r="BO214"/>
  <c r="BL214"/>
  <c r="J325" i="12"/>
  <c r="AR215" i="13" l="1"/>
  <c r="AS215"/>
  <c r="AV215" s="1"/>
  <c r="AJ216" s="1"/>
  <c r="J426" i="7"/>
  <c r="BJ215" i="13"/>
  <c r="N214"/>
  <c r="E174" i="14"/>
  <c r="B175"/>
  <c r="BD215" i="13"/>
  <c r="H325" i="12"/>
  <c r="I325" s="1"/>
  <c r="J326" s="1"/>
  <c r="BC215" i="13"/>
  <c r="BN215" l="1"/>
  <c r="J215"/>
  <c r="M215" s="1"/>
  <c r="P215" s="1"/>
  <c r="K426" i="7"/>
  <c r="G426"/>
  <c r="H426"/>
  <c r="I426"/>
  <c r="BG215" i="13"/>
  <c r="AW215"/>
  <c r="AK216" s="1"/>
  <c r="I215"/>
  <c r="R215" s="1"/>
  <c r="AA216" s="1"/>
  <c r="C176" i="14" s="1"/>
  <c r="BI215" i="13"/>
  <c r="AU215"/>
  <c r="AI216" s="1"/>
  <c r="BH215"/>
  <c r="BF215"/>
  <c r="BL215"/>
  <c r="BO215"/>
  <c r="BQ215"/>
  <c r="BM215"/>
  <c r="BP215"/>
  <c r="AS216" s="1"/>
  <c r="H215"/>
  <c r="K215" s="1"/>
  <c r="AR216" l="1"/>
  <c r="AT216"/>
  <c r="AW216" s="1"/>
  <c r="AK217" s="1"/>
  <c r="S215"/>
  <c r="AB216" s="1"/>
  <c r="D176" i="14" s="1"/>
  <c r="L426" i="7"/>
  <c r="G326" i="12" s="1"/>
  <c r="H326" s="1"/>
  <c r="I326" s="1"/>
  <c r="BP216" i="13" s="1"/>
  <c r="L215"/>
  <c r="O215" s="1"/>
  <c r="BI216"/>
  <c r="N215"/>
  <c r="BK215"/>
  <c r="BA215"/>
  <c r="BB215"/>
  <c r="Q215"/>
  <c r="Z216" s="1"/>
  <c r="F426" i="7" s="1"/>
  <c r="I216" i="13"/>
  <c r="AV216"/>
  <c r="AJ217" s="1"/>
  <c r="J216" l="1"/>
  <c r="S216" s="1"/>
  <c r="E175" i="14"/>
  <c r="BJ216" i="13"/>
  <c r="J327" i="12"/>
  <c r="BL216" i="13"/>
  <c r="BQ216"/>
  <c r="BM216"/>
  <c r="B176" i="14"/>
  <c r="BN216" i="13"/>
  <c r="BO216"/>
  <c r="BE215"/>
  <c r="BH216"/>
  <c r="J427" i="7"/>
  <c r="K427"/>
  <c r="I427"/>
  <c r="G427"/>
  <c r="H427"/>
  <c r="L216" i="13"/>
  <c r="O216" s="1"/>
  <c r="R216"/>
  <c r="M216" l="1"/>
  <c r="P216" s="1"/>
  <c r="BD216"/>
  <c r="AT217" s="1"/>
  <c r="BC216"/>
  <c r="AS217" s="1"/>
  <c r="AA217"/>
  <c r="C177" i="14" s="1"/>
  <c r="AB217" i="13"/>
  <c r="D177" i="14" s="1"/>
  <c r="AU216" i="13"/>
  <c r="AI217" s="1"/>
  <c r="H216"/>
  <c r="L427" i="7"/>
  <c r="G327" i="12" s="1"/>
  <c r="AR217" i="13" l="1"/>
  <c r="BG216"/>
  <c r="BJ217"/>
  <c r="BF216"/>
  <c r="BI217"/>
  <c r="BA216"/>
  <c r="BB216"/>
  <c r="BE216" s="1"/>
  <c r="Q216"/>
  <c r="Z217" s="1"/>
  <c r="F427" i="7" s="1"/>
  <c r="K216" i="13"/>
  <c r="BK216"/>
  <c r="H327" i="12"/>
  <c r="I327" s="1"/>
  <c r="AU217" i="13" l="1"/>
  <c r="AI218" s="1"/>
  <c r="N216"/>
  <c r="E176" i="14"/>
  <c r="J217" i="13"/>
  <c r="AW217"/>
  <c r="AK218" s="1"/>
  <c r="AV217"/>
  <c r="AJ218" s="1"/>
  <c r="I217"/>
  <c r="B177" i="14"/>
  <c r="BP217" i="13"/>
  <c r="BO217"/>
  <c r="BM217"/>
  <c r="BN217"/>
  <c r="BQ217"/>
  <c r="BL217"/>
  <c r="J328" i="12"/>
  <c r="BB217" i="13"/>
  <c r="BA217"/>
  <c r="AR218" l="1"/>
  <c r="AS218"/>
  <c r="BE217"/>
  <c r="BH217"/>
  <c r="H217"/>
  <c r="BK217" s="1"/>
  <c r="L217"/>
  <c r="O217" s="1"/>
  <c r="R217"/>
  <c r="AA218" s="1"/>
  <c r="C178" i="14" s="1"/>
  <c r="BC217" i="13"/>
  <c r="BF217" s="1"/>
  <c r="S217"/>
  <c r="AB218" s="1"/>
  <c r="D178" i="14" s="1"/>
  <c r="M217" i="13"/>
  <c r="P217" s="1"/>
  <c r="BD217"/>
  <c r="BG217" s="1"/>
  <c r="G428" i="7"/>
  <c r="I428"/>
  <c r="J428"/>
  <c r="K428"/>
  <c r="H428"/>
  <c r="AT218" i="13" l="1"/>
  <c r="BJ218" s="1"/>
  <c r="K217"/>
  <c r="Q217"/>
  <c r="Z218" s="1"/>
  <c r="I218"/>
  <c r="H218"/>
  <c r="K218" s="1"/>
  <c r="L428" i="7"/>
  <c r="G328" i="12" s="1"/>
  <c r="AU218" i="13"/>
  <c r="AI219" s="1"/>
  <c r="B178" i="14" l="1"/>
  <c r="F428" i="7"/>
  <c r="BI218" i="13"/>
  <c r="AV218"/>
  <c r="AJ219" s="1"/>
  <c r="N217"/>
  <c r="E177" i="14"/>
  <c r="BH218" i="13"/>
  <c r="J429" i="7"/>
  <c r="R218" i="13"/>
  <c r="L218"/>
  <c r="O218" s="1"/>
  <c r="N218"/>
  <c r="Q218"/>
  <c r="AW218"/>
  <c r="AK219" s="1"/>
  <c r="J218"/>
  <c r="H328" i="12"/>
  <c r="I328" s="1"/>
  <c r="K429" i="7" l="1"/>
  <c r="G429"/>
  <c r="I429"/>
  <c r="H429"/>
  <c r="M218" i="13"/>
  <c r="BK218"/>
  <c r="S218"/>
  <c r="AB219" s="1"/>
  <c r="D179" i="14" s="1"/>
  <c r="BO218" i="13"/>
  <c r="BP218"/>
  <c r="BN218"/>
  <c r="BL218"/>
  <c r="J329" i="12"/>
  <c r="BM218" i="13"/>
  <c r="BQ218"/>
  <c r="L429" i="7" l="1"/>
  <c r="G329" i="12" s="1"/>
  <c r="H329" s="1"/>
  <c r="I329" s="1"/>
  <c r="BO219" i="13" s="1"/>
  <c r="P218"/>
  <c r="E178" i="14"/>
  <c r="BD218" i="13"/>
  <c r="BA218"/>
  <c r="Z219"/>
  <c r="BB218"/>
  <c r="AR219" s="1"/>
  <c r="BC218"/>
  <c r="BF218" s="1"/>
  <c r="AA219"/>
  <c r="C179" i="14" s="1"/>
  <c r="F429" i="7" l="1"/>
  <c r="AS219" i="13"/>
  <c r="BG218"/>
  <c r="AT219"/>
  <c r="BJ219" s="1"/>
  <c r="BL219"/>
  <c r="BM219"/>
  <c r="J330" i="12"/>
  <c r="BQ219" i="13"/>
  <c r="BP219"/>
  <c r="BN219"/>
  <c r="B179" i="14"/>
  <c r="BI219" i="13"/>
  <c r="BE218"/>
  <c r="BH219"/>
  <c r="AW219" l="1"/>
  <c r="AK220" s="1"/>
  <c r="J219"/>
  <c r="S219" s="1"/>
  <c r="AU219"/>
  <c r="AI220" s="1"/>
  <c r="H219"/>
  <c r="G430" i="7"/>
  <c r="H430"/>
  <c r="I430"/>
  <c r="K430"/>
  <c r="J430"/>
  <c r="AV219" i="13"/>
  <c r="AJ220" s="1"/>
  <c r="I219"/>
  <c r="M219" l="1"/>
  <c r="P219" s="1"/>
  <c r="L219"/>
  <c r="O219" s="1"/>
  <c r="R219"/>
  <c r="L430" i="7"/>
  <c r="G330" i="12" s="1"/>
  <c r="Q219" i="13"/>
  <c r="K219"/>
  <c r="BK219"/>
  <c r="N219" l="1"/>
  <c r="E179" i="14"/>
  <c r="H330" i="12"/>
  <c r="I330" s="1"/>
  <c r="BO220" i="13" l="1"/>
  <c r="BP220"/>
  <c r="BN220"/>
  <c r="BQ220"/>
  <c r="J331" i="12"/>
  <c r="BL220" i="13"/>
  <c r="BM220"/>
  <c r="BD219" l="1"/>
  <c r="AT220" s="1"/>
  <c r="AB220"/>
  <c r="BD220"/>
  <c r="Z220"/>
  <c r="BB219"/>
  <c r="AR220" s="1"/>
  <c r="BC219"/>
  <c r="AS220" s="1"/>
  <c r="BD221"/>
  <c r="AA220"/>
  <c r="C180" i="14" s="1"/>
  <c r="BB220" i="13"/>
  <c r="BC220"/>
  <c r="BD222"/>
  <c r="BB221"/>
  <c r="BC221"/>
  <c r="BD223"/>
  <c r="BB222"/>
  <c r="BC222"/>
  <c r="BD224"/>
  <c r="BB223"/>
  <c r="BC223"/>
  <c r="BD225"/>
  <c r="BB224"/>
  <c r="BC224"/>
  <c r="BD226"/>
  <c r="BB225"/>
  <c r="BC225"/>
  <c r="BD227"/>
  <c r="BB226"/>
  <c r="BC226"/>
  <c r="BD228"/>
  <c r="BB227"/>
  <c r="BC227"/>
  <c r="BD229"/>
  <c r="BB228"/>
  <c r="BC228"/>
  <c r="BD230"/>
  <c r="BB229"/>
  <c r="BC229"/>
  <c r="BD231"/>
  <c r="BB230"/>
  <c r="BC230"/>
  <c r="BD232"/>
  <c r="BB231"/>
  <c r="BC231"/>
  <c r="BD233"/>
  <c r="BB232"/>
  <c r="BC232"/>
  <c r="BD234"/>
  <c r="BB233"/>
  <c r="BC233"/>
  <c r="BD235"/>
  <c r="BB234"/>
  <c r="BC234"/>
  <c r="BD236"/>
  <c r="BB235"/>
  <c r="BC235"/>
  <c r="BD237"/>
  <c r="BB236"/>
  <c r="BC236"/>
  <c r="BD238"/>
  <c r="BB237"/>
  <c r="BC237"/>
  <c r="BD239"/>
  <c r="BB238"/>
  <c r="BC238"/>
  <c r="BD240"/>
  <c r="BB239"/>
  <c r="BC239"/>
  <c r="BD241"/>
  <c r="BB240"/>
  <c r="BC240"/>
  <c r="BD242"/>
  <c r="BB241"/>
  <c r="BC241"/>
  <c r="BD243"/>
  <c r="BB242"/>
  <c r="BC242"/>
  <c r="BD244"/>
  <c r="BB243"/>
  <c r="BC243"/>
  <c r="BD245"/>
  <c r="BB244"/>
  <c r="BC244"/>
  <c r="BB245"/>
  <c r="BB246"/>
  <c r="BC245"/>
  <c r="BC246"/>
  <c r="BD246"/>
  <c r="BC247"/>
  <c r="BB247"/>
  <c r="BD247"/>
  <c r="BC248"/>
  <c r="BC249"/>
  <c r="BB248"/>
  <c r="BD248"/>
  <c r="BC250"/>
  <c r="BB249"/>
  <c r="BD249"/>
  <c r="BB250"/>
  <c r="BD250"/>
  <c r="BC251"/>
  <c r="BB251"/>
  <c r="BD251"/>
  <c r="BC252"/>
  <c r="BC253"/>
  <c r="BB252"/>
  <c r="BD252"/>
  <c r="BB253"/>
  <c r="BD253"/>
  <c r="BC254"/>
  <c r="BC255"/>
  <c r="BB254"/>
  <c r="BD254"/>
  <c r="BC256"/>
  <c r="BB255"/>
  <c r="BD255"/>
  <c r="BC257"/>
  <c r="BB256"/>
  <c r="BD256"/>
  <c r="BC258"/>
  <c r="BB257"/>
  <c r="BD257"/>
  <c r="BD258"/>
  <c r="BB258"/>
  <c r="BD259"/>
  <c r="BB259"/>
  <c r="BC259"/>
  <c r="BD260"/>
  <c r="BD261"/>
  <c r="BB260"/>
  <c r="BC260"/>
  <c r="BB261"/>
  <c r="BC261"/>
  <c r="BB262"/>
  <c r="BB263"/>
  <c r="BC262"/>
  <c r="BD262"/>
  <c r="BB264"/>
  <c r="BC263"/>
  <c r="BD263"/>
  <c r="BB265"/>
  <c r="BC264"/>
  <c r="BD264"/>
  <c r="BB266"/>
  <c r="BC265"/>
  <c r="BD265"/>
  <c r="BB267"/>
  <c r="BC266"/>
  <c r="BD266"/>
  <c r="BC267"/>
  <c r="BC268"/>
  <c r="BD267"/>
  <c r="BB268"/>
  <c r="BD268"/>
  <c r="BB269"/>
  <c r="BB270"/>
  <c r="BD269"/>
  <c r="BC269"/>
  <c r="BB271"/>
  <c r="BC270"/>
  <c r="BD270"/>
  <c r="BC271"/>
  <c r="BD271"/>
  <c r="BC272"/>
  <c r="BB272"/>
  <c r="BD272"/>
  <c r="BC273"/>
  <c r="BB273"/>
  <c r="BD273"/>
  <c r="BC274"/>
  <c r="BC275"/>
  <c r="BD274"/>
  <c r="BB274"/>
  <c r="BD275"/>
  <c r="BB275"/>
  <c r="BD276"/>
  <c r="BB276"/>
  <c r="BC276"/>
  <c r="BD277"/>
  <c r="BB277"/>
  <c r="BC277"/>
  <c r="BD278"/>
  <c r="BD279"/>
  <c r="BB278"/>
  <c r="BC278"/>
  <c r="BB279"/>
  <c r="BC279"/>
  <c r="BD280"/>
  <c r="BB280"/>
  <c r="BC280"/>
  <c r="BD281"/>
  <c r="BD282"/>
  <c r="BB281"/>
  <c r="BC281"/>
  <c r="BC282"/>
  <c r="BC283"/>
  <c r="BB282"/>
  <c r="BC284"/>
  <c r="BB283"/>
  <c r="BD283"/>
  <c r="BC285"/>
  <c r="BB284"/>
  <c r="BD284"/>
  <c r="BC286"/>
  <c r="BB285"/>
  <c r="BD285"/>
  <c r="BB286"/>
  <c r="BD286"/>
  <c r="BC287"/>
  <c r="BC288"/>
  <c r="BD287"/>
  <c r="BB287"/>
  <c r="BB288"/>
  <c r="BD288"/>
  <c r="BB289"/>
  <c r="BC289"/>
  <c r="BD289"/>
  <c r="BB290"/>
  <c r="BB291"/>
  <c r="BD290"/>
  <c r="BD291"/>
  <c r="BC290"/>
  <c r="BC291"/>
  <c r="BC292"/>
  <c r="BC293"/>
  <c r="BB292"/>
  <c r="BB293"/>
  <c r="BD292"/>
  <c r="BD293"/>
  <c r="BD294"/>
  <c r="BB294"/>
  <c r="BC294"/>
  <c r="BD295"/>
  <c r="BD296"/>
  <c r="BB295"/>
  <c r="BC295"/>
  <c r="BC296"/>
  <c r="BC297"/>
  <c r="BB296"/>
  <c r="BB297"/>
  <c r="BD297"/>
  <c r="BB298"/>
  <c r="BC298"/>
  <c r="BD298"/>
  <c r="BB299"/>
  <c r="BB300"/>
  <c r="BC299"/>
  <c r="BC300"/>
  <c r="BD299"/>
  <c r="BD300"/>
  <c r="BD301"/>
  <c r="BD302"/>
  <c r="BB301"/>
  <c r="BC301"/>
  <c r="BC302"/>
  <c r="BB302"/>
  <c r="BC303"/>
  <c r="BB303"/>
  <c r="BD303"/>
  <c r="BC304"/>
  <c r="BC305"/>
  <c r="BD304"/>
  <c r="BD305"/>
  <c r="BB304"/>
  <c r="BB305"/>
  <c r="BC306"/>
  <c r="BC307"/>
  <c r="BB306"/>
  <c r="BD306"/>
  <c r="BB307"/>
  <c r="BD307"/>
  <c r="BC308"/>
  <c r="BB308"/>
  <c r="BD308"/>
  <c r="BC309"/>
  <c r="BC310"/>
  <c r="BB309"/>
  <c r="BD309"/>
  <c r="BB310"/>
  <c r="BD310"/>
  <c r="BC311"/>
  <c r="BB311"/>
  <c r="BD311"/>
  <c r="BC312"/>
  <c r="BB312"/>
  <c r="BD312"/>
  <c r="BC313"/>
  <c r="BB313"/>
  <c r="BD313"/>
  <c r="BC314"/>
  <c r="BC315"/>
  <c r="BD314"/>
  <c r="BB314"/>
  <c r="BD315"/>
  <c r="BD316"/>
  <c r="BB315"/>
  <c r="BB316"/>
  <c r="BC316"/>
  <c r="BD317"/>
  <c r="BD318"/>
  <c r="BC317"/>
  <c r="BB317"/>
  <c r="BB318"/>
  <c r="BC318"/>
  <c r="BC319"/>
  <c r="BC320"/>
  <c r="BD319"/>
  <c r="BD320"/>
  <c r="BB319"/>
  <c r="BD321"/>
  <c r="BB320"/>
  <c r="BB321"/>
  <c r="BC321"/>
  <c r="BB322"/>
  <c r="BC322"/>
  <c r="BD322"/>
  <c r="BB323"/>
  <c r="BC323"/>
  <c r="BD323"/>
  <c r="BB324"/>
  <c r="BB325"/>
  <c r="BD324"/>
  <c r="BD325"/>
  <c r="BC324"/>
  <c r="BD326"/>
  <c r="BC325"/>
  <c r="BC326"/>
  <c r="BC327"/>
  <c r="BB326"/>
  <c r="BB327"/>
  <c r="BD327"/>
  <c r="BB328"/>
  <c r="BC328"/>
  <c r="BD328"/>
  <c r="BB329"/>
  <c r="BC329"/>
  <c r="BD329"/>
  <c r="BB330"/>
  <c r="BC330"/>
  <c r="BD330"/>
  <c r="BB331"/>
  <c r="BC331"/>
  <c r="BD331"/>
  <c r="BB332"/>
  <c r="BB333"/>
  <c r="BD332"/>
  <c r="BD333"/>
  <c r="BC332"/>
  <c r="BD334"/>
  <c r="BC333"/>
  <c r="BD335"/>
  <c r="BB334"/>
  <c r="BC334"/>
  <c r="BD336"/>
  <c r="BB335"/>
  <c r="BC335"/>
  <c r="BB336"/>
  <c r="BC336"/>
  <c r="BD337"/>
  <c r="BB337"/>
  <c r="BC337"/>
  <c r="BD338"/>
  <c r="BB338"/>
  <c r="BC338"/>
  <c r="BD339"/>
  <c r="BB339"/>
  <c r="BC339"/>
  <c r="BD340"/>
  <c r="BB340"/>
  <c r="BC340"/>
  <c r="BD341"/>
  <c r="BD342"/>
  <c r="BC341"/>
  <c r="BC342"/>
  <c r="BB341"/>
  <c r="BC343"/>
  <c r="BB342"/>
  <c r="BB343"/>
  <c r="BB344"/>
  <c r="BD343"/>
  <c r="BB345"/>
  <c r="BC344"/>
  <c r="BC345"/>
  <c r="BD344"/>
  <c r="BD345"/>
  <c r="BD346"/>
  <c r="BC346"/>
  <c r="BB346"/>
  <c r="BF220"/>
  <c r="BF219"/>
  <c r="BA219"/>
  <c r="D180" i="14"/>
  <c r="F430" i="7" l="1"/>
  <c r="BE219" i="13"/>
  <c r="BG219"/>
  <c r="BG220"/>
  <c r="I431" i="7"/>
  <c r="BH220" i="13"/>
  <c r="BA220"/>
  <c r="J220"/>
  <c r="BJ220"/>
  <c r="B180" i="14"/>
  <c r="BE220" i="13"/>
  <c r="BI220"/>
  <c r="I220"/>
  <c r="AV220"/>
  <c r="AJ221" s="1"/>
  <c r="AS221" s="1"/>
  <c r="AU220"/>
  <c r="AI221" s="1"/>
  <c r="AR221" s="1"/>
  <c r="H220"/>
  <c r="AW220"/>
  <c r="AK221" s="1"/>
  <c r="AT221" s="1"/>
  <c r="J431" i="7" l="1"/>
  <c r="H431"/>
  <c r="G431"/>
  <c r="K431"/>
  <c r="S220" i="13"/>
  <c r="AB221" s="1"/>
  <c r="D181" i="14" s="1"/>
  <c r="M220" i="13"/>
  <c r="P220" s="1"/>
  <c r="Q220"/>
  <c r="Z221" s="1"/>
  <c r="F431" i="7" s="1"/>
  <c r="K220" i="13"/>
  <c r="BK220"/>
  <c r="R220"/>
  <c r="AA221" s="1"/>
  <c r="C181" i="14" s="1"/>
  <c r="L220" i="13"/>
  <c r="O220" s="1"/>
  <c r="BI221" l="1"/>
  <c r="L431" i="7"/>
  <c r="G331" i="12" s="1"/>
  <c r="H331" s="1"/>
  <c r="I331" s="1"/>
  <c r="BH221" i="13"/>
  <c r="BJ221"/>
  <c r="N220"/>
  <c r="E180" i="14"/>
  <c r="H221" i="13"/>
  <c r="AU221"/>
  <c r="AI222" s="1"/>
  <c r="BE221"/>
  <c r="BA221"/>
  <c r="B181" i="14"/>
  <c r="AV221" i="13"/>
  <c r="AJ222" s="1"/>
  <c r="I221"/>
  <c r="BF221"/>
  <c r="AW221"/>
  <c r="AK222" s="1"/>
  <c r="J221"/>
  <c r="BG221"/>
  <c r="H432" i="7" l="1"/>
  <c r="I432"/>
  <c r="J432"/>
  <c r="K432"/>
  <c r="G432"/>
  <c r="R221" i="13"/>
  <c r="AA222" s="1"/>
  <c r="C182" i="14" s="1"/>
  <c r="L221" i="13"/>
  <c r="O221" s="1"/>
  <c r="Q221"/>
  <c r="Z222" s="1"/>
  <c r="BK221"/>
  <c r="K221"/>
  <c r="S221"/>
  <c r="AB222" s="1"/>
  <c r="D182" i="14" s="1"/>
  <c r="M221" i="13"/>
  <c r="P221" s="1"/>
  <c r="BL221"/>
  <c r="BM221"/>
  <c r="BN221"/>
  <c r="J332" i="12"/>
  <c r="BQ221" i="13"/>
  <c r="AT222" s="1"/>
  <c r="BO221"/>
  <c r="AR222" s="1"/>
  <c r="BP221"/>
  <c r="AS222" s="1"/>
  <c r="F432" i="7" l="1"/>
  <c r="BI222" i="13"/>
  <c r="BH222"/>
  <c r="BJ222"/>
  <c r="N221"/>
  <c r="E181" i="14"/>
  <c r="AW222" i="13"/>
  <c r="AK223" s="1"/>
  <c r="J222"/>
  <c r="BG222"/>
  <c r="L432" i="7"/>
  <c r="G332" i="12" s="1"/>
  <c r="I222" i="13"/>
  <c r="AV222"/>
  <c r="AJ223" s="1"/>
  <c r="BF222"/>
  <c r="BA222"/>
  <c r="B182" i="14"/>
  <c r="H222" i="13"/>
  <c r="AU222"/>
  <c r="AI223" s="1"/>
  <c r="BE222"/>
  <c r="K433" i="7" l="1"/>
  <c r="I433"/>
  <c r="R222" i="13"/>
  <c r="AA223" s="1"/>
  <c r="C183" i="14" s="1"/>
  <c r="L222" i="13"/>
  <c r="O222" s="1"/>
  <c r="H332" i="12"/>
  <c r="I332" s="1"/>
  <c r="Q222" i="13"/>
  <c r="Z223" s="1"/>
  <c r="F433" i="7" s="1"/>
  <c r="BK222" i="13"/>
  <c r="K222"/>
  <c r="S222"/>
  <c r="AB223" s="1"/>
  <c r="D183" i="14" s="1"/>
  <c r="M222" i="13"/>
  <c r="P222" s="1"/>
  <c r="J433" i="7"/>
  <c r="G433"/>
  <c r="H433"/>
  <c r="J434" l="1"/>
  <c r="N222" i="13"/>
  <c r="E182" i="14"/>
  <c r="B183"/>
  <c r="BA223" i="13"/>
  <c r="BN222"/>
  <c r="BM222"/>
  <c r="BL222"/>
  <c r="BQ222"/>
  <c r="AT223" s="1"/>
  <c r="BO222"/>
  <c r="AR223" s="1"/>
  <c r="BP222"/>
  <c r="AS223" s="1"/>
  <c r="J333" i="12"/>
  <c r="L433" i="7"/>
  <c r="G333" i="12" s="1"/>
  <c r="BJ223" i="13" l="1"/>
  <c r="BI223"/>
  <c r="BH223"/>
  <c r="G434" i="7"/>
  <c r="I434"/>
  <c r="H434"/>
  <c r="K434"/>
  <c r="H223" i="13"/>
  <c r="AU223"/>
  <c r="AI224" s="1"/>
  <c r="BE223"/>
  <c r="I223"/>
  <c r="AV223"/>
  <c r="AJ224" s="1"/>
  <c r="BF223"/>
  <c r="H333" i="12"/>
  <c r="I333" s="1"/>
  <c r="J334" s="1"/>
  <c r="AW223" i="13"/>
  <c r="AK224" s="1"/>
  <c r="J223"/>
  <c r="BG223"/>
  <c r="L434" i="7" l="1"/>
  <c r="G334" i="12" s="1"/>
  <c r="S223" i="13"/>
  <c r="AB224" s="1"/>
  <c r="D184" i="14" s="1"/>
  <c r="M223" i="13"/>
  <c r="P223" s="1"/>
  <c r="BN223"/>
  <c r="BM223"/>
  <c r="BL223"/>
  <c r="BP223"/>
  <c r="AS224" s="1"/>
  <c r="BQ223"/>
  <c r="AT224" s="1"/>
  <c r="BO223"/>
  <c r="AR224" s="1"/>
  <c r="BK223"/>
  <c r="Q223"/>
  <c r="Z224" s="1"/>
  <c r="F434" i="7" s="1"/>
  <c r="K223" i="13"/>
  <c r="H334" i="12"/>
  <c r="I334" s="1"/>
  <c r="J335" s="1"/>
  <c r="R223" i="13"/>
  <c r="AA224" s="1"/>
  <c r="C184" i="14" s="1"/>
  <c r="L223" i="13"/>
  <c r="O223" s="1"/>
  <c r="BI224" l="1"/>
  <c r="BH224"/>
  <c r="N223"/>
  <c r="E183" i="14"/>
  <c r="BJ224" i="13"/>
  <c r="J224"/>
  <c r="AW224"/>
  <c r="AK225" s="1"/>
  <c r="BG224"/>
  <c r="I224"/>
  <c r="AV224"/>
  <c r="AJ225" s="1"/>
  <c r="BF224"/>
  <c r="BL224"/>
  <c r="BM224"/>
  <c r="BN224"/>
  <c r="BQ224"/>
  <c r="BO224"/>
  <c r="BP224"/>
  <c r="H224"/>
  <c r="AU224"/>
  <c r="AI225" s="1"/>
  <c r="BE224"/>
  <c r="B184" i="14"/>
  <c r="BA224" i="13"/>
  <c r="AR225" l="1"/>
  <c r="AT225"/>
  <c r="AS225"/>
  <c r="BK224"/>
  <c r="Q224"/>
  <c r="Z225" s="1"/>
  <c r="F435" i="7" s="1"/>
  <c r="K224" i="13"/>
  <c r="I435" i="7"/>
  <c r="H435"/>
  <c r="K435"/>
  <c r="J435"/>
  <c r="G435"/>
  <c r="R224" i="13"/>
  <c r="AA225" s="1"/>
  <c r="C185" i="14" s="1"/>
  <c r="L224" i="13"/>
  <c r="O224" s="1"/>
  <c r="S224"/>
  <c r="AB225" s="1"/>
  <c r="D185" i="14" s="1"/>
  <c r="M224" i="13"/>
  <c r="P224" s="1"/>
  <c r="BH225" l="1"/>
  <c r="BI225"/>
  <c r="N224"/>
  <c r="E184" i="14"/>
  <c r="BJ225" i="13"/>
  <c r="B185" i="14"/>
  <c r="BA225" i="13"/>
  <c r="I225"/>
  <c r="AV225"/>
  <c r="AJ226" s="1"/>
  <c r="BF225"/>
  <c r="AW225"/>
  <c r="AK226" s="1"/>
  <c r="J225"/>
  <c r="BG225"/>
  <c r="L435" i="7"/>
  <c r="G335" i="12" s="1"/>
  <c r="H225" i="13"/>
  <c r="AU225"/>
  <c r="AI226" s="1"/>
  <c r="BE225"/>
  <c r="S225" l="1"/>
  <c r="AB226" s="1"/>
  <c r="D186" i="14" s="1"/>
  <c r="M225" i="13"/>
  <c r="P225" s="1"/>
  <c r="Q225"/>
  <c r="Z226" s="1"/>
  <c r="BK225"/>
  <c r="K225"/>
  <c r="R225"/>
  <c r="AA226" s="1"/>
  <c r="C186" i="14" s="1"/>
  <c r="L225" i="13"/>
  <c r="O225" s="1"/>
  <c r="I436" i="7"/>
  <c r="G436"/>
  <c r="H436"/>
  <c r="H335" i="12"/>
  <c r="I335" s="1"/>
  <c r="J436" i="7"/>
  <c r="K436"/>
  <c r="F436" l="1"/>
  <c r="N225" i="13"/>
  <c r="E185" i="14"/>
  <c r="BA226" i="13"/>
  <c r="B186" i="14"/>
  <c r="BL225" i="13"/>
  <c r="BN225"/>
  <c r="BM225"/>
  <c r="BQ225"/>
  <c r="AT226" s="1"/>
  <c r="BP225"/>
  <c r="AS226" s="1"/>
  <c r="BO225"/>
  <c r="AR226" s="1"/>
  <c r="J336" i="12"/>
  <c r="L436" i="7"/>
  <c r="G336" i="12" s="1"/>
  <c r="K437" i="7" l="1"/>
  <c r="BH226" i="13"/>
  <c r="BJ226"/>
  <c r="BI226"/>
  <c r="G437" i="7"/>
  <c r="H226" i="13"/>
  <c r="AU226"/>
  <c r="AI227" s="1"/>
  <c r="BE226"/>
  <c r="I437" i="7"/>
  <c r="J437"/>
  <c r="I226" i="13"/>
  <c r="AV226"/>
  <c r="AJ227" s="1"/>
  <c r="BF226"/>
  <c r="H336" i="12"/>
  <c r="I336" s="1"/>
  <c r="AW226" i="13"/>
  <c r="AK227" s="1"/>
  <c r="J226"/>
  <c r="BG226"/>
  <c r="H437" i="7"/>
  <c r="L437" l="1"/>
  <c r="G337" i="12" s="1"/>
  <c r="H337" s="1"/>
  <c r="I337" s="1"/>
  <c r="BN226" i="13"/>
  <c r="BM226"/>
  <c r="BL226"/>
  <c r="BO226"/>
  <c r="AR227" s="1"/>
  <c r="BQ226"/>
  <c r="AT227" s="1"/>
  <c r="BP226"/>
  <c r="AS227" s="1"/>
  <c r="Q226"/>
  <c r="Z227" s="1"/>
  <c r="BK226"/>
  <c r="K226"/>
  <c r="S226"/>
  <c r="AB227" s="1"/>
  <c r="D187" i="14" s="1"/>
  <c r="M226" i="13"/>
  <c r="P226" s="1"/>
  <c r="J337" i="12"/>
  <c r="R226" i="13"/>
  <c r="AA227" s="1"/>
  <c r="C187" i="14" s="1"/>
  <c r="L226" i="13"/>
  <c r="O226" s="1"/>
  <c r="F437" i="7" l="1"/>
  <c r="BI227" i="13"/>
  <c r="BJ227"/>
  <c r="BH227"/>
  <c r="N226"/>
  <c r="E186" i="14"/>
  <c r="AW227" i="13"/>
  <c r="AK228" s="1"/>
  <c r="J227"/>
  <c r="BG227"/>
  <c r="BN227"/>
  <c r="BM227"/>
  <c r="BL227"/>
  <c r="BP227"/>
  <c r="BO227"/>
  <c r="BQ227"/>
  <c r="B187" i="14"/>
  <c r="BA227" i="13"/>
  <c r="H227"/>
  <c r="AU227"/>
  <c r="AI228" s="1"/>
  <c r="BE227"/>
  <c r="J338" i="12"/>
  <c r="I227" i="13"/>
  <c r="AV227"/>
  <c r="AJ228" s="1"/>
  <c r="BF227"/>
  <c r="AS228" l="1"/>
  <c r="AR228"/>
  <c r="AT228"/>
  <c r="S227"/>
  <c r="AB228" s="1"/>
  <c r="D188" i="14" s="1"/>
  <c r="M227" i="13"/>
  <c r="P227" s="1"/>
  <c r="R227"/>
  <c r="AA228" s="1"/>
  <c r="C188" i="14" s="1"/>
  <c r="L227" i="13"/>
  <c r="O227" s="1"/>
  <c r="K438" i="7"/>
  <c r="G438"/>
  <c r="I438"/>
  <c r="H438"/>
  <c r="J438"/>
  <c r="BK227" i="13"/>
  <c r="Q227"/>
  <c r="Z228" s="1"/>
  <c r="K227"/>
  <c r="F438" i="7" l="1"/>
  <c r="H439" s="1"/>
  <c r="BI228" i="13"/>
  <c r="BH228"/>
  <c r="N227"/>
  <c r="E187" i="14"/>
  <c r="BJ228" i="13"/>
  <c r="L438" i="7"/>
  <c r="G338" i="12" s="1"/>
  <c r="B188" i="14"/>
  <c r="BA228" i="13"/>
  <c r="J228"/>
  <c r="AW228"/>
  <c r="AK229" s="1"/>
  <c r="BG228"/>
  <c r="I228"/>
  <c r="AV228"/>
  <c r="AJ229" s="1"/>
  <c r="BF228"/>
  <c r="H228"/>
  <c r="AU228"/>
  <c r="AI229" s="1"/>
  <c r="BE228"/>
  <c r="BK228" l="1"/>
  <c r="Q228"/>
  <c r="Z229" s="1"/>
  <c r="K228"/>
  <c r="R228"/>
  <c r="AA229" s="1"/>
  <c r="C189" i="14" s="1"/>
  <c r="L228" i="13"/>
  <c r="O228" s="1"/>
  <c r="S228"/>
  <c r="AB229" s="1"/>
  <c r="D189" i="14" s="1"/>
  <c r="M228" i="13"/>
  <c r="P228" s="1"/>
  <c r="H338" i="12"/>
  <c r="I338" s="1"/>
  <c r="G439" i="7"/>
  <c r="K439"/>
  <c r="I439"/>
  <c r="J439"/>
  <c r="F439" l="1"/>
  <c r="N228" i="13"/>
  <c r="E188" i="14"/>
  <c r="L439" i="7"/>
  <c r="G339" i="12" s="1"/>
  <c r="BA229" i="13"/>
  <c r="B189" i="14"/>
  <c r="BL228" i="13"/>
  <c r="BM228"/>
  <c r="BN228"/>
  <c r="BP228"/>
  <c r="AS229" s="1"/>
  <c r="BQ228"/>
  <c r="AT229" s="1"/>
  <c r="BO228"/>
  <c r="AR229" s="1"/>
  <c r="J339" i="12"/>
  <c r="J440" i="7"/>
  <c r="BH229" i="13" l="1"/>
  <c r="BI229"/>
  <c r="BJ229"/>
  <c r="K440" i="7"/>
  <c r="I440"/>
  <c r="H229" i="13"/>
  <c r="AU229"/>
  <c r="AI230" s="1"/>
  <c r="BE229"/>
  <c r="I229"/>
  <c r="AV229"/>
  <c r="AJ230" s="1"/>
  <c r="BF229"/>
  <c r="G440" i="7"/>
  <c r="H339" i="12"/>
  <c r="I339" s="1"/>
  <c r="J340" s="1"/>
  <c r="H440" i="7"/>
  <c r="AW229" i="13"/>
  <c r="AK230" s="1"/>
  <c r="J229"/>
  <c r="BG229"/>
  <c r="L440" i="7" l="1"/>
  <c r="G340" i="12" s="1"/>
  <c r="Q229" i="13"/>
  <c r="Z230" s="1"/>
  <c r="BK229"/>
  <c r="K229"/>
  <c r="R229"/>
  <c r="AA230" s="1"/>
  <c r="C190" i="14" s="1"/>
  <c r="L229" i="13"/>
  <c r="O229" s="1"/>
  <c r="BL229"/>
  <c r="BN229"/>
  <c r="BM229"/>
  <c r="BP229"/>
  <c r="AS230" s="1"/>
  <c r="BO229"/>
  <c r="AR230" s="1"/>
  <c r="BQ229"/>
  <c r="AT230" s="1"/>
  <c r="S229"/>
  <c r="AB230" s="1"/>
  <c r="D190" i="14" s="1"/>
  <c r="M229" i="13"/>
  <c r="P229" s="1"/>
  <c r="F440" i="7" l="1"/>
  <c r="BI230" i="13"/>
  <c r="BJ230"/>
  <c r="BH230"/>
  <c r="N229"/>
  <c r="E189" i="14"/>
  <c r="I230" i="13"/>
  <c r="AV230"/>
  <c r="AJ231" s="1"/>
  <c r="BF230"/>
  <c r="H230"/>
  <c r="AU230"/>
  <c r="AI231" s="1"/>
  <c r="BE230"/>
  <c r="AW230"/>
  <c r="AK231" s="1"/>
  <c r="J230"/>
  <c r="BG230"/>
  <c r="H340" i="12"/>
  <c r="I340" s="1"/>
  <c r="B190" i="14"/>
  <c r="BA230" i="13"/>
  <c r="K441" i="7" l="1"/>
  <c r="J441"/>
  <c r="I441"/>
  <c r="G441"/>
  <c r="H441"/>
  <c r="S230" i="13"/>
  <c r="AB231" s="1"/>
  <c r="D191" i="14" s="1"/>
  <c r="M230" i="13"/>
  <c r="P230" s="1"/>
  <c r="Q230"/>
  <c r="Z231" s="1"/>
  <c r="F441" i="7" s="1"/>
  <c r="BK230" i="13"/>
  <c r="K230"/>
  <c r="BN230"/>
  <c r="BM230"/>
  <c r="BL230"/>
  <c r="BQ230"/>
  <c r="AT231" s="1"/>
  <c r="BO230"/>
  <c r="AR231" s="1"/>
  <c r="BP230"/>
  <c r="AS231" s="1"/>
  <c r="J341" i="12"/>
  <c r="R230" i="13"/>
  <c r="AA231" s="1"/>
  <c r="C191" i="14" s="1"/>
  <c r="L230" i="13"/>
  <c r="O230" s="1"/>
  <c r="BH231" l="1"/>
  <c r="N230"/>
  <c r="E190" i="14"/>
  <c r="BI231" i="13"/>
  <c r="BJ231"/>
  <c r="I231"/>
  <c r="AV231"/>
  <c r="AJ232" s="1"/>
  <c r="BF231"/>
  <c r="AW231"/>
  <c r="AK232" s="1"/>
  <c r="J231"/>
  <c r="BG231"/>
  <c r="H231"/>
  <c r="AU231"/>
  <c r="AI232" s="1"/>
  <c r="BE231"/>
  <c r="B191" i="14"/>
  <c r="BA231" i="13"/>
  <c r="L441" i="7"/>
  <c r="G341" i="12" s="1"/>
  <c r="G442" i="7"/>
  <c r="K442" l="1"/>
  <c r="H442"/>
  <c r="I442"/>
  <c r="R231" i="13"/>
  <c r="AA232" s="1"/>
  <c r="C192" i="14" s="1"/>
  <c r="L231" i="13"/>
  <c r="O231" s="1"/>
  <c r="H341" i="12"/>
  <c r="I341" s="1"/>
  <c r="S231" i="13"/>
  <c r="AB232" s="1"/>
  <c r="D192" i="14" s="1"/>
  <c r="M231" i="13"/>
  <c r="P231" s="1"/>
  <c r="J442" i="7"/>
  <c r="BK231" i="13"/>
  <c r="Q231"/>
  <c r="Z232" s="1"/>
  <c r="F442" i="7" s="1"/>
  <c r="K231" i="13"/>
  <c r="N231" l="1"/>
  <c r="E191" i="14"/>
  <c r="BA232" i="13"/>
  <c r="B192" i="14"/>
  <c r="BN231" i="13"/>
  <c r="BM231"/>
  <c r="BL231"/>
  <c r="BP231"/>
  <c r="AS232" s="1"/>
  <c r="BO231"/>
  <c r="AR232" s="1"/>
  <c r="BQ231"/>
  <c r="AT232" s="1"/>
  <c r="J342" i="12"/>
  <c r="G443" i="7"/>
  <c r="K443"/>
  <c r="H443"/>
  <c r="J443"/>
  <c r="I443"/>
  <c r="L442"/>
  <c r="G342" i="12" s="1"/>
  <c r="BI232" i="13" l="1"/>
  <c r="BH232"/>
  <c r="BJ232"/>
  <c r="I232"/>
  <c r="AV232"/>
  <c r="AJ233" s="1"/>
  <c r="BF232"/>
  <c r="H232"/>
  <c r="AU232"/>
  <c r="AI233" s="1"/>
  <c r="BE232"/>
  <c r="J232"/>
  <c r="AW232"/>
  <c r="AK233" s="1"/>
  <c r="BG232"/>
  <c r="L443" i="7"/>
  <c r="G343" i="12" s="1"/>
  <c r="H342"/>
  <c r="I342" s="1"/>
  <c r="J343" s="1"/>
  <c r="BK232" i="13" l="1"/>
  <c r="Q232"/>
  <c r="Z233" s="1"/>
  <c r="K232"/>
  <c r="R232"/>
  <c r="AA233" s="1"/>
  <c r="C193" i="14" s="1"/>
  <c r="L232" i="13"/>
  <c r="O232" s="1"/>
  <c r="BL232"/>
  <c r="BM232"/>
  <c r="BP232"/>
  <c r="AS233" s="1"/>
  <c r="BO232"/>
  <c r="AR233" s="1"/>
  <c r="BQ232"/>
  <c r="AT233" s="1"/>
  <c r="BN232"/>
  <c r="H343" i="12"/>
  <c r="I343" s="1"/>
  <c r="J344" s="1"/>
  <c r="S232" i="13"/>
  <c r="AB233" s="1"/>
  <c r="D193" i="14" s="1"/>
  <c r="M232" i="13"/>
  <c r="P232" s="1"/>
  <c r="F443" i="7" l="1"/>
  <c r="BH233" i="13"/>
  <c r="BJ233"/>
  <c r="N232"/>
  <c r="E192" i="14"/>
  <c r="BI233" i="13"/>
  <c r="I233"/>
  <c r="AV233"/>
  <c r="AJ234" s="1"/>
  <c r="BF233"/>
  <c r="AW233"/>
  <c r="AK234" s="1"/>
  <c r="J233"/>
  <c r="BG233"/>
  <c r="B193" i="14"/>
  <c r="BA233" i="13"/>
  <c r="H233"/>
  <c r="AU233"/>
  <c r="AI234" s="1"/>
  <c r="BE233"/>
  <c r="BL233"/>
  <c r="BN233"/>
  <c r="BM233"/>
  <c r="BO233"/>
  <c r="BQ233"/>
  <c r="BP233"/>
  <c r="AR234" l="1"/>
  <c r="AS234"/>
  <c r="AT234"/>
  <c r="S233"/>
  <c r="AB234" s="1"/>
  <c r="D194" i="14" s="1"/>
  <c r="M233" i="13"/>
  <c r="P233" s="1"/>
  <c r="Q233"/>
  <c r="Z234" s="1"/>
  <c r="F444" i="7" s="1"/>
  <c r="BK233" i="13"/>
  <c r="K233"/>
  <c r="R233"/>
  <c r="AA234" s="1"/>
  <c r="C194" i="14" s="1"/>
  <c r="L233" i="13"/>
  <c r="O233" s="1"/>
  <c r="I444" i="7"/>
  <c r="G444"/>
  <c r="J444"/>
  <c r="H444"/>
  <c r="K444"/>
  <c r="G445" l="1"/>
  <c r="BI234" i="13"/>
  <c r="BH234"/>
  <c r="BJ234"/>
  <c r="N233"/>
  <c r="E193" i="14"/>
  <c r="L444" i="7"/>
  <c r="G344" i="12" s="1"/>
  <c r="BA234" i="13"/>
  <c r="B194" i="14"/>
  <c r="AW234" i="13"/>
  <c r="AK235" s="1"/>
  <c r="J234"/>
  <c r="BG234"/>
  <c r="AU234"/>
  <c r="AI235" s="1"/>
  <c r="H234"/>
  <c r="BE234"/>
  <c r="I234"/>
  <c r="AV234"/>
  <c r="AJ235" s="1"/>
  <c r="BF234"/>
  <c r="J445" i="7" l="1"/>
  <c r="H445"/>
  <c r="K445"/>
  <c r="I445"/>
  <c r="R234" i="13"/>
  <c r="AA235" s="1"/>
  <c r="C195" i="14" s="1"/>
  <c r="L234" i="13"/>
  <c r="O234" s="1"/>
  <c r="H344" i="12"/>
  <c r="I344" s="1"/>
  <c r="S234" i="13"/>
  <c r="AB235" s="1"/>
  <c r="D195" i="14" s="1"/>
  <c r="M234" i="13"/>
  <c r="P234" s="1"/>
  <c r="Q234"/>
  <c r="Z235" s="1"/>
  <c r="F445" i="7" s="1"/>
  <c r="BK234" i="13"/>
  <c r="K234"/>
  <c r="L445" i="7" l="1"/>
  <c r="G345" i="12" s="1"/>
  <c r="N234" i="13"/>
  <c r="E194" i="14"/>
  <c r="B195"/>
  <c r="BA235" i="13"/>
  <c r="H345" i="12"/>
  <c r="I345" s="1"/>
  <c r="BN234" i="13"/>
  <c r="BM234"/>
  <c r="BL234"/>
  <c r="BQ234"/>
  <c r="AT235" s="1"/>
  <c r="BO234"/>
  <c r="AR235" s="1"/>
  <c r="BP234"/>
  <c r="AS235" s="1"/>
  <c r="J345" i="12"/>
  <c r="BJ235" i="13" l="1"/>
  <c r="BH235"/>
  <c r="BI235"/>
  <c r="J346" i="12"/>
  <c r="BN235" i="13"/>
  <c r="BM235"/>
  <c r="BL235"/>
  <c r="BQ235"/>
  <c r="BP235"/>
  <c r="BO235"/>
  <c r="G446" i="7"/>
  <c r="K446"/>
  <c r="H446"/>
  <c r="J446"/>
  <c r="I446"/>
  <c r="H235" i="13"/>
  <c r="AU235"/>
  <c r="AI236" s="1"/>
  <c r="BE235"/>
  <c r="AW235"/>
  <c r="AK236" s="1"/>
  <c r="AT236" s="1"/>
  <c r="J235"/>
  <c r="BG235"/>
  <c r="I235"/>
  <c r="AV235"/>
  <c r="AJ236" s="1"/>
  <c r="BF235"/>
  <c r="AR236" l="1"/>
  <c r="AS236"/>
  <c r="R235"/>
  <c r="AA236" s="1"/>
  <c r="C196" i="14" s="1"/>
  <c r="L235" i="13"/>
  <c r="O235" s="1"/>
  <c r="L446" i="7"/>
  <c r="G346" i="12" s="1"/>
  <c r="S235" i="13"/>
  <c r="AB236" s="1"/>
  <c r="D196" i="14" s="1"/>
  <c r="M235" i="13"/>
  <c r="P235" s="1"/>
  <c r="BK235"/>
  <c r="Q235"/>
  <c r="Z236" s="1"/>
  <c r="F446" i="7" s="1"/>
  <c r="K235" i="13"/>
  <c r="BI236" l="1"/>
  <c r="BH236"/>
  <c r="BJ236"/>
  <c r="N235"/>
  <c r="E195" i="14"/>
  <c r="I236" i="13"/>
  <c r="AV236"/>
  <c r="AJ237" s="1"/>
  <c r="BF236"/>
  <c r="H236"/>
  <c r="AU236"/>
  <c r="AI237" s="1"/>
  <c r="BE236"/>
  <c r="J236"/>
  <c r="AW236"/>
  <c r="AK237" s="1"/>
  <c r="BG236"/>
  <c r="B196" i="14"/>
  <c r="BA236" i="13"/>
  <c r="H346" i="12"/>
  <c r="I346" s="1"/>
  <c r="I447" i="7" l="1"/>
  <c r="K447"/>
  <c r="J447"/>
  <c r="G447"/>
  <c r="H447"/>
  <c r="BL236" i="13"/>
  <c r="BM236"/>
  <c r="BN236"/>
  <c r="BQ236"/>
  <c r="AT237" s="1"/>
  <c r="BP236"/>
  <c r="AS237" s="1"/>
  <c r="BO236"/>
  <c r="AR237" s="1"/>
  <c r="J347" i="12"/>
  <c r="BK236" i="13"/>
  <c r="Q236"/>
  <c r="Z237" s="1"/>
  <c r="F447" i="7" s="1"/>
  <c r="K236" i="13"/>
  <c r="R236"/>
  <c r="AA237" s="1"/>
  <c r="C197" i="14" s="1"/>
  <c r="L236" i="13"/>
  <c r="O236" s="1"/>
  <c r="M236"/>
  <c r="P236" s="1"/>
  <c r="S236"/>
  <c r="AB237" s="1"/>
  <c r="D197" i="14" s="1"/>
  <c r="BH237" i="13" l="1"/>
  <c r="BJ237"/>
  <c r="N236"/>
  <c r="E196" i="14"/>
  <c r="BI237" i="13"/>
  <c r="AW237"/>
  <c r="AK238" s="1"/>
  <c r="J237"/>
  <c r="BG237"/>
  <c r="I237"/>
  <c r="AV237"/>
  <c r="AJ238" s="1"/>
  <c r="BF237"/>
  <c r="H237"/>
  <c r="AU237"/>
  <c r="AI238" s="1"/>
  <c r="BE237"/>
  <c r="BA237"/>
  <c r="B197" i="14"/>
  <c r="G448" i="7"/>
  <c r="L447"/>
  <c r="G347" i="12" s="1"/>
  <c r="K448" i="7" l="1"/>
  <c r="J448"/>
  <c r="Q237" i="13"/>
  <c r="Z238" s="1"/>
  <c r="F448" i="7" s="1"/>
  <c r="BK237" i="13"/>
  <c r="K237"/>
  <c r="S237"/>
  <c r="AB238" s="1"/>
  <c r="D198" i="14" s="1"/>
  <c r="M237" i="13"/>
  <c r="P237" s="1"/>
  <c r="H347" i="12"/>
  <c r="I347" s="1"/>
  <c r="H448" i="7"/>
  <c r="R237" i="13"/>
  <c r="AA238" s="1"/>
  <c r="C198" i="14" s="1"/>
  <c r="L237" i="13"/>
  <c r="O237" s="1"/>
  <c r="I448" i="7"/>
  <c r="K449" l="1"/>
  <c r="N237" i="13"/>
  <c r="E197" i="14"/>
  <c r="L448" i="7"/>
  <c r="G348" i="12" s="1"/>
  <c r="H348" s="1"/>
  <c r="I348" s="1"/>
  <c r="B198" i="14"/>
  <c r="BA238" i="13"/>
  <c r="BL237"/>
  <c r="BN237"/>
  <c r="BM237"/>
  <c r="BQ237"/>
  <c r="AT238" s="1"/>
  <c r="BP237"/>
  <c r="AS238" s="1"/>
  <c r="BO237"/>
  <c r="AR238" s="1"/>
  <c r="J348" i="12"/>
  <c r="BI238" i="13" l="1"/>
  <c r="BJ238"/>
  <c r="BH238"/>
  <c r="G449" i="7"/>
  <c r="I449"/>
  <c r="J449"/>
  <c r="H449"/>
  <c r="BN238" i="13"/>
  <c r="BM238"/>
  <c r="BL238"/>
  <c r="BP238"/>
  <c r="BQ238"/>
  <c r="BO238"/>
  <c r="I238"/>
  <c r="AV238"/>
  <c r="AJ239" s="1"/>
  <c r="AS239" s="1"/>
  <c r="BF238"/>
  <c r="H238"/>
  <c r="AU238"/>
  <c r="AI239" s="1"/>
  <c r="BE238"/>
  <c r="J349" i="12"/>
  <c r="AW238" i="13"/>
  <c r="AK239" s="1"/>
  <c r="J238"/>
  <c r="BG238"/>
  <c r="AR239" l="1"/>
  <c r="AT239"/>
  <c r="L449" i="7"/>
  <c r="G349" i="12" s="1"/>
  <c r="H349" s="1"/>
  <c r="I349" s="1"/>
  <c r="J350" s="1"/>
  <c r="R238" i="13"/>
  <c r="AA239" s="1"/>
  <c r="C199" i="14" s="1"/>
  <c r="L238" i="13"/>
  <c r="O238" s="1"/>
  <c r="S238"/>
  <c r="AB239" s="1"/>
  <c r="D199" i="14" s="1"/>
  <c r="M238" i="13"/>
  <c r="P238" s="1"/>
  <c r="Q238"/>
  <c r="Z239" s="1"/>
  <c r="F449" i="7" s="1"/>
  <c r="BK238" i="13"/>
  <c r="K238"/>
  <c r="BH239" l="1"/>
  <c r="BJ239"/>
  <c r="N238"/>
  <c r="E198" i="14"/>
  <c r="BI239" i="13"/>
  <c r="AW239"/>
  <c r="AK240" s="1"/>
  <c r="J239"/>
  <c r="BG239"/>
  <c r="I239"/>
  <c r="AV239"/>
  <c r="AJ240" s="1"/>
  <c r="BF239"/>
  <c r="BN239"/>
  <c r="BM239"/>
  <c r="BL239"/>
  <c r="BQ239"/>
  <c r="BP239"/>
  <c r="BO239"/>
  <c r="H239"/>
  <c r="AU239"/>
  <c r="AI240" s="1"/>
  <c r="BE239"/>
  <c r="BA239"/>
  <c r="B199" i="14"/>
  <c r="AS240" i="13" l="1"/>
  <c r="AT240"/>
  <c r="AR240"/>
  <c r="BK239"/>
  <c r="Q239"/>
  <c r="Z240" s="1"/>
  <c r="K239"/>
  <c r="R239"/>
  <c r="AA240" s="1"/>
  <c r="C200" i="14" s="1"/>
  <c r="L239" i="13"/>
  <c r="O239" s="1"/>
  <c r="S239"/>
  <c r="AB240" s="1"/>
  <c r="D200" i="14" s="1"/>
  <c r="M239" i="13"/>
  <c r="P239" s="1"/>
  <c r="J450" i="7"/>
  <c r="I450"/>
  <c r="G450"/>
  <c r="K450"/>
  <c r="H450"/>
  <c r="F450" l="1"/>
  <c r="H451" s="1"/>
  <c r="BH240" i="13"/>
  <c r="BI240"/>
  <c r="BJ240"/>
  <c r="N239"/>
  <c r="E199" i="14"/>
  <c r="J240" i="13"/>
  <c r="AW240"/>
  <c r="AK241" s="1"/>
  <c r="BG240"/>
  <c r="H240"/>
  <c r="AU240"/>
  <c r="AI241" s="1"/>
  <c r="BE240"/>
  <c r="I240"/>
  <c r="AV240"/>
  <c r="AJ241" s="1"/>
  <c r="BF240"/>
  <c r="L450" i="7"/>
  <c r="G350" i="12" s="1"/>
  <c r="BA240" i="13"/>
  <c r="B200" i="14"/>
  <c r="BK240" i="13" l="1"/>
  <c r="Q240"/>
  <c r="Z241" s="1"/>
  <c r="K240"/>
  <c r="S240"/>
  <c r="AB241" s="1"/>
  <c r="D201" i="14" s="1"/>
  <c r="M240" i="13"/>
  <c r="P240" s="1"/>
  <c r="G451" i="7"/>
  <c r="I451"/>
  <c r="H350" i="12"/>
  <c r="I350" s="1"/>
  <c r="R240" i="13"/>
  <c r="AA241" s="1"/>
  <c r="C201" i="14" s="1"/>
  <c r="L240" i="13"/>
  <c r="O240" s="1"/>
  <c r="K451" i="7"/>
  <c r="J451"/>
  <c r="F451" l="1"/>
  <c r="N240" i="13"/>
  <c r="E200" i="14"/>
  <c r="L451" i="7"/>
  <c r="G351" i="12" s="1"/>
  <c r="BL240" i="13"/>
  <c r="BM240"/>
  <c r="BN240"/>
  <c r="BQ240"/>
  <c r="AT241" s="1"/>
  <c r="BP240"/>
  <c r="AS241" s="1"/>
  <c r="BO240"/>
  <c r="AR241" s="1"/>
  <c r="J351" i="12"/>
  <c r="BA241" i="13"/>
  <c r="B201" i="14"/>
  <c r="G452" i="7" l="1"/>
  <c r="BJ241" i="13"/>
  <c r="BI241"/>
  <c r="BH241"/>
  <c r="K452" i="7"/>
  <c r="H351" i="12"/>
  <c r="I351" s="1"/>
  <c r="J352" s="1"/>
  <c r="H241" i="13"/>
  <c r="BE241"/>
  <c r="AU241"/>
  <c r="AI242" s="1"/>
  <c r="AW241"/>
  <c r="AK242" s="1"/>
  <c r="J241"/>
  <c r="BG241"/>
  <c r="H452" i="7"/>
  <c r="I241" i="13"/>
  <c r="AV241"/>
  <c r="AJ242" s="1"/>
  <c r="BF241"/>
  <c r="J452" i="7"/>
  <c r="I452"/>
  <c r="AT242" i="13" l="1"/>
  <c r="BL241"/>
  <c r="BN241"/>
  <c r="BM241"/>
  <c r="BO241"/>
  <c r="AR242" s="1"/>
  <c r="BQ241"/>
  <c r="BP241"/>
  <c r="AS242" s="1"/>
  <c r="L452" i="7"/>
  <c r="G352" i="12" s="1"/>
  <c r="Q241" i="13"/>
  <c r="Z242" s="1"/>
  <c r="F452" i="7" s="1"/>
  <c r="BK241" i="13"/>
  <c r="K241"/>
  <c r="S241"/>
  <c r="AB242" s="1"/>
  <c r="D202" i="14" s="1"/>
  <c r="M241" i="13"/>
  <c r="P241" s="1"/>
  <c r="R241"/>
  <c r="AA242" s="1"/>
  <c r="C202" i="14" s="1"/>
  <c r="L241" i="13"/>
  <c r="O241" s="1"/>
  <c r="BI242" l="1"/>
  <c r="BH242"/>
  <c r="N241"/>
  <c r="E201" i="14"/>
  <c r="BJ242" i="13"/>
  <c r="BE242"/>
  <c r="AU242"/>
  <c r="AI243" s="1"/>
  <c r="H242"/>
  <c r="AW242"/>
  <c r="AK243" s="1"/>
  <c r="J242"/>
  <c r="BG242"/>
  <c r="H352" i="12"/>
  <c r="I352" s="1"/>
  <c r="BA242" i="13"/>
  <c r="B202" i="14"/>
  <c r="AV242" i="13"/>
  <c r="AJ243" s="1"/>
  <c r="I242"/>
  <c r="BF242"/>
  <c r="R242" l="1"/>
  <c r="AA243" s="1"/>
  <c r="C203" i="14" s="1"/>
  <c r="L242" i="13"/>
  <c r="O242" s="1"/>
  <c r="K453" i="7"/>
  <c r="G453"/>
  <c r="J453"/>
  <c r="H453"/>
  <c r="I453"/>
  <c r="S242" i="13"/>
  <c r="AB243" s="1"/>
  <c r="D203" i="14" s="1"/>
  <c r="M242" i="13"/>
  <c r="P242" s="1"/>
  <c r="Q242"/>
  <c r="Z243" s="1"/>
  <c r="BK242"/>
  <c r="K242"/>
  <c r="BN242"/>
  <c r="BL242"/>
  <c r="BM242"/>
  <c r="BQ242"/>
  <c r="AT243" s="1"/>
  <c r="BO242"/>
  <c r="AR243" s="1"/>
  <c r="BP242"/>
  <c r="AS243" s="1"/>
  <c r="J353" i="12"/>
  <c r="F453" i="7" l="1"/>
  <c r="BH243" i="13"/>
  <c r="BJ243"/>
  <c r="BI243"/>
  <c r="N242"/>
  <c r="E202" i="14"/>
  <c r="AW243" i="13"/>
  <c r="AK244" s="1"/>
  <c r="J243"/>
  <c r="BG243"/>
  <c r="AU243"/>
  <c r="AI244" s="1"/>
  <c r="BE243"/>
  <c r="H243"/>
  <c r="B203" i="14"/>
  <c r="BA243" i="13"/>
  <c r="L453" i="7"/>
  <c r="G353" i="12" s="1"/>
  <c r="I243" i="13"/>
  <c r="AV243"/>
  <c r="AJ244" s="1"/>
  <c r="BF243"/>
  <c r="K454" i="7" l="1"/>
  <c r="J454"/>
  <c r="I454"/>
  <c r="G454"/>
  <c r="H454"/>
  <c r="R243" i="13"/>
  <c r="AA244" s="1"/>
  <c r="C204" i="14" s="1"/>
  <c r="L243" i="13"/>
  <c r="O243" s="1"/>
  <c r="S243"/>
  <c r="AB244" s="1"/>
  <c r="D204" i="14" s="1"/>
  <c r="M243" i="13"/>
  <c r="P243" s="1"/>
  <c r="H353" i="12"/>
  <c r="I353" s="1"/>
  <c r="Q243" i="13"/>
  <c r="Z244" s="1"/>
  <c r="F454" i="7" s="1"/>
  <c r="BK243" i="13"/>
  <c r="K243"/>
  <c r="K455" i="7" l="1"/>
  <c r="L454"/>
  <c r="G354" i="12" s="1"/>
  <c r="H354" s="1"/>
  <c r="I354" s="1"/>
  <c r="N243" i="13"/>
  <c r="E203" i="14"/>
  <c r="BA244" i="13"/>
  <c r="B204" i="14"/>
  <c r="BN243" i="13"/>
  <c r="BM243"/>
  <c r="BL243"/>
  <c r="BQ243"/>
  <c r="AT244" s="1"/>
  <c r="BO243"/>
  <c r="AR244" s="1"/>
  <c r="BP243"/>
  <c r="AS244" s="1"/>
  <c r="J354" i="12"/>
  <c r="BH244" i="13" l="1"/>
  <c r="BJ244"/>
  <c r="BI244"/>
  <c r="J455" i="7"/>
  <c r="H455"/>
  <c r="I455"/>
  <c r="G455"/>
  <c r="J355" i="12"/>
  <c r="J244" i="13"/>
  <c r="AW244"/>
  <c r="AK245" s="1"/>
  <c r="BG244"/>
  <c r="BL244"/>
  <c r="BM244"/>
  <c r="BP244"/>
  <c r="BQ244"/>
  <c r="BN244"/>
  <c r="BO244"/>
  <c r="I244"/>
  <c r="BF244"/>
  <c r="AV244"/>
  <c r="AJ245" s="1"/>
  <c r="H244"/>
  <c r="AU244"/>
  <c r="AI245" s="1"/>
  <c r="BE244"/>
  <c r="AT245" l="1"/>
  <c r="AR245"/>
  <c r="AS245"/>
  <c r="L455" i="7"/>
  <c r="G355" i="12" s="1"/>
  <c r="H355" s="1"/>
  <c r="I355" s="1"/>
  <c r="BK244" i="13"/>
  <c r="K244"/>
  <c r="Q244"/>
  <c r="Z245" s="1"/>
  <c r="F455" i="7" s="1"/>
  <c r="L244" i="13"/>
  <c r="O244" s="1"/>
  <c r="R244"/>
  <c r="AA245" s="1"/>
  <c r="C205" i="14" s="1"/>
  <c r="S244" i="13"/>
  <c r="AB245" s="1"/>
  <c r="D205" i="14" s="1"/>
  <c r="M244" i="13"/>
  <c r="P244" s="1"/>
  <c r="BJ245" l="1"/>
  <c r="N244"/>
  <c r="E204" i="14"/>
  <c r="BH245" i="13"/>
  <c r="BI245"/>
  <c r="AU245"/>
  <c r="AI246" s="1"/>
  <c r="H245"/>
  <c r="BE245"/>
  <c r="I245"/>
  <c r="AV245"/>
  <c r="AJ246" s="1"/>
  <c r="BF245"/>
  <c r="B205" i="14"/>
  <c r="BA245" i="13"/>
  <c r="BN245"/>
  <c r="BO245"/>
  <c r="BL245"/>
  <c r="BM245"/>
  <c r="BP245"/>
  <c r="BQ245"/>
  <c r="J356" i="12"/>
  <c r="AW245" i="13"/>
  <c r="AK246" s="1"/>
  <c r="AT246" s="1"/>
  <c r="J245"/>
  <c r="BG245"/>
  <c r="AS246" l="1"/>
  <c r="AR246"/>
  <c r="J456" i="7"/>
  <c r="K456"/>
  <c r="H456"/>
  <c r="I456"/>
  <c r="G456"/>
  <c r="Q245" i="13"/>
  <c r="Z246" s="1"/>
  <c r="BK245"/>
  <c r="K245"/>
  <c r="S245"/>
  <c r="AB246" s="1"/>
  <c r="D206" i="14" s="1"/>
  <c r="M245" i="13"/>
  <c r="P245" s="1"/>
  <c r="R245"/>
  <c r="AA246" s="1"/>
  <c r="C206" i="14" s="1"/>
  <c r="L245" i="13"/>
  <c r="O245" s="1"/>
  <c r="F456" i="7" l="1"/>
  <c r="H457" s="1"/>
  <c r="N245" i="13"/>
  <c r="E205" i="14"/>
  <c r="BH246" i="13"/>
  <c r="BJ246"/>
  <c r="BI246"/>
  <c r="J246"/>
  <c r="BG246"/>
  <c r="AW246"/>
  <c r="AK247" s="1"/>
  <c r="AV246"/>
  <c r="AJ247" s="1"/>
  <c r="I246"/>
  <c r="BF246"/>
  <c r="L456" i="7"/>
  <c r="G356" i="12" s="1"/>
  <c r="B206" i="14"/>
  <c r="BA246" i="13"/>
  <c r="AU246"/>
  <c r="AI247" s="1"/>
  <c r="H246"/>
  <c r="BE246"/>
  <c r="J457" i="7" l="1"/>
  <c r="I457"/>
  <c r="K457"/>
  <c r="G457"/>
  <c r="H356" i="12"/>
  <c r="I356" s="1"/>
  <c r="L246" i="13"/>
  <c r="O246" s="1"/>
  <c r="R246"/>
  <c r="AA247" s="1"/>
  <c r="C207" i="14" s="1"/>
  <c r="S246" i="13"/>
  <c r="AB247" s="1"/>
  <c r="D207" i="14" s="1"/>
  <c r="M246" i="13"/>
  <c r="P246" s="1"/>
  <c r="Q246"/>
  <c r="Z247" s="1"/>
  <c r="BK246"/>
  <c r="K246"/>
  <c r="F457" i="7" l="1"/>
  <c r="L457"/>
  <c r="G357" i="12" s="1"/>
  <c r="H357" s="1"/>
  <c r="I357" s="1"/>
  <c r="N246" i="13"/>
  <c r="E206" i="14"/>
  <c r="BN246" i="13"/>
  <c r="BL246"/>
  <c r="BM246"/>
  <c r="BQ246"/>
  <c r="AT247" s="1"/>
  <c r="BO246"/>
  <c r="AR247" s="1"/>
  <c r="BP246"/>
  <c r="AS247" s="1"/>
  <c r="J357" i="12"/>
  <c r="B207" i="14"/>
  <c r="BA247" i="13"/>
  <c r="BH247" l="1"/>
  <c r="BI247"/>
  <c r="BJ247"/>
  <c r="BM247"/>
  <c r="BN247"/>
  <c r="BL247"/>
  <c r="BO247"/>
  <c r="BQ247"/>
  <c r="BP247"/>
  <c r="AU247"/>
  <c r="AI248" s="1"/>
  <c r="H247"/>
  <c r="BE247"/>
  <c r="AV247"/>
  <c r="AJ248" s="1"/>
  <c r="AS248" s="1"/>
  <c r="I247"/>
  <c r="BF247"/>
  <c r="AW247"/>
  <c r="AK248" s="1"/>
  <c r="AT248" s="1"/>
  <c r="J247"/>
  <c r="BG247"/>
  <c r="J358" i="12"/>
  <c r="I458" i="7"/>
  <c r="H458"/>
  <c r="G458"/>
  <c r="K458"/>
  <c r="J458"/>
  <c r="AR248" i="13" l="1"/>
  <c r="BK247"/>
  <c r="Q247"/>
  <c r="Z248" s="1"/>
  <c r="K247"/>
  <c r="M247"/>
  <c r="P247" s="1"/>
  <c r="S247"/>
  <c r="AB248" s="1"/>
  <c r="D208" i="14" s="1"/>
  <c r="R247" i="13"/>
  <c r="AA248" s="1"/>
  <c r="C208" i="14" s="1"/>
  <c r="L247" i="13"/>
  <c r="O247" s="1"/>
  <c r="L458" i="7"/>
  <c r="G358" i="12" s="1"/>
  <c r="F458" i="7" l="1"/>
  <c r="BH248" i="13"/>
  <c r="N247"/>
  <c r="E207" i="14"/>
  <c r="BJ248" i="13"/>
  <c r="BI248"/>
  <c r="B208" i="14"/>
  <c r="BA248" i="13"/>
  <c r="AV248"/>
  <c r="AJ249" s="1"/>
  <c r="I248"/>
  <c r="BF248"/>
  <c r="H358" i="12"/>
  <c r="I358" s="1"/>
  <c r="J248" i="13"/>
  <c r="AW248"/>
  <c r="AK249" s="1"/>
  <c r="BG248"/>
  <c r="H248"/>
  <c r="AU248"/>
  <c r="AI249" s="1"/>
  <c r="BE248"/>
  <c r="BK248" l="1"/>
  <c r="Q248"/>
  <c r="Z249" s="1"/>
  <c r="K248"/>
  <c r="S248"/>
  <c r="AB249" s="1"/>
  <c r="D209" i="14" s="1"/>
  <c r="M248" i="13"/>
  <c r="P248" s="1"/>
  <c r="R248"/>
  <c r="AA249" s="1"/>
  <c r="C209" i="14" s="1"/>
  <c r="L248" i="13"/>
  <c r="O248" s="1"/>
  <c r="K459" i="7"/>
  <c r="H459"/>
  <c r="J459"/>
  <c r="G459"/>
  <c r="I459"/>
  <c r="BL248" i="13"/>
  <c r="BN248"/>
  <c r="BM248"/>
  <c r="BO248"/>
  <c r="AR249" s="1"/>
  <c r="BQ248"/>
  <c r="AT249" s="1"/>
  <c r="BP248"/>
  <c r="AS249" s="1"/>
  <c r="J359" i="12"/>
  <c r="F459" i="7" l="1"/>
  <c r="BJ249" i="13"/>
  <c r="BH249"/>
  <c r="BI249"/>
  <c r="N248"/>
  <c r="E208" i="14"/>
  <c r="H249" i="13"/>
  <c r="AU249"/>
  <c r="AI250" s="1"/>
  <c r="BE249"/>
  <c r="J249"/>
  <c r="BG249"/>
  <c r="AW249"/>
  <c r="AK250" s="1"/>
  <c r="AV249"/>
  <c r="AJ250" s="1"/>
  <c r="BF249"/>
  <c r="I249"/>
  <c r="B209" i="14"/>
  <c r="BA249" i="13"/>
  <c r="L459" i="7"/>
  <c r="G359" i="12" s="1"/>
  <c r="H460" i="7" l="1"/>
  <c r="J460"/>
  <c r="G460"/>
  <c r="BK249" i="13"/>
  <c r="Q249"/>
  <c r="Z250" s="1"/>
  <c r="K249"/>
  <c r="L249"/>
  <c r="O249" s="1"/>
  <c r="R249"/>
  <c r="AA250" s="1"/>
  <c r="C210" i="14" s="1"/>
  <c r="H359" i="12"/>
  <c r="I359" s="1"/>
  <c r="I460" i="7"/>
  <c r="K460"/>
  <c r="S249" i="13"/>
  <c r="AB250" s="1"/>
  <c r="D210" i="14" s="1"/>
  <c r="M249" i="13"/>
  <c r="P249" s="1"/>
  <c r="F460" i="7" l="1"/>
  <c r="K461" s="1"/>
  <c r="L460"/>
  <c r="G360" i="12" s="1"/>
  <c r="H360" s="1"/>
  <c r="I360" s="1"/>
  <c r="N249" i="13"/>
  <c r="E209" i="14"/>
  <c r="BA250" i="13"/>
  <c r="B210" i="14"/>
  <c r="BM249" i="13"/>
  <c r="BL249"/>
  <c r="BN249"/>
  <c r="BO249"/>
  <c r="AR250" s="1"/>
  <c r="BP249"/>
  <c r="AS250" s="1"/>
  <c r="BQ249"/>
  <c r="AT250" s="1"/>
  <c r="J360" i="12"/>
  <c r="BJ250" i="13" l="1"/>
  <c r="BI250"/>
  <c r="BH250"/>
  <c r="I461" i="7"/>
  <c r="BN250" i="13"/>
  <c r="BL250"/>
  <c r="BO250"/>
  <c r="BM250"/>
  <c r="BP250"/>
  <c r="BQ250"/>
  <c r="J250"/>
  <c r="AW250"/>
  <c r="AK251" s="1"/>
  <c r="BG250"/>
  <c r="H250"/>
  <c r="BE250"/>
  <c r="AU250"/>
  <c r="AI251" s="1"/>
  <c r="I250"/>
  <c r="AV250"/>
  <c r="AJ251" s="1"/>
  <c r="BF250"/>
  <c r="J461" i="7"/>
  <c r="H461"/>
  <c r="G461"/>
  <c r="J361" i="12"/>
  <c r="AS251" i="13" l="1"/>
  <c r="AR251"/>
  <c r="AT251"/>
  <c r="R250"/>
  <c r="AA251" s="1"/>
  <c r="C211" i="14" s="1"/>
  <c r="L250" i="13"/>
  <c r="O250" s="1"/>
  <c r="L461" i="7"/>
  <c r="G361" i="12" s="1"/>
  <c r="S250" i="13"/>
  <c r="AB251" s="1"/>
  <c r="D211" i="14" s="1"/>
  <c r="M250" i="13"/>
  <c r="P250" s="1"/>
  <c r="Q250"/>
  <c r="Z251" s="1"/>
  <c r="F461" i="7" s="1"/>
  <c r="BK250" i="13"/>
  <c r="K250"/>
  <c r="BI251" l="1"/>
  <c r="N250"/>
  <c r="E210" i="14"/>
  <c r="BH251" i="13"/>
  <c r="BJ251"/>
  <c r="BA251"/>
  <c r="B211" i="14"/>
  <c r="I251" i="13"/>
  <c r="AV251"/>
  <c r="AJ252" s="1"/>
  <c r="BF251"/>
  <c r="H361" i="12"/>
  <c r="I361" s="1"/>
  <c r="J251" i="13"/>
  <c r="AW251"/>
  <c r="AK252" s="1"/>
  <c r="BG251"/>
  <c r="H251"/>
  <c r="AU251"/>
  <c r="AI252" s="1"/>
  <c r="BE251"/>
  <c r="BK251" l="1"/>
  <c r="K251"/>
  <c r="Q251"/>
  <c r="Z252" s="1"/>
  <c r="S251"/>
  <c r="AB252" s="1"/>
  <c r="D212" i="14" s="1"/>
  <c r="M251" i="13"/>
  <c r="P251" s="1"/>
  <c r="K462" i="7"/>
  <c r="I462"/>
  <c r="J462"/>
  <c r="G462"/>
  <c r="H462"/>
  <c r="BM251" i="13"/>
  <c r="BN251"/>
  <c r="BL251"/>
  <c r="BO251"/>
  <c r="AR252" s="1"/>
  <c r="BQ251"/>
  <c r="AT252" s="1"/>
  <c r="BP251"/>
  <c r="AS252" s="1"/>
  <c r="J362" i="12"/>
  <c r="R251" i="13"/>
  <c r="AA252" s="1"/>
  <c r="C212" i="14" s="1"/>
  <c r="L251" i="13"/>
  <c r="O251" s="1"/>
  <c r="F462" i="7" l="1"/>
  <c r="BH252" i="13"/>
  <c r="BJ252"/>
  <c r="BI252"/>
  <c r="N251"/>
  <c r="E211" i="14"/>
  <c r="BF252" i="13"/>
  <c r="AV252"/>
  <c r="AJ253" s="1"/>
  <c r="I252"/>
  <c r="AW252"/>
  <c r="AK253" s="1"/>
  <c r="J252"/>
  <c r="BG252"/>
  <c r="H252"/>
  <c r="AU252"/>
  <c r="AI253" s="1"/>
  <c r="BE252"/>
  <c r="L462" i="7"/>
  <c r="G362" i="12" s="1"/>
  <c r="BA252" i="13"/>
  <c r="B212" i="14"/>
  <c r="K463" i="7" l="1"/>
  <c r="G463"/>
  <c r="I463"/>
  <c r="J463"/>
  <c r="H463"/>
  <c r="H362" i="12"/>
  <c r="I362" s="1"/>
  <c r="Q252" i="13"/>
  <c r="Z253" s="1"/>
  <c r="BK252"/>
  <c r="K252"/>
  <c r="S252"/>
  <c r="AB253" s="1"/>
  <c r="D213" i="14" s="1"/>
  <c r="M252" i="13"/>
  <c r="P252" s="1"/>
  <c r="R252"/>
  <c r="AA253" s="1"/>
  <c r="C213" i="14" s="1"/>
  <c r="L252" i="13"/>
  <c r="O252" s="1"/>
  <c r="F463" i="7" l="1"/>
  <c r="L463"/>
  <c r="G363" i="12" s="1"/>
  <c r="H363" s="1"/>
  <c r="I363" s="1"/>
  <c r="N252" i="13"/>
  <c r="E212" i="14"/>
  <c r="B213"/>
  <c r="BA253" i="13"/>
  <c r="BM252"/>
  <c r="BN252"/>
  <c r="BL252"/>
  <c r="BQ252"/>
  <c r="AT253" s="1"/>
  <c r="BP252"/>
  <c r="AS253" s="1"/>
  <c r="BO252"/>
  <c r="AR253" s="1"/>
  <c r="J363" i="12"/>
  <c r="BI253" i="13" l="1"/>
  <c r="BJ253"/>
  <c r="BH253"/>
  <c r="BO253"/>
  <c r="BN253"/>
  <c r="BQ253"/>
  <c r="BM253"/>
  <c r="BL253"/>
  <c r="BP253"/>
  <c r="J253"/>
  <c r="AW253"/>
  <c r="AK254" s="1"/>
  <c r="BG253"/>
  <c r="H253"/>
  <c r="AU253"/>
  <c r="AI254" s="1"/>
  <c r="AR254" s="1"/>
  <c r="BE253"/>
  <c r="G464" i="7"/>
  <c r="I464"/>
  <c r="H464"/>
  <c r="J464"/>
  <c r="K464"/>
  <c r="I253" i="13"/>
  <c r="AV253"/>
  <c r="AJ254" s="1"/>
  <c r="BF253"/>
  <c r="J364" i="12"/>
  <c r="AT254" i="13" l="1"/>
  <c r="AS254"/>
  <c r="R253"/>
  <c r="AA254" s="1"/>
  <c r="C214" i="14" s="1"/>
  <c r="L253" i="13"/>
  <c r="O253" s="1"/>
  <c r="L464" i="7"/>
  <c r="G364" i="12" s="1"/>
  <c r="Q253" i="13"/>
  <c r="Z254" s="1"/>
  <c r="BK253"/>
  <c r="K253"/>
  <c r="S253"/>
  <c r="AB254" s="1"/>
  <c r="D214" i="14" s="1"/>
  <c r="M253" i="13"/>
  <c r="P253" s="1"/>
  <c r="F464" i="7" l="1"/>
  <c r="BJ254" i="13"/>
  <c r="N253"/>
  <c r="E213" i="14"/>
  <c r="BI254" i="13"/>
  <c r="BH254"/>
  <c r="BA254"/>
  <c r="B214" i="14"/>
  <c r="H364" i="12"/>
  <c r="I364" s="1"/>
  <c r="J254" i="13"/>
  <c r="AW254"/>
  <c r="AK255" s="1"/>
  <c r="BG254"/>
  <c r="BF254"/>
  <c r="I254"/>
  <c r="AV254"/>
  <c r="AJ255" s="1"/>
  <c r="H254"/>
  <c r="AU254"/>
  <c r="AI255" s="1"/>
  <c r="BE254"/>
  <c r="Q254" l="1"/>
  <c r="Z255" s="1"/>
  <c r="K254"/>
  <c r="BK254"/>
  <c r="S254"/>
  <c r="AB255" s="1"/>
  <c r="D215" i="14" s="1"/>
  <c r="M254" i="13"/>
  <c r="P254" s="1"/>
  <c r="I465" i="7"/>
  <c r="G465"/>
  <c r="K465"/>
  <c r="H465"/>
  <c r="J465"/>
  <c r="R254" i="13"/>
  <c r="AA255" s="1"/>
  <c r="C215" i="14" s="1"/>
  <c r="L254" i="13"/>
  <c r="O254" s="1"/>
  <c r="BM254"/>
  <c r="BL254"/>
  <c r="BN254"/>
  <c r="BP254"/>
  <c r="AS255" s="1"/>
  <c r="BQ254"/>
  <c r="AT255" s="1"/>
  <c r="BO254"/>
  <c r="AR255" s="1"/>
  <c r="J365" i="12"/>
  <c r="F465" i="7" l="1"/>
  <c r="BJ255" i="13"/>
  <c r="BI255"/>
  <c r="N254"/>
  <c r="E214" i="14"/>
  <c r="BH255" i="13"/>
  <c r="H255"/>
  <c r="AU255"/>
  <c r="AI256" s="1"/>
  <c r="BE255"/>
  <c r="AV255"/>
  <c r="AJ256" s="1"/>
  <c r="I255"/>
  <c r="BF255"/>
  <c r="B215" i="14"/>
  <c r="BA255" i="13"/>
  <c r="J255"/>
  <c r="AW255"/>
  <c r="AK256" s="1"/>
  <c r="BG255"/>
  <c r="L465" i="7"/>
  <c r="G365" i="12" s="1"/>
  <c r="F466" i="7" l="1"/>
  <c r="H466"/>
  <c r="J466"/>
  <c r="I466"/>
  <c r="K466"/>
  <c r="G466"/>
  <c r="R255" i="13"/>
  <c r="AA256" s="1"/>
  <c r="C216" i="14" s="1"/>
  <c r="L255" i="13"/>
  <c r="O255" s="1"/>
  <c r="H365" i="12"/>
  <c r="I365" s="1"/>
  <c r="S255" i="13"/>
  <c r="AB256" s="1"/>
  <c r="D216" i="14" s="1"/>
  <c r="M255" i="13"/>
  <c r="P255" s="1"/>
  <c r="Q255"/>
  <c r="Z256" s="1"/>
  <c r="K255"/>
  <c r="BK255"/>
  <c r="L466" i="7" l="1"/>
  <c r="G366" i="12" s="1"/>
  <c r="H366" s="1"/>
  <c r="I366" s="1"/>
  <c r="N255" i="13"/>
  <c r="E215" i="14"/>
  <c r="BN255" i="13"/>
  <c r="BM255"/>
  <c r="BO255"/>
  <c r="AR256" s="1"/>
  <c r="BL255"/>
  <c r="BP255"/>
  <c r="AS256" s="1"/>
  <c r="BQ255"/>
  <c r="AT256" s="1"/>
  <c r="J366" i="12"/>
  <c r="B216" i="14"/>
  <c r="BA256" i="13"/>
  <c r="BI256" l="1"/>
  <c r="BH256"/>
  <c r="BJ256"/>
  <c r="BL256"/>
  <c r="BN256"/>
  <c r="BP256"/>
  <c r="BM256"/>
  <c r="BQ256"/>
  <c r="BO256"/>
  <c r="AV256"/>
  <c r="AJ257" s="1"/>
  <c r="AS257" s="1"/>
  <c r="I256"/>
  <c r="BF256"/>
  <c r="J367" i="12"/>
  <c r="AW256" i="13"/>
  <c r="AK257" s="1"/>
  <c r="AT257" s="1"/>
  <c r="J256"/>
  <c r="BG256"/>
  <c r="H256"/>
  <c r="AU256"/>
  <c r="AI257" s="1"/>
  <c r="BE256"/>
  <c r="K467" i="7"/>
  <c r="J467"/>
  <c r="H467"/>
  <c r="G467"/>
  <c r="I467"/>
  <c r="AR257" i="13" l="1"/>
  <c r="S256"/>
  <c r="AB257" s="1"/>
  <c r="D217" i="14" s="1"/>
  <c r="M256" i="13"/>
  <c r="P256" s="1"/>
  <c r="L467" i="7"/>
  <c r="G367" i="12" s="1"/>
  <c r="K256" i="13"/>
  <c r="BK256"/>
  <c r="Q256"/>
  <c r="Z257" s="1"/>
  <c r="R256"/>
  <c r="AA257" s="1"/>
  <c r="C217" i="14" s="1"/>
  <c r="L256" i="13"/>
  <c r="O256" s="1"/>
  <c r="BJ257" l="1"/>
  <c r="F467" i="7"/>
  <c r="BH257" i="13"/>
  <c r="N256"/>
  <c r="E216" i="14"/>
  <c r="BI257" i="13"/>
  <c r="AV257"/>
  <c r="AJ258" s="1"/>
  <c r="I257"/>
  <c r="BF257"/>
  <c r="B217" i="14"/>
  <c r="BA257" i="13"/>
  <c r="BE257"/>
  <c r="AU257"/>
  <c r="AI258" s="1"/>
  <c r="H257"/>
  <c r="H367" i="12"/>
  <c r="I367" s="1"/>
  <c r="AW257" i="13"/>
  <c r="AK258" s="1"/>
  <c r="J257"/>
  <c r="BG257"/>
  <c r="F468" i="7" l="1"/>
  <c r="L257" i="13"/>
  <c r="O257" s="1"/>
  <c r="R257"/>
  <c r="AA258" s="1"/>
  <c r="C218" i="14" s="1"/>
  <c r="S257" i="13"/>
  <c r="AB258" s="1"/>
  <c r="D218" i="14" s="1"/>
  <c r="M257" i="13"/>
  <c r="P257" s="1"/>
  <c r="BK257"/>
  <c r="Q257"/>
  <c r="Z258" s="1"/>
  <c r="K257"/>
  <c r="H468" i="7"/>
  <c r="G468"/>
  <c r="K468"/>
  <c r="J468"/>
  <c r="I468"/>
  <c r="BL257" i="13"/>
  <c r="BN257"/>
  <c r="BM257"/>
  <c r="BP257"/>
  <c r="AS258" s="1"/>
  <c r="BQ257"/>
  <c r="AT258" s="1"/>
  <c r="BO257"/>
  <c r="AR258" s="1"/>
  <c r="J368" i="12"/>
  <c r="BJ258" i="13" l="1"/>
  <c r="BH258"/>
  <c r="BI258"/>
  <c r="J469" i="7"/>
  <c r="N257" i="13"/>
  <c r="E217" i="14"/>
  <c r="K469" i="7"/>
  <c r="BE258" i="13"/>
  <c r="H258"/>
  <c r="AU258"/>
  <c r="AI259" s="1"/>
  <c r="J258"/>
  <c r="AW258"/>
  <c r="AK259" s="1"/>
  <c r="BG258"/>
  <c r="I469" i="7"/>
  <c r="H469"/>
  <c r="I258" i="13"/>
  <c r="AV258"/>
  <c r="AJ259" s="1"/>
  <c r="BF258"/>
  <c r="G469" i="7"/>
  <c r="L468"/>
  <c r="G368" i="12" s="1"/>
  <c r="B218" i="14"/>
  <c r="BA258" i="13"/>
  <c r="L469" i="7" l="1"/>
  <c r="G369" i="12" s="1"/>
  <c r="R258" i="13"/>
  <c r="AA259" s="1"/>
  <c r="C219" i="14" s="1"/>
  <c r="L258" i="13"/>
  <c r="O258" s="1"/>
  <c r="H368" i="12"/>
  <c r="I368" s="1"/>
  <c r="S258" i="13"/>
  <c r="AB259" s="1"/>
  <c r="D219" i="14" s="1"/>
  <c r="M258" i="13"/>
  <c r="P258" s="1"/>
  <c r="Q258"/>
  <c r="Z259" s="1"/>
  <c r="BK258"/>
  <c r="K258"/>
  <c r="F469" i="7" l="1"/>
  <c r="N258" i="13"/>
  <c r="E218" i="14"/>
  <c r="H369" i="12"/>
  <c r="I369" s="1"/>
  <c r="BA259" i="13"/>
  <c r="B219" i="14"/>
  <c r="BM258" i="13"/>
  <c r="BL258"/>
  <c r="BN258"/>
  <c r="BQ258"/>
  <c r="AT259" s="1"/>
  <c r="BP258"/>
  <c r="AS259" s="1"/>
  <c r="BO258"/>
  <c r="AR259" s="1"/>
  <c r="J369" i="12"/>
  <c r="BJ259" i="13" l="1"/>
  <c r="BI259"/>
  <c r="BH259"/>
  <c r="BM259"/>
  <c r="BN259"/>
  <c r="BL259"/>
  <c r="BP259"/>
  <c r="BQ259"/>
  <c r="BO259"/>
  <c r="J259"/>
  <c r="AW259"/>
  <c r="AK260" s="1"/>
  <c r="BG259"/>
  <c r="AU259"/>
  <c r="AI260" s="1"/>
  <c r="AR260" s="1"/>
  <c r="BE259"/>
  <c r="H259"/>
  <c r="J370" i="12"/>
  <c r="J470" i="7"/>
  <c r="K470"/>
  <c r="H470"/>
  <c r="G470"/>
  <c r="I470"/>
  <c r="AV259" i="13"/>
  <c r="AJ260" s="1"/>
  <c r="AS260" s="1"/>
  <c r="I259"/>
  <c r="BF259"/>
  <c r="AT260" l="1"/>
  <c r="BK259"/>
  <c r="Q259"/>
  <c r="Z260" s="1"/>
  <c r="K259"/>
  <c r="L470" i="7"/>
  <c r="G370" i="12" s="1"/>
  <c r="S259" i="13"/>
  <c r="AB260" s="1"/>
  <c r="D220" i="14" s="1"/>
  <c r="M259" i="13"/>
  <c r="P259" s="1"/>
  <c r="R259"/>
  <c r="AA260" s="1"/>
  <c r="C220" i="14" s="1"/>
  <c r="L259" i="13"/>
  <c r="O259" s="1"/>
  <c r="BH260" l="1"/>
  <c r="F470" i="7"/>
  <c r="BJ260" i="13"/>
  <c r="BI260"/>
  <c r="N259"/>
  <c r="E219" i="14"/>
  <c r="I260" i="13"/>
  <c r="AV260"/>
  <c r="AJ261" s="1"/>
  <c r="BF260"/>
  <c r="AW260"/>
  <c r="AK261" s="1"/>
  <c r="BG260"/>
  <c r="J260"/>
  <c r="H260"/>
  <c r="AU260"/>
  <c r="AI261" s="1"/>
  <c r="BE260"/>
  <c r="H370" i="12"/>
  <c r="I370" s="1"/>
  <c r="B220" i="14"/>
  <c r="BA260" i="13"/>
  <c r="J471" i="7" l="1"/>
  <c r="H471"/>
  <c r="K471"/>
  <c r="I471"/>
  <c r="G471"/>
  <c r="BK260" i="13"/>
  <c r="K260"/>
  <c r="Q260"/>
  <c r="Z261" s="1"/>
  <c r="F471" i="7" s="1"/>
  <c r="R260" i="13"/>
  <c r="AA261" s="1"/>
  <c r="C221" i="14" s="1"/>
  <c r="L260" i="13"/>
  <c r="O260" s="1"/>
  <c r="BL260"/>
  <c r="BM260"/>
  <c r="BN260"/>
  <c r="BQ260"/>
  <c r="AT261" s="1"/>
  <c r="BP260"/>
  <c r="AS261" s="1"/>
  <c r="BO260"/>
  <c r="AR261" s="1"/>
  <c r="J371" i="12"/>
  <c r="M260" i="13"/>
  <c r="P260" s="1"/>
  <c r="S260"/>
  <c r="AB261" s="1"/>
  <c r="D221" i="14" s="1"/>
  <c r="BH261" i="13" l="1"/>
  <c r="BJ261"/>
  <c r="BI261"/>
  <c r="N260"/>
  <c r="E220" i="14"/>
  <c r="I261" i="13"/>
  <c r="AV261"/>
  <c r="AJ262" s="1"/>
  <c r="BF261"/>
  <c r="AU261"/>
  <c r="AI262" s="1"/>
  <c r="BE261"/>
  <c r="H261"/>
  <c r="L471" i="7"/>
  <c r="G371" i="12" s="1"/>
  <c r="J261" i="13"/>
  <c r="AW261"/>
  <c r="AK262" s="1"/>
  <c r="BG261"/>
  <c r="B221" i="14"/>
  <c r="BA261" i="13"/>
  <c r="H472" i="7"/>
  <c r="I472" l="1"/>
  <c r="G472"/>
  <c r="J472"/>
  <c r="K472"/>
  <c r="H371" i="12"/>
  <c r="I371" s="1"/>
  <c r="R261" i="13"/>
  <c r="AA262" s="1"/>
  <c r="C222" i="14" s="1"/>
  <c r="L261" i="13"/>
  <c r="O261" s="1"/>
  <c r="S261"/>
  <c r="AB262" s="1"/>
  <c r="D222" i="14" s="1"/>
  <c r="M261" i="13"/>
  <c r="P261" s="1"/>
  <c r="Q261"/>
  <c r="Z262" s="1"/>
  <c r="F472" i="7" s="1"/>
  <c r="BK261" i="13"/>
  <c r="K261"/>
  <c r="L472" i="7" l="1"/>
  <c r="G372" i="12" s="1"/>
  <c r="H372" s="1"/>
  <c r="I372" s="1"/>
  <c r="N261" i="13"/>
  <c r="E221" i="14"/>
  <c r="B222"/>
  <c r="BA262" i="13"/>
  <c r="BL261"/>
  <c r="BM261"/>
  <c r="BN261"/>
  <c r="BO261"/>
  <c r="AR262" s="1"/>
  <c r="BQ261"/>
  <c r="AT262" s="1"/>
  <c r="BP261"/>
  <c r="AS262" s="1"/>
  <c r="J372" i="12"/>
  <c r="BH262" i="13" l="1"/>
  <c r="BI262"/>
  <c r="BJ262"/>
  <c r="BM262"/>
  <c r="BN262"/>
  <c r="BL262"/>
  <c r="BP262"/>
  <c r="BO262"/>
  <c r="BQ262"/>
  <c r="H473" i="7"/>
  <c r="I473"/>
  <c r="J473"/>
  <c r="K473"/>
  <c r="G473"/>
  <c r="AW262" i="13"/>
  <c r="AK263" s="1"/>
  <c r="J262"/>
  <c r="BG262"/>
  <c r="J373" i="12"/>
  <c r="AU262" i="13"/>
  <c r="AI263" s="1"/>
  <c r="AR263" s="1"/>
  <c r="BE262"/>
  <c r="H262"/>
  <c r="AV262"/>
  <c r="AJ263" s="1"/>
  <c r="AS263" s="1"/>
  <c r="I262"/>
  <c r="BF262"/>
  <c r="AT263" l="1"/>
  <c r="BK262"/>
  <c r="Q262"/>
  <c r="Z263" s="1"/>
  <c r="K262"/>
  <c r="L473" i="7"/>
  <c r="G373" i="12" s="1"/>
  <c r="R262" i="13"/>
  <c r="AA263" s="1"/>
  <c r="C223" i="14" s="1"/>
  <c r="L262" i="13"/>
  <c r="O262" s="1"/>
  <c r="M262"/>
  <c r="P262" s="1"/>
  <c r="S262"/>
  <c r="AB263" s="1"/>
  <c r="D223" i="14" s="1"/>
  <c r="BH263" i="13" l="1"/>
  <c r="F473" i="7"/>
  <c r="BJ263" i="13"/>
  <c r="BI263"/>
  <c r="N262"/>
  <c r="E222" i="14"/>
  <c r="H263" i="13"/>
  <c r="AU263"/>
  <c r="AI264" s="1"/>
  <c r="BE263"/>
  <c r="H373" i="12"/>
  <c r="I373" s="1"/>
  <c r="AV263" i="13"/>
  <c r="AJ264" s="1"/>
  <c r="BF263"/>
  <c r="I263"/>
  <c r="BA263"/>
  <c r="B223" i="14"/>
  <c r="AW263" i="13"/>
  <c r="AK264" s="1"/>
  <c r="J263"/>
  <c r="BG263"/>
  <c r="F474" i="7" l="1"/>
  <c r="L263" i="13"/>
  <c r="O263" s="1"/>
  <c r="R263"/>
  <c r="AA264" s="1"/>
  <c r="C224" i="14" s="1"/>
  <c r="J474" i="7"/>
  <c r="G474"/>
  <c r="I474"/>
  <c r="H474"/>
  <c r="K474"/>
  <c r="BK263" i="13"/>
  <c r="Q263"/>
  <c r="Z264" s="1"/>
  <c r="K263"/>
  <c r="BL263"/>
  <c r="BN263"/>
  <c r="BO263"/>
  <c r="AR264" s="1"/>
  <c r="BM263"/>
  <c r="BQ263"/>
  <c r="AT264" s="1"/>
  <c r="BP263"/>
  <c r="AS264" s="1"/>
  <c r="J374" i="12"/>
  <c r="S263" i="13"/>
  <c r="AB264" s="1"/>
  <c r="D224" i="14" s="1"/>
  <c r="M263" i="13"/>
  <c r="P263" s="1"/>
  <c r="BI264" l="1"/>
  <c r="BH264"/>
  <c r="BJ264"/>
  <c r="N263"/>
  <c r="E223" i="14"/>
  <c r="J264" i="13"/>
  <c r="AW264"/>
  <c r="AK265" s="1"/>
  <c r="BG264"/>
  <c r="B224" i="14"/>
  <c r="BA264" i="13"/>
  <c r="L474" i="7"/>
  <c r="G374" i="12" s="1"/>
  <c r="I475" i="7"/>
  <c r="H264" i="13"/>
  <c r="BE264"/>
  <c r="AU264"/>
  <c r="AI265" s="1"/>
  <c r="I264"/>
  <c r="AV264"/>
  <c r="AJ265" s="1"/>
  <c r="BF264"/>
  <c r="J475" i="7" l="1"/>
  <c r="L264" i="13"/>
  <c r="O264" s="1"/>
  <c r="R264"/>
  <c r="AA265" s="1"/>
  <c r="C225" i="14" s="1"/>
  <c r="BK264" i="13"/>
  <c r="Q264"/>
  <c r="Z265" s="1"/>
  <c r="F475" i="7" s="1"/>
  <c r="K264" i="13"/>
  <c r="S264"/>
  <c r="AB265" s="1"/>
  <c r="D225" i="14" s="1"/>
  <c r="M264" i="13"/>
  <c r="P264" s="1"/>
  <c r="H475" i="7"/>
  <c r="K475"/>
  <c r="H374" i="12"/>
  <c r="I374" s="1"/>
  <c r="G475" i="7"/>
  <c r="I476" l="1"/>
  <c r="N264" i="13"/>
  <c r="E224" i="14"/>
  <c r="L475" i="7"/>
  <c r="G375" i="12" s="1"/>
  <c r="BA265" i="13"/>
  <c r="B225" i="14"/>
  <c r="BM264" i="13"/>
  <c r="BN264"/>
  <c r="BO264"/>
  <c r="AR265" s="1"/>
  <c r="BQ264"/>
  <c r="AT265" s="1"/>
  <c r="BL264"/>
  <c r="BP264"/>
  <c r="AS265" s="1"/>
  <c r="J375" i="12"/>
  <c r="BH265" i="13" l="1"/>
  <c r="BI265"/>
  <c r="BJ265"/>
  <c r="G476" i="7"/>
  <c r="H476"/>
  <c r="K476"/>
  <c r="J476"/>
  <c r="AV265" i="13"/>
  <c r="AJ266" s="1"/>
  <c r="I265"/>
  <c r="BF265"/>
  <c r="H375" i="12"/>
  <c r="I375" s="1"/>
  <c r="J376" s="1"/>
  <c r="J265" i="13"/>
  <c r="AW265"/>
  <c r="AK266" s="1"/>
  <c r="BG265"/>
  <c r="AU265"/>
  <c r="AI266" s="1"/>
  <c r="H265"/>
  <c r="BE265"/>
  <c r="L476" i="7" l="1"/>
  <c r="G376" i="12" s="1"/>
  <c r="H376" s="1"/>
  <c r="I376" s="1"/>
  <c r="J377" s="1"/>
  <c r="BL265" i="13"/>
  <c r="BM265"/>
  <c r="BN265"/>
  <c r="BQ265"/>
  <c r="AT266" s="1"/>
  <c r="BP265"/>
  <c r="AS266" s="1"/>
  <c r="BO265"/>
  <c r="AR266" s="1"/>
  <c r="Q265"/>
  <c r="Z266" s="1"/>
  <c r="BK265"/>
  <c r="K265"/>
  <c r="S265"/>
  <c r="AB266" s="1"/>
  <c r="D226" i="14" s="1"/>
  <c r="M265" i="13"/>
  <c r="P265" s="1"/>
  <c r="R265"/>
  <c r="AA266" s="1"/>
  <c r="C226" i="14" s="1"/>
  <c r="L265" i="13"/>
  <c r="O265" s="1"/>
  <c r="F476" i="7" l="1"/>
  <c r="BH266" i="13"/>
  <c r="BI266"/>
  <c r="BJ266"/>
  <c r="N265"/>
  <c r="E225" i="14"/>
  <c r="AU266" i="13"/>
  <c r="AI267" s="1"/>
  <c r="H266"/>
  <c r="BE266"/>
  <c r="I266"/>
  <c r="AV266"/>
  <c r="AJ267" s="1"/>
  <c r="AS267" s="1"/>
  <c r="BF266"/>
  <c r="J266"/>
  <c r="AW266"/>
  <c r="AK267" s="1"/>
  <c r="AT267" s="1"/>
  <c r="BG266"/>
  <c r="BL266"/>
  <c r="BN266"/>
  <c r="BM266"/>
  <c r="BO266"/>
  <c r="BP266"/>
  <c r="BQ266"/>
  <c r="B226" i="14"/>
  <c r="BA266" i="13"/>
  <c r="AR267" l="1"/>
  <c r="I477" i="7"/>
  <c r="K477"/>
  <c r="H477"/>
  <c r="G477"/>
  <c r="J477"/>
  <c r="Q266" i="13"/>
  <c r="Z267" s="1"/>
  <c r="F477" i="7" s="1"/>
  <c r="BK266" i="13"/>
  <c r="K266"/>
  <c r="S266"/>
  <c r="AB267" s="1"/>
  <c r="D227" i="14" s="1"/>
  <c r="M266" i="13"/>
  <c r="P266" s="1"/>
  <c r="R266"/>
  <c r="AA267" s="1"/>
  <c r="C227" i="14" s="1"/>
  <c r="L266" i="13"/>
  <c r="O266" s="1"/>
  <c r="BH267" l="1"/>
  <c r="BJ267"/>
  <c r="N266"/>
  <c r="E226" i="14"/>
  <c r="BI267" i="13"/>
  <c r="I267"/>
  <c r="AV267"/>
  <c r="AJ268" s="1"/>
  <c r="BF267"/>
  <c r="B227" i="14"/>
  <c r="BA267" i="13"/>
  <c r="J478" i="7"/>
  <c r="H267" i="13"/>
  <c r="AU267"/>
  <c r="AI268" s="1"/>
  <c r="BE267"/>
  <c r="J267"/>
  <c r="BG267"/>
  <c r="AW267"/>
  <c r="AK268" s="1"/>
  <c r="L477" i="7"/>
  <c r="G377" i="12" s="1"/>
  <c r="G478" i="7" l="1"/>
  <c r="I478"/>
  <c r="H478"/>
  <c r="K478"/>
  <c r="H377" i="12"/>
  <c r="I377" s="1"/>
  <c r="BK267" i="13"/>
  <c r="K267"/>
  <c r="Q267"/>
  <c r="Z268" s="1"/>
  <c r="R267"/>
  <c r="AA268" s="1"/>
  <c r="C228" i="14" s="1"/>
  <c r="L267" i="13"/>
  <c r="O267" s="1"/>
  <c r="S267"/>
  <c r="AB268" s="1"/>
  <c r="D228" i="14" s="1"/>
  <c r="M267" i="13"/>
  <c r="P267" s="1"/>
  <c r="F478" i="7" l="1"/>
  <c r="L478"/>
  <c r="G378" i="12" s="1"/>
  <c r="H378" s="1"/>
  <c r="I378" s="1"/>
  <c r="N267" i="13"/>
  <c r="E227" i="14"/>
  <c r="B228"/>
  <c r="BA268" i="13"/>
  <c r="BM267"/>
  <c r="BN267"/>
  <c r="BO267"/>
  <c r="AR268" s="1"/>
  <c r="BL267"/>
  <c r="BQ267"/>
  <c r="AT268" s="1"/>
  <c r="BP267"/>
  <c r="AS268" s="1"/>
  <c r="J378" i="12"/>
  <c r="G479" i="7" l="1"/>
  <c r="K479"/>
  <c r="H479"/>
  <c r="I479"/>
  <c r="J479"/>
  <c r="BI268" i="13"/>
  <c r="BH268"/>
  <c r="BJ268"/>
  <c r="BL268"/>
  <c r="BN268"/>
  <c r="BM268"/>
  <c r="BP268"/>
  <c r="BQ268"/>
  <c r="BO268"/>
  <c r="H268"/>
  <c r="AU268"/>
  <c r="AI269" s="1"/>
  <c r="BE268"/>
  <c r="AV268"/>
  <c r="AJ269" s="1"/>
  <c r="I268"/>
  <c r="BF268"/>
  <c r="AW268"/>
  <c r="AK269" s="1"/>
  <c r="AT269" s="1"/>
  <c r="J268"/>
  <c r="BG268"/>
  <c r="J379" i="12"/>
  <c r="L479" i="7" l="1"/>
  <c r="G379" i="12" s="1"/>
  <c r="H379" s="1"/>
  <c r="I379" s="1"/>
  <c r="BL269" i="13" s="1"/>
  <c r="AS269"/>
  <c r="AR269"/>
  <c r="R268"/>
  <c r="AA269" s="1"/>
  <c r="C229" i="14" s="1"/>
  <c r="L268" i="13"/>
  <c r="O268" s="1"/>
  <c r="Q268"/>
  <c r="Z269" s="1"/>
  <c r="BK268"/>
  <c r="K268"/>
  <c r="S268"/>
  <c r="AB269" s="1"/>
  <c r="D229" i="14" s="1"/>
  <c r="M268" i="13"/>
  <c r="P268" s="1"/>
  <c r="BH269" l="1"/>
  <c r="F479" i="7"/>
  <c r="BQ269" i="13"/>
  <c r="BM269"/>
  <c r="BN269"/>
  <c r="J380" i="12"/>
  <c r="BP269" i="13"/>
  <c r="BO269"/>
  <c r="BI269"/>
  <c r="N268"/>
  <c r="E228" i="14"/>
  <c r="BJ269" i="13"/>
  <c r="H269"/>
  <c r="AU269"/>
  <c r="AI270" s="1"/>
  <c r="BE269"/>
  <c r="J269"/>
  <c r="AW269"/>
  <c r="AK270" s="1"/>
  <c r="BG269"/>
  <c r="B229" i="14"/>
  <c r="BA269" i="13"/>
  <c r="I269"/>
  <c r="AV269"/>
  <c r="AJ270" s="1"/>
  <c r="AS270" s="1"/>
  <c r="BF269"/>
  <c r="F480" i="7" l="1"/>
  <c r="AT270" i="13"/>
  <c r="AR270"/>
  <c r="Q269"/>
  <c r="Z270" s="1"/>
  <c r="BK269"/>
  <c r="K269"/>
  <c r="R269"/>
  <c r="AA270" s="1"/>
  <c r="C230" i="14" s="1"/>
  <c r="L269" i="13"/>
  <c r="O269" s="1"/>
  <c r="H480" i="7"/>
  <c r="J480"/>
  <c r="K480"/>
  <c r="G480"/>
  <c r="I480"/>
  <c r="M269" i="13"/>
  <c r="P269" s="1"/>
  <c r="S269"/>
  <c r="AB270" s="1"/>
  <c r="D230" i="14" s="1"/>
  <c r="H481" i="7" l="1"/>
  <c r="BI270" i="13"/>
  <c r="BH270"/>
  <c r="BJ270"/>
  <c r="N269"/>
  <c r="E229" i="14"/>
  <c r="H270" i="13"/>
  <c r="AU270"/>
  <c r="AI271" s="1"/>
  <c r="BE270"/>
  <c r="BA270"/>
  <c r="B230" i="14"/>
  <c r="J270" i="13"/>
  <c r="AW270"/>
  <c r="AK271" s="1"/>
  <c r="BG270"/>
  <c r="L480" i="7"/>
  <c r="G380" i="12" s="1"/>
  <c r="I270" i="13"/>
  <c r="AV270"/>
  <c r="AJ271" s="1"/>
  <c r="BF270"/>
  <c r="I481" i="7" l="1"/>
  <c r="K481"/>
  <c r="G481"/>
  <c r="J481"/>
  <c r="M270" i="13"/>
  <c r="P270" s="1"/>
  <c r="S270"/>
  <c r="AB271" s="1"/>
  <c r="D231" i="14" s="1"/>
  <c r="H380" i="12"/>
  <c r="I380" s="1"/>
  <c r="R270" i="13"/>
  <c r="AA271" s="1"/>
  <c r="C231" i="14" s="1"/>
  <c r="L270" i="13"/>
  <c r="O270" s="1"/>
  <c r="Q270"/>
  <c r="Z271" s="1"/>
  <c r="F481" i="7" s="1"/>
  <c r="K270" i="13"/>
  <c r="BK270"/>
  <c r="L481" i="7" l="1"/>
  <c r="G381" i="12" s="1"/>
  <c r="H381" s="1"/>
  <c r="I381" s="1"/>
  <c r="N270" i="13"/>
  <c r="E230" i="14"/>
  <c r="B231"/>
  <c r="BA271" i="13"/>
  <c r="BN270"/>
  <c r="BM270"/>
  <c r="BO270"/>
  <c r="AR271" s="1"/>
  <c r="BL270"/>
  <c r="BQ270"/>
  <c r="AT271" s="1"/>
  <c r="BP270"/>
  <c r="AS271" s="1"/>
  <c r="J381" i="12"/>
  <c r="BH271" i="13" l="1"/>
  <c r="BJ271"/>
  <c r="BI271"/>
  <c r="AU271"/>
  <c r="AI272" s="1"/>
  <c r="H271"/>
  <c r="BE271"/>
  <c r="BM271"/>
  <c r="BL271"/>
  <c r="BQ271"/>
  <c r="BN271"/>
  <c r="BO271"/>
  <c r="BP271"/>
  <c r="I271"/>
  <c r="AV271"/>
  <c r="AJ272" s="1"/>
  <c r="AS272" s="1"/>
  <c r="BF271"/>
  <c r="K482" i="7"/>
  <c r="G482"/>
  <c r="H482"/>
  <c r="I482"/>
  <c r="J482"/>
  <c r="J271" i="13"/>
  <c r="AW271"/>
  <c r="AK272" s="1"/>
  <c r="BG271"/>
  <c r="J382" i="12"/>
  <c r="AR272" i="13" l="1"/>
  <c r="AT272"/>
  <c r="S271"/>
  <c r="AB272" s="1"/>
  <c r="D232" i="14" s="1"/>
  <c r="M271" i="13"/>
  <c r="P271" s="1"/>
  <c r="L482" i="7"/>
  <c r="G382" i="12" s="1"/>
  <c r="Q271" i="13"/>
  <c r="Z272" s="1"/>
  <c r="BK271"/>
  <c r="K271"/>
  <c r="R271"/>
  <c r="AA272" s="1"/>
  <c r="C232" i="14" s="1"/>
  <c r="L271" i="13"/>
  <c r="O271" s="1"/>
  <c r="F482" i="7" l="1"/>
  <c r="BH272" i="13"/>
  <c r="BJ272"/>
  <c r="BI272"/>
  <c r="N271"/>
  <c r="E231" i="14"/>
  <c r="J272" i="13"/>
  <c r="AW272"/>
  <c r="AK273" s="1"/>
  <c r="BG272"/>
  <c r="BA272"/>
  <c r="B232" i="14"/>
  <c r="AV272" i="13"/>
  <c r="AJ273" s="1"/>
  <c r="I272"/>
  <c r="BF272"/>
  <c r="H272"/>
  <c r="AU272"/>
  <c r="AI273" s="1"/>
  <c r="BE272"/>
  <c r="H382" i="12"/>
  <c r="I382" s="1"/>
  <c r="L272" i="13" l="1"/>
  <c r="O272" s="1"/>
  <c r="R272"/>
  <c r="AA273" s="1"/>
  <c r="C233" i="14" s="1"/>
  <c r="M272" i="13"/>
  <c r="P272" s="1"/>
  <c r="S272"/>
  <c r="AB273" s="1"/>
  <c r="D233" i="14" s="1"/>
  <c r="BL272" i="13"/>
  <c r="BN272"/>
  <c r="BM272"/>
  <c r="BO272"/>
  <c r="AR273" s="1"/>
  <c r="BP272"/>
  <c r="AS273" s="1"/>
  <c r="BQ272"/>
  <c r="AT273" s="1"/>
  <c r="J383" i="12"/>
  <c r="J483" i="7"/>
  <c r="I483"/>
  <c r="G483"/>
  <c r="H483"/>
  <c r="K483"/>
  <c r="Q272" i="13"/>
  <c r="Z273" s="1"/>
  <c r="BK272"/>
  <c r="K272"/>
  <c r="F483" i="7" l="1"/>
  <c r="K484" s="1"/>
  <c r="BJ273" i="13"/>
  <c r="BI273"/>
  <c r="N272"/>
  <c r="E232" i="14"/>
  <c r="BH273" i="13"/>
  <c r="AW273"/>
  <c r="AK274" s="1"/>
  <c r="BG273"/>
  <c r="J273"/>
  <c r="BE273"/>
  <c r="H273"/>
  <c r="AU273"/>
  <c r="AI274" s="1"/>
  <c r="L483" i="7"/>
  <c r="G383" i="12" s="1"/>
  <c r="AV273" i="13"/>
  <c r="AJ274" s="1"/>
  <c r="I273"/>
  <c r="BF273"/>
  <c r="B233" i="14"/>
  <c r="BA273" i="13"/>
  <c r="J484" i="7" l="1"/>
  <c r="I484"/>
  <c r="G484"/>
  <c r="H484"/>
  <c r="BK273" i="13"/>
  <c r="Q273"/>
  <c r="Z274" s="1"/>
  <c r="K273"/>
  <c r="S273"/>
  <c r="AB274" s="1"/>
  <c r="D234" i="14" s="1"/>
  <c r="M273" i="13"/>
  <c r="P273" s="1"/>
  <c r="R273"/>
  <c r="AA274" s="1"/>
  <c r="C234" i="14" s="1"/>
  <c r="L273" i="13"/>
  <c r="O273" s="1"/>
  <c r="H383" i="12"/>
  <c r="I383" s="1"/>
  <c r="F484" i="7" l="1"/>
  <c r="L484"/>
  <c r="G384" i="12" s="1"/>
  <c r="H384" s="1"/>
  <c r="I384" s="1"/>
  <c r="N273" i="13"/>
  <c r="E233" i="14"/>
  <c r="BL273" i="13"/>
  <c r="BM273"/>
  <c r="BI274" s="1"/>
  <c r="BP273"/>
  <c r="AS274" s="1"/>
  <c r="BN273"/>
  <c r="BO273"/>
  <c r="AR274" s="1"/>
  <c r="BQ273"/>
  <c r="AT274" s="1"/>
  <c r="J384" i="12"/>
  <c r="BA274" i="13"/>
  <c r="B234" i="14"/>
  <c r="BJ274" i="13" l="1"/>
  <c r="BH274"/>
  <c r="BL274"/>
  <c r="BN274"/>
  <c r="BM274"/>
  <c r="BQ274"/>
  <c r="BP274"/>
  <c r="BO274"/>
  <c r="J274"/>
  <c r="BG274"/>
  <c r="AW274"/>
  <c r="AK275" s="1"/>
  <c r="H485" i="7"/>
  <c r="G485"/>
  <c r="I485"/>
  <c r="K485"/>
  <c r="J485"/>
  <c r="J385" i="12"/>
  <c r="AU274" i="13"/>
  <c r="AI275" s="1"/>
  <c r="AR275" s="1"/>
  <c r="BE274"/>
  <c r="H274"/>
  <c r="I274"/>
  <c r="AV274"/>
  <c r="AJ275" s="1"/>
  <c r="AS275" s="1"/>
  <c r="BF274"/>
  <c r="AT275" l="1"/>
  <c r="S274"/>
  <c r="AB275" s="1"/>
  <c r="D235" i="14" s="1"/>
  <c r="M274" i="13"/>
  <c r="P274" s="1"/>
  <c r="Q274"/>
  <c r="Z275" s="1"/>
  <c r="BK274"/>
  <c r="K274"/>
  <c r="R274"/>
  <c r="AA275" s="1"/>
  <c r="C235" i="14" s="1"/>
  <c r="L274" i="13"/>
  <c r="O274" s="1"/>
  <c r="L485" i="7"/>
  <c r="G385" i="12" s="1"/>
  <c r="BH275" i="13"/>
  <c r="BI275" l="1"/>
  <c r="F485" i="7"/>
  <c r="BJ275" i="13"/>
  <c r="N274"/>
  <c r="E234" i="14"/>
  <c r="H385" i="12"/>
  <c r="I385" s="1"/>
  <c r="J275" i="13"/>
  <c r="BG275"/>
  <c r="AW275"/>
  <c r="AK276" s="1"/>
  <c r="BA275"/>
  <c r="B235" i="14"/>
  <c r="AU275" i="13"/>
  <c r="AI276" s="1"/>
  <c r="BE275"/>
  <c r="H275"/>
  <c r="I275"/>
  <c r="AV275"/>
  <c r="AJ276" s="1"/>
  <c r="BF275"/>
  <c r="R275" l="1"/>
  <c r="AA276" s="1"/>
  <c r="C236" i="14" s="1"/>
  <c r="L275" i="13"/>
  <c r="O275" s="1"/>
  <c r="BN275"/>
  <c r="BM275"/>
  <c r="BL275"/>
  <c r="BP275"/>
  <c r="AS276" s="1"/>
  <c r="BO275"/>
  <c r="AR276" s="1"/>
  <c r="BQ275"/>
  <c r="AT276" s="1"/>
  <c r="J386" i="12"/>
  <c r="S275" i="13"/>
  <c r="AB276" s="1"/>
  <c r="D236" i="14" s="1"/>
  <c r="M275" i="13"/>
  <c r="P275" s="1"/>
  <c r="G486" i="7"/>
  <c r="H486"/>
  <c r="I486"/>
  <c r="J486"/>
  <c r="K486"/>
  <c r="BK275" i="13"/>
  <c r="Q275"/>
  <c r="Z276" s="1"/>
  <c r="F486" i="7" s="1"/>
  <c r="K275" i="13"/>
  <c r="BJ276" l="1"/>
  <c r="BH276"/>
  <c r="BI276"/>
  <c r="N275"/>
  <c r="E235" i="14"/>
  <c r="H276" i="13"/>
  <c r="AU276"/>
  <c r="AI277" s="1"/>
  <c r="BE276"/>
  <c r="AW276"/>
  <c r="AK277" s="1"/>
  <c r="BG276"/>
  <c r="J276"/>
  <c r="B236" i="14"/>
  <c r="BA276" i="13"/>
  <c r="L486" i="7"/>
  <c r="G386" i="12" s="1"/>
  <c r="AV276" i="13"/>
  <c r="AJ277" s="1"/>
  <c r="I276"/>
  <c r="BF276"/>
  <c r="J487" i="7"/>
  <c r="H386" i="12" l="1"/>
  <c r="I386" s="1"/>
  <c r="M276" i="13"/>
  <c r="P276" s="1"/>
  <c r="S276"/>
  <c r="AB277" s="1"/>
  <c r="D237" i="14" s="1"/>
  <c r="K487" i="7"/>
  <c r="G487"/>
  <c r="H487"/>
  <c r="L276" i="13"/>
  <c r="O276" s="1"/>
  <c r="R276"/>
  <c r="AA277" s="1"/>
  <c r="C237" i="14" s="1"/>
  <c r="BK276" i="13"/>
  <c r="Q276"/>
  <c r="Z277" s="1"/>
  <c r="F487" i="7" s="1"/>
  <c r="K276" i="13"/>
  <c r="I487" i="7"/>
  <c r="N276" i="13" l="1"/>
  <c r="E236" i="14"/>
  <c r="BL276" i="13"/>
  <c r="BM276"/>
  <c r="BP276"/>
  <c r="AS277" s="1"/>
  <c r="BN276"/>
  <c r="BQ276"/>
  <c r="AT277" s="1"/>
  <c r="BO276"/>
  <c r="AR277" s="1"/>
  <c r="J387" i="12"/>
  <c r="L487" i="7"/>
  <c r="G387" i="12" s="1"/>
  <c r="BA277" i="13"/>
  <c r="B237" i="14"/>
  <c r="H488" i="7"/>
  <c r="BJ277" i="13" l="1"/>
  <c r="BH277"/>
  <c r="BI277"/>
  <c r="J277"/>
  <c r="AW277"/>
  <c r="AK278" s="1"/>
  <c r="BG277"/>
  <c r="J488" i="7"/>
  <c r="AV277" i="13"/>
  <c r="AJ278" s="1"/>
  <c r="I277"/>
  <c r="BF277"/>
  <c r="I488" i="7"/>
  <c r="K488"/>
  <c r="G488"/>
  <c r="H277" i="13"/>
  <c r="AU277"/>
  <c r="AI278" s="1"/>
  <c r="BE277"/>
  <c r="H387" i="12"/>
  <c r="I387" s="1"/>
  <c r="M277" i="13" l="1"/>
  <c r="P277" s="1"/>
  <c r="S277"/>
  <c r="AB278" s="1"/>
  <c r="D238" i="14" s="1"/>
  <c r="BM277" i="13"/>
  <c r="BP277"/>
  <c r="AS278" s="1"/>
  <c r="BL277"/>
  <c r="BO277"/>
  <c r="AR278" s="1"/>
  <c r="BN277"/>
  <c r="BQ277"/>
  <c r="AT278" s="1"/>
  <c r="L488" i="7"/>
  <c r="G388" i="12" s="1"/>
  <c r="BK277" i="13"/>
  <c r="Q277"/>
  <c r="Z278" s="1"/>
  <c r="K277"/>
  <c r="R277"/>
  <c r="AA278" s="1"/>
  <c r="C238" i="14" s="1"/>
  <c r="L277" i="13"/>
  <c r="O277" s="1"/>
  <c r="J388" i="12"/>
  <c r="F488" i="7" l="1"/>
  <c r="BJ278" i="13"/>
  <c r="BH278"/>
  <c r="N277"/>
  <c r="E237" i="14"/>
  <c r="BI278" i="13"/>
  <c r="I278"/>
  <c r="AV278"/>
  <c r="AJ279" s="1"/>
  <c r="BF278"/>
  <c r="H278"/>
  <c r="AU278"/>
  <c r="AI279" s="1"/>
  <c r="BE278"/>
  <c r="BA278"/>
  <c r="B238" i="14"/>
  <c r="J278" i="13"/>
  <c r="AW278"/>
  <c r="AK279" s="1"/>
  <c r="BG278"/>
  <c r="H388" i="12"/>
  <c r="I388" s="1"/>
  <c r="J389" s="1"/>
  <c r="H489" i="7" l="1"/>
  <c r="G489"/>
  <c r="I489"/>
  <c r="K489"/>
  <c r="J489"/>
  <c r="BN278" i="13"/>
  <c r="BQ278"/>
  <c r="AT279" s="1"/>
  <c r="BM278"/>
  <c r="BP278"/>
  <c r="AS279" s="1"/>
  <c r="BO278"/>
  <c r="AR279" s="1"/>
  <c r="BL278"/>
  <c r="S278"/>
  <c r="AB279" s="1"/>
  <c r="D239" i="14" s="1"/>
  <c r="M278" i="13"/>
  <c r="P278" s="1"/>
  <c r="Q278"/>
  <c r="Z279" s="1"/>
  <c r="F489" i="7" s="1"/>
  <c r="K278" i="13"/>
  <c r="BK278"/>
  <c r="R278"/>
  <c r="AA279" s="1"/>
  <c r="C239" i="14" s="1"/>
  <c r="L278" i="13"/>
  <c r="O278" s="1"/>
  <c r="BJ279" l="1"/>
  <c r="N278"/>
  <c r="E238" i="14"/>
  <c r="BI279" i="13"/>
  <c r="BH279"/>
  <c r="H279"/>
  <c r="BE279"/>
  <c r="AU279"/>
  <c r="AI280" s="1"/>
  <c r="I279"/>
  <c r="AV279"/>
  <c r="AJ280" s="1"/>
  <c r="BF279"/>
  <c r="B239" i="14"/>
  <c r="BA279" i="13"/>
  <c r="J279"/>
  <c r="BG279"/>
  <c r="AW279"/>
  <c r="AK280" s="1"/>
  <c r="L489" i="7"/>
  <c r="G389" i="12" s="1"/>
  <c r="Q279" i="13" l="1"/>
  <c r="Z280" s="1"/>
  <c r="F490" i="7" s="1"/>
  <c r="BK279" i="13"/>
  <c r="K279"/>
  <c r="H389" i="12"/>
  <c r="I389" s="1"/>
  <c r="G490" i="7"/>
  <c r="H490"/>
  <c r="S279" i="13"/>
  <c r="AB280" s="1"/>
  <c r="D240" i="14" s="1"/>
  <c r="M279" i="13"/>
  <c r="P279" s="1"/>
  <c r="R279"/>
  <c r="AA280" s="1"/>
  <c r="C240" i="14" s="1"/>
  <c r="L279" i="13"/>
  <c r="O279" s="1"/>
  <c r="I490" i="7"/>
  <c r="J490"/>
  <c r="K490"/>
  <c r="N279" i="13" l="1"/>
  <c r="E239" i="14"/>
  <c r="L490" i="7"/>
  <c r="G390" i="12" s="1"/>
  <c r="BA280" i="13"/>
  <c r="B240" i="14"/>
  <c r="BM279" i="13"/>
  <c r="BO279"/>
  <c r="AR280" s="1"/>
  <c r="BL279"/>
  <c r="BQ279"/>
  <c r="AT280" s="1"/>
  <c r="BP279"/>
  <c r="AS280" s="1"/>
  <c r="BN279"/>
  <c r="J390" i="12"/>
  <c r="H491" i="7"/>
  <c r="J491" l="1"/>
  <c r="I491"/>
  <c r="BH280" i="13"/>
  <c r="BI280"/>
  <c r="BJ280"/>
  <c r="J280"/>
  <c r="BG280"/>
  <c r="AW280"/>
  <c r="AK281" s="1"/>
  <c r="H280"/>
  <c r="AU280"/>
  <c r="AI281" s="1"/>
  <c r="BE280"/>
  <c r="H390" i="12"/>
  <c r="I390" s="1"/>
  <c r="J391" s="1"/>
  <c r="G491" i="7"/>
  <c r="I280" i="13"/>
  <c r="AV280"/>
  <c r="AJ281" s="1"/>
  <c r="BF280"/>
  <c r="K491" i="7"/>
  <c r="R280" i="13" l="1"/>
  <c r="AA281" s="1"/>
  <c r="C241" i="14" s="1"/>
  <c r="L280" i="13"/>
  <c r="O280" s="1"/>
  <c r="BN280"/>
  <c r="BQ280"/>
  <c r="AT281" s="1"/>
  <c r="BL280"/>
  <c r="BP280"/>
  <c r="AS281" s="1"/>
  <c r="BO280"/>
  <c r="AR281" s="1"/>
  <c r="BM280"/>
  <c r="Q280"/>
  <c r="Z281" s="1"/>
  <c r="F491" i="7" s="1"/>
  <c r="K280" i="13"/>
  <c r="BK280"/>
  <c r="S280"/>
  <c r="AB281" s="1"/>
  <c r="D241" i="14" s="1"/>
  <c r="M280" i="13"/>
  <c r="P280" s="1"/>
  <c r="L491" i="7"/>
  <c r="G391" i="12" s="1"/>
  <c r="BJ281" i="13" l="1"/>
  <c r="BI281"/>
  <c r="BH281"/>
  <c r="N280"/>
  <c r="E240" i="14"/>
  <c r="BE281" i="13"/>
  <c r="H281"/>
  <c r="AU281"/>
  <c r="AI282" s="1"/>
  <c r="I281"/>
  <c r="AV281"/>
  <c r="AJ282" s="1"/>
  <c r="BF281"/>
  <c r="H391" i="12"/>
  <c r="I391" s="1"/>
  <c r="BA281" i="13"/>
  <c r="B241" i="14"/>
  <c r="J281" i="13"/>
  <c r="AW281"/>
  <c r="AK282" s="1"/>
  <c r="BG281"/>
  <c r="S281" l="1"/>
  <c r="AB282" s="1"/>
  <c r="D242" i="14" s="1"/>
  <c r="M281" i="13"/>
  <c r="P281" s="1"/>
  <c r="Q281"/>
  <c r="Z282" s="1"/>
  <c r="BK281"/>
  <c r="K281"/>
  <c r="H492" i="7"/>
  <c r="J492"/>
  <c r="I492"/>
  <c r="K492"/>
  <c r="G492"/>
  <c r="BN281" i="13"/>
  <c r="BL281"/>
  <c r="BQ281"/>
  <c r="AT282" s="1"/>
  <c r="BM281"/>
  <c r="BO281"/>
  <c r="AR282" s="1"/>
  <c r="BP281"/>
  <c r="AS282" s="1"/>
  <c r="J392" i="12"/>
  <c r="L281" i="13"/>
  <c r="O281" s="1"/>
  <c r="R281"/>
  <c r="AA282" s="1"/>
  <c r="C242" i="14" s="1"/>
  <c r="F492" i="7" l="1"/>
  <c r="BI282" i="13"/>
  <c r="BJ282"/>
  <c r="BH282"/>
  <c r="N281"/>
  <c r="E241" i="14"/>
  <c r="J282" i="13"/>
  <c r="AW282"/>
  <c r="AK283" s="1"/>
  <c r="BG282"/>
  <c r="AV282"/>
  <c r="AJ283" s="1"/>
  <c r="I282"/>
  <c r="BF282"/>
  <c r="H282"/>
  <c r="AU282"/>
  <c r="AI283" s="1"/>
  <c r="BE282"/>
  <c r="B242" i="14"/>
  <c r="BA282" i="13"/>
  <c r="L492" i="7"/>
  <c r="G392" i="12" s="1"/>
  <c r="H493" i="7" l="1"/>
  <c r="J493"/>
  <c r="H392" i="12"/>
  <c r="I392" s="1"/>
  <c r="Q282" i="13"/>
  <c r="Z283" s="1"/>
  <c r="F493" i="7" s="1"/>
  <c r="BK282" i="13"/>
  <c r="K282"/>
  <c r="S282"/>
  <c r="AB283" s="1"/>
  <c r="D243" i="14" s="1"/>
  <c r="M282" i="13"/>
  <c r="P282" s="1"/>
  <c r="R282"/>
  <c r="AA283" s="1"/>
  <c r="C243" i="14" s="1"/>
  <c r="L282" i="13"/>
  <c r="O282" s="1"/>
  <c r="I493" i="7"/>
  <c r="K493"/>
  <c r="G493"/>
  <c r="N282" i="13" l="1"/>
  <c r="E242" i="14"/>
  <c r="BM282" i="13"/>
  <c r="BL282"/>
  <c r="BN282"/>
  <c r="BP282"/>
  <c r="AS283" s="1"/>
  <c r="BO282"/>
  <c r="AR283" s="1"/>
  <c r="BQ282"/>
  <c r="AT283" s="1"/>
  <c r="J393" i="12"/>
  <c r="L493" i="7"/>
  <c r="G393" i="12" s="1"/>
  <c r="B243" i="14"/>
  <c r="BA283" i="13"/>
  <c r="I494" i="7"/>
  <c r="BJ283" i="13" l="1"/>
  <c r="BI283"/>
  <c r="BH283"/>
  <c r="H393" i="12"/>
  <c r="I393" s="1"/>
  <c r="J394" s="1"/>
  <c r="I283" i="13"/>
  <c r="AV283"/>
  <c r="AJ284" s="1"/>
  <c r="BF283"/>
  <c r="AU283"/>
  <c r="AI284" s="1"/>
  <c r="BE283"/>
  <c r="H283"/>
  <c r="J494" i="7"/>
  <c r="H494"/>
  <c r="J283" i="13"/>
  <c r="AW283"/>
  <c r="AK284" s="1"/>
  <c r="BG283"/>
  <c r="K494" i="7"/>
  <c r="G494"/>
  <c r="S283" i="13" l="1"/>
  <c r="AB284" s="1"/>
  <c r="D244" i="14" s="1"/>
  <c r="M283" i="13"/>
  <c r="P283" s="1"/>
  <c r="BK283"/>
  <c r="K283"/>
  <c r="Q283"/>
  <c r="Z284" s="1"/>
  <c r="L494" i="7"/>
  <c r="G394" i="12" s="1"/>
  <c r="BN283" i="13"/>
  <c r="BM283"/>
  <c r="BL283"/>
  <c r="BO283"/>
  <c r="AR284" s="1"/>
  <c r="BP283"/>
  <c r="AS284" s="1"/>
  <c r="BQ283"/>
  <c r="AT284" s="1"/>
  <c r="R283"/>
  <c r="AA284" s="1"/>
  <c r="C244" i="14" s="1"/>
  <c r="L283" i="13"/>
  <c r="O283" s="1"/>
  <c r="F494" i="7" l="1"/>
  <c r="BI284" i="13"/>
  <c r="BJ284"/>
  <c r="N283"/>
  <c r="E243" i="14"/>
  <c r="BH284" i="13"/>
  <c r="AV284"/>
  <c r="AJ285" s="1"/>
  <c r="I284"/>
  <c r="BF284"/>
  <c r="H284"/>
  <c r="AU284"/>
  <c r="AI285" s="1"/>
  <c r="BE284"/>
  <c r="B244" i="14"/>
  <c r="BA284" i="13"/>
  <c r="AW284"/>
  <c r="AK285" s="1"/>
  <c r="BG284"/>
  <c r="J284"/>
  <c r="H394" i="12"/>
  <c r="I394" s="1"/>
  <c r="BK284" i="13" l="1"/>
  <c r="K284"/>
  <c r="Q284"/>
  <c r="Z285" s="1"/>
  <c r="F495" i="7" s="1"/>
  <c r="S284" i="13"/>
  <c r="AB285" s="1"/>
  <c r="D245" i="14" s="1"/>
  <c r="M284" i="13"/>
  <c r="P284" s="1"/>
  <c r="R284"/>
  <c r="AA285" s="1"/>
  <c r="C245" i="14" s="1"/>
  <c r="L284" i="13"/>
  <c r="O284" s="1"/>
  <c r="I495" i="7"/>
  <c r="G495"/>
  <c r="J495"/>
  <c r="H495"/>
  <c r="K495"/>
  <c r="BL284" i="13"/>
  <c r="BN284"/>
  <c r="BM284"/>
  <c r="BP284"/>
  <c r="AS285" s="1"/>
  <c r="BQ284"/>
  <c r="AT285" s="1"/>
  <c r="BO284"/>
  <c r="AR285" s="1"/>
  <c r="J395" i="12"/>
  <c r="BJ285" i="13" l="1"/>
  <c r="BI285"/>
  <c r="BH285"/>
  <c r="N284"/>
  <c r="E244" i="14"/>
  <c r="AU285" i="13"/>
  <c r="AI286" s="1"/>
  <c r="H285"/>
  <c r="BE285"/>
  <c r="L495" i="7"/>
  <c r="G395" i="12" s="1"/>
  <c r="B245" i="14"/>
  <c r="BA285" i="13"/>
  <c r="AV285"/>
  <c r="AJ286" s="1"/>
  <c r="I285"/>
  <c r="BF285"/>
  <c r="AW285"/>
  <c r="AK286" s="1"/>
  <c r="J285"/>
  <c r="BG285"/>
  <c r="H496" i="7"/>
  <c r="G496" l="1"/>
  <c r="R285" i="13"/>
  <c r="AA286" s="1"/>
  <c r="C246" i="14" s="1"/>
  <c r="L285" i="13"/>
  <c r="O285" s="1"/>
  <c r="BK285"/>
  <c r="Q285"/>
  <c r="Z286" s="1"/>
  <c r="F496" i="7" s="1"/>
  <c r="K285" i="13"/>
  <c r="J496" i="7"/>
  <c r="I496"/>
  <c r="S285" i="13"/>
  <c r="AB286" s="1"/>
  <c r="D246" i="14" s="1"/>
  <c r="M285" i="13"/>
  <c r="P285" s="1"/>
  <c r="H395" i="12"/>
  <c r="I395" s="1"/>
  <c r="K496" i="7"/>
  <c r="N285" i="13" l="1"/>
  <c r="E245" i="14"/>
  <c r="BA286" i="13"/>
  <c r="B246" i="14"/>
  <c r="BL285" i="13"/>
  <c r="BN285"/>
  <c r="BM285"/>
  <c r="BQ285"/>
  <c r="AT286" s="1"/>
  <c r="BP285"/>
  <c r="AS286" s="1"/>
  <c r="BO285"/>
  <c r="AR286" s="1"/>
  <c r="J396" i="12"/>
  <c r="K497" i="7"/>
  <c r="L496"/>
  <c r="G396" i="12" s="1"/>
  <c r="BJ286" i="13" l="1"/>
  <c r="BI286"/>
  <c r="BH286"/>
  <c r="J497" i="7"/>
  <c r="I286" i="13"/>
  <c r="AV286"/>
  <c r="AJ287" s="1"/>
  <c r="BF286"/>
  <c r="AU286"/>
  <c r="AI287" s="1"/>
  <c r="BE286"/>
  <c r="H286"/>
  <c r="H396" i="12"/>
  <c r="I396" s="1"/>
  <c r="J397" s="1"/>
  <c r="G497" i="7"/>
  <c r="H497"/>
  <c r="J286" i="13"/>
  <c r="AW286"/>
  <c r="AK287" s="1"/>
  <c r="BG286"/>
  <c r="I497" i="7"/>
  <c r="L286" i="13" l="1"/>
  <c r="O286" s="1"/>
  <c r="R286"/>
  <c r="AA287" s="1"/>
  <c r="C247" i="14" s="1"/>
  <c r="S286" i="13"/>
  <c r="AB287" s="1"/>
  <c r="D247" i="14" s="1"/>
  <c r="M286" i="13"/>
  <c r="P286" s="1"/>
  <c r="L497" i="7"/>
  <c r="G397" i="12" s="1"/>
  <c r="BM286" i="13"/>
  <c r="BL286"/>
  <c r="BN286"/>
  <c r="BP286"/>
  <c r="AS287" s="1"/>
  <c r="BO286"/>
  <c r="AR287" s="1"/>
  <c r="BQ286"/>
  <c r="AT287" s="1"/>
  <c r="BK286"/>
  <c r="Q286"/>
  <c r="Z287" s="1"/>
  <c r="F497" i="7" s="1"/>
  <c r="K286" i="13"/>
  <c r="BI287" l="1"/>
  <c r="BJ287"/>
  <c r="BH287"/>
  <c r="N286"/>
  <c r="E246" i="14"/>
  <c r="BA287" i="13"/>
  <c r="B247" i="14"/>
  <c r="AV287" i="13"/>
  <c r="AJ288" s="1"/>
  <c r="I287"/>
  <c r="BF287"/>
  <c r="J287"/>
  <c r="AW287"/>
  <c r="AK288" s="1"/>
  <c r="BG287"/>
  <c r="AU287"/>
  <c r="AI288" s="1"/>
  <c r="H287"/>
  <c r="BE287"/>
  <c r="H397" i="12"/>
  <c r="I397" s="1"/>
  <c r="BL287" i="13" l="1"/>
  <c r="BM287"/>
  <c r="BN287"/>
  <c r="BQ287"/>
  <c r="AT288" s="1"/>
  <c r="BO287"/>
  <c r="AR288" s="1"/>
  <c r="BP287"/>
  <c r="AS288" s="1"/>
  <c r="J398" i="12"/>
  <c r="BK287" i="13"/>
  <c r="K287"/>
  <c r="Q287"/>
  <c r="Z288" s="1"/>
  <c r="R287"/>
  <c r="AA288" s="1"/>
  <c r="C248" i="14" s="1"/>
  <c r="L287" i="13"/>
  <c r="O287" s="1"/>
  <c r="J498" i="7"/>
  <c r="K498"/>
  <c r="G498"/>
  <c r="I498"/>
  <c r="H498"/>
  <c r="S287" i="13"/>
  <c r="AB288" s="1"/>
  <c r="D248" i="14" s="1"/>
  <c r="M287" i="13"/>
  <c r="P287" s="1"/>
  <c r="F498" i="7" l="1"/>
  <c r="BI288" i="13"/>
  <c r="BH288"/>
  <c r="N287"/>
  <c r="E247" i="14"/>
  <c r="BJ288" i="13"/>
  <c r="BE288"/>
  <c r="AU288"/>
  <c r="AI289" s="1"/>
  <c r="H288"/>
  <c r="I288"/>
  <c r="AV288"/>
  <c r="AJ289" s="1"/>
  <c r="BF288"/>
  <c r="J288"/>
  <c r="AW288"/>
  <c r="AK289" s="1"/>
  <c r="BG288"/>
  <c r="I499" i="7"/>
  <c r="K499"/>
  <c r="L498"/>
  <c r="G398" i="12" s="1"/>
  <c r="G499" i="7"/>
  <c r="B248" i="14"/>
  <c r="BA288" i="13"/>
  <c r="H499" i="7"/>
  <c r="J499"/>
  <c r="H398" i="12" l="1"/>
  <c r="I398" s="1"/>
  <c r="Q288" i="13"/>
  <c r="Z289" s="1"/>
  <c r="F499" i="7" s="1"/>
  <c r="BK288" i="13"/>
  <c r="K288"/>
  <c r="L499" i="7"/>
  <c r="G399" i="12" s="1"/>
  <c r="M288" i="13"/>
  <c r="P288" s="1"/>
  <c r="S288"/>
  <c r="AB289" s="1"/>
  <c r="D249" i="14" s="1"/>
  <c r="L288" i="13"/>
  <c r="O288" s="1"/>
  <c r="R288"/>
  <c r="AA289" s="1"/>
  <c r="C249" i="14" s="1"/>
  <c r="N288" i="13" l="1"/>
  <c r="E248" i="14"/>
  <c r="H399" i="12"/>
  <c r="I399" s="1"/>
  <c r="BM288" i="13"/>
  <c r="BN288"/>
  <c r="BO288"/>
  <c r="AR289" s="1"/>
  <c r="BL288"/>
  <c r="BP288"/>
  <c r="AS289" s="1"/>
  <c r="BQ288"/>
  <c r="AT289" s="1"/>
  <c r="J399" i="12"/>
  <c r="B249" i="14"/>
  <c r="BA289" i="13"/>
  <c r="BJ289" l="1"/>
  <c r="BH289"/>
  <c r="BI289"/>
  <c r="J400" i="12"/>
  <c r="H500" i="7"/>
  <c r="K500"/>
  <c r="G500"/>
  <c r="J500"/>
  <c r="I500"/>
  <c r="BL289" i="13"/>
  <c r="BM289"/>
  <c r="BO289"/>
  <c r="BN289"/>
  <c r="BQ289"/>
  <c r="BP289"/>
  <c r="AV289"/>
  <c r="AJ290" s="1"/>
  <c r="I289"/>
  <c r="BF289"/>
  <c r="H289"/>
  <c r="BE289"/>
  <c r="AU289"/>
  <c r="AI290" s="1"/>
  <c r="AR290" s="1"/>
  <c r="AW289"/>
  <c r="AK290" s="1"/>
  <c r="AT290" s="1"/>
  <c r="J289"/>
  <c r="BG289"/>
  <c r="AS290" l="1"/>
  <c r="M289"/>
  <c r="P289" s="1"/>
  <c r="S289"/>
  <c r="AB290" s="1"/>
  <c r="D250" i="14" s="1"/>
  <c r="Q289" i="13"/>
  <c r="Z290" s="1"/>
  <c r="BK289"/>
  <c r="K289"/>
  <c r="R289"/>
  <c r="AA290" s="1"/>
  <c r="C250" i="14" s="1"/>
  <c r="L289" i="13"/>
  <c r="O289" s="1"/>
  <c r="L500" i="7"/>
  <c r="G400" i="12" s="1"/>
  <c r="BH290" i="13" l="1"/>
  <c r="F500" i="7"/>
  <c r="BJ290" i="13"/>
  <c r="N289"/>
  <c r="E249" i="14"/>
  <c r="BI290" i="13"/>
  <c r="J290"/>
  <c r="AW290"/>
  <c r="AK291" s="1"/>
  <c r="BG290"/>
  <c r="B250" i="14"/>
  <c r="BA290" i="13"/>
  <c r="AU290"/>
  <c r="AI291" s="1"/>
  <c r="BE290"/>
  <c r="H290"/>
  <c r="H400" i="12"/>
  <c r="I400" s="1"/>
  <c r="I290" i="13"/>
  <c r="BF290"/>
  <c r="AV290"/>
  <c r="AJ291" s="1"/>
  <c r="L290" l="1"/>
  <c r="O290" s="1"/>
  <c r="R290"/>
  <c r="AA291" s="1"/>
  <c r="C251" i="14" s="1"/>
  <c r="M290" i="13"/>
  <c r="P290" s="1"/>
  <c r="S290"/>
  <c r="AB291" s="1"/>
  <c r="D251" i="14" s="1"/>
  <c r="Q290" i="13"/>
  <c r="Z291" s="1"/>
  <c r="F501" i="7" s="1"/>
  <c r="BK290" i="13"/>
  <c r="K290"/>
  <c r="BL290"/>
  <c r="BN290"/>
  <c r="BM290"/>
  <c r="BP290"/>
  <c r="AS291" s="1"/>
  <c r="BO290"/>
  <c r="AR291" s="1"/>
  <c r="BQ290"/>
  <c r="AT291" s="1"/>
  <c r="J401" i="12"/>
  <c r="K501" i="7"/>
  <c r="H501"/>
  <c r="I501"/>
  <c r="J501"/>
  <c r="G501"/>
  <c r="BI291" i="13" l="1"/>
  <c r="BH291"/>
  <c r="N290"/>
  <c r="E250" i="14"/>
  <c r="K502" i="7"/>
  <c r="BJ291" i="13"/>
  <c r="J291"/>
  <c r="AW291"/>
  <c r="AK292" s="1"/>
  <c r="BG291"/>
  <c r="B251" i="14"/>
  <c r="BA291" i="13"/>
  <c r="AV291"/>
  <c r="AJ292" s="1"/>
  <c r="BF291"/>
  <c r="I291"/>
  <c r="H291"/>
  <c r="AU291"/>
  <c r="AI292" s="1"/>
  <c r="BE291"/>
  <c r="L501" i="7"/>
  <c r="G401" i="12" s="1"/>
  <c r="J502" i="7" l="1"/>
  <c r="I502"/>
  <c r="H502"/>
  <c r="G502"/>
  <c r="H401" i="12"/>
  <c r="I401" s="1"/>
  <c r="S291" i="13"/>
  <c r="AB292" s="1"/>
  <c r="D252" i="14" s="1"/>
  <c r="M291" i="13"/>
  <c r="P291" s="1"/>
  <c r="R291"/>
  <c r="AA292" s="1"/>
  <c r="C252" i="14" s="1"/>
  <c r="L291" i="13"/>
  <c r="O291" s="1"/>
  <c r="Q291"/>
  <c r="Z292" s="1"/>
  <c r="F502" i="7" s="1"/>
  <c r="BK291" i="13"/>
  <c r="K291"/>
  <c r="L502" i="7" l="1"/>
  <c r="G402" i="12" s="1"/>
  <c r="H402" s="1"/>
  <c r="I402" s="1"/>
  <c r="N291" i="13"/>
  <c r="E251" i="14"/>
  <c r="B252"/>
  <c r="BA292" i="13"/>
  <c r="BL291"/>
  <c r="BN291"/>
  <c r="BO291"/>
  <c r="AR292" s="1"/>
  <c r="BM291"/>
  <c r="BQ291"/>
  <c r="AT292" s="1"/>
  <c r="BP291"/>
  <c r="AS292" s="1"/>
  <c r="J402" i="12"/>
  <c r="BI292" i="13" l="1"/>
  <c r="BH292"/>
  <c r="BJ292"/>
  <c r="BM292"/>
  <c r="BL292"/>
  <c r="BO292"/>
  <c r="BN292"/>
  <c r="BP292"/>
  <c r="BQ292"/>
  <c r="AW292"/>
  <c r="AK293" s="1"/>
  <c r="J292"/>
  <c r="BG292"/>
  <c r="K503" i="7"/>
  <c r="J503"/>
  <c r="I503"/>
  <c r="G503"/>
  <c r="H503"/>
  <c r="AV292" i="13"/>
  <c r="AJ293" s="1"/>
  <c r="AS293" s="1"/>
  <c r="I292"/>
  <c r="BF292"/>
  <c r="AU292"/>
  <c r="AI293" s="1"/>
  <c r="H292"/>
  <c r="BE292"/>
  <c r="J403" i="12"/>
  <c r="AT293" i="13" l="1"/>
  <c r="AR293"/>
  <c r="R292"/>
  <c r="AA293" s="1"/>
  <c r="C253" i="14" s="1"/>
  <c r="L292" i="13"/>
  <c r="O292" s="1"/>
  <c r="L503" i="7"/>
  <c r="G403" i="12" s="1"/>
  <c r="S292" i="13"/>
  <c r="AB293" s="1"/>
  <c r="D253" i="14" s="1"/>
  <c r="M292" i="13"/>
  <c r="P292" s="1"/>
  <c r="BK292"/>
  <c r="K292"/>
  <c r="Q292"/>
  <c r="Z293" s="1"/>
  <c r="F503" i="7" s="1"/>
  <c r="BH293" i="13" l="1"/>
  <c r="N292"/>
  <c r="E252" i="14"/>
  <c r="BI293" i="13"/>
  <c r="BJ293"/>
  <c r="H293"/>
  <c r="AU293"/>
  <c r="AI294" s="1"/>
  <c r="BE293"/>
  <c r="H403" i="12"/>
  <c r="I403" s="1"/>
  <c r="BA293" i="13"/>
  <c r="B253" i="14"/>
  <c r="AW293" i="13"/>
  <c r="AK294" s="1"/>
  <c r="J293"/>
  <c r="BG293"/>
  <c r="AV293"/>
  <c r="AJ294" s="1"/>
  <c r="I293"/>
  <c r="BF293"/>
  <c r="Q293" l="1"/>
  <c r="Z294" s="1"/>
  <c r="BK293"/>
  <c r="K293"/>
  <c r="R293"/>
  <c r="AA294" s="1"/>
  <c r="C254" i="14" s="1"/>
  <c r="L293" i="13"/>
  <c r="O293" s="1"/>
  <c r="S293"/>
  <c r="AB294" s="1"/>
  <c r="D254" i="14" s="1"/>
  <c r="M293" i="13"/>
  <c r="P293" s="1"/>
  <c r="G504" i="7"/>
  <c r="J504"/>
  <c r="I504"/>
  <c r="K504"/>
  <c r="H504"/>
  <c r="BL293" i="13"/>
  <c r="BM293"/>
  <c r="BN293"/>
  <c r="BO293"/>
  <c r="AR294" s="1"/>
  <c r="BP293"/>
  <c r="AS294" s="1"/>
  <c r="BQ293"/>
  <c r="AT294" s="1"/>
  <c r="J404" i="12"/>
  <c r="F504" i="7" l="1"/>
  <c r="BI294" i="13"/>
  <c r="BH294"/>
  <c r="N293"/>
  <c r="E253" i="14"/>
  <c r="BJ294" i="13"/>
  <c r="AV294"/>
  <c r="AJ295" s="1"/>
  <c r="BF294"/>
  <c r="I294"/>
  <c r="J294"/>
  <c r="AW294"/>
  <c r="AK295" s="1"/>
  <c r="BG294"/>
  <c r="H294"/>
  <c r="AU294"/>
  <c r="AI295" s="1"/>
  <c r="BE294"/>
  <c r="BA294"/>
  <c r="B254" i="14"/>
  <c r="L504" i="7"/>
  <c r="G404" i="12" s="1"/>
  <c r="K505" i="7"/>
  <c r="J505" l="1"/>
  <c r="BK294" i="13"/>
  <c r="Q294"/>
  <c r="Z295" s="1"/>
  <c r="F505" i="7" s="1"/>
  <c r="K294" i="13"/>
  <c r="S294"/>
  <c r="AB295" s="1"/>
  <c r="D255" i="14" s="1"/>
  <c r="M294" i="13"/>
  <c r="P294" s="1"/>
  <c r="H404" i="12"/>
  <c r="I404" s="1"/>
  <c r="R294" i="13"/>
  <c r="AA295" s="1"/>
  <c r="C255" i="14" s="1"/>
  <c r="L294" i="13"/>
  <c r="O294" s="1"/>
  <c r="G505" i="7"/>
  <c r="H505"/>
  <c r="I505"/>
  <c r="I506" l="1"/>
  <c r="N294" i="13"/>
  <c r="E254" i="14"/>
  <c r="BA295" i="13"/>
  <c r="B255" i="14"/>
  <c r="L505" i="7"/>
  <c r="G405" i="12" s="1"/>
  <c r="BM294" i="13"/>
  <c r="BQ294"/>
  <c r="AT295" s="1"/>
  <c r="BN294"/>
  <c r="BL294"/>
  <c r="BO294"/>
  <c r="AR295" s="1"/>
  <c r="BP294"/>
  <c r="AS295" s="1"/>
  <c r="J405" i="12"/>
  <c r="BH295" i="13" l="1"/>
  <c r="BJ295"/>
  <c r="BI295"/>
  <c r="G506" i="7"/>
  <c r="H506"/>
  <c r="K506"/>
  <c r="J506"/>
  <c r="H295" i="13"/>
  <c r="AU295"/>
  <c r="AI296" s="1"/>
  <c r="BE295"/>
  <c r="AV295"/>
  <c r="AJ296" s="1"/>
  <c r="I295"/>
  <c r="BF295"/>
  <c r="H405" i="12"/>
  <c r="I405" s="1"/>
  <c r="J406" s="1"/>
  <c r="AW295" i="13"/>
  <c r="AK296" s="1"/>
  <c r="J295"/>
  <c r="BG295"/>
  <c r="L506" i="7" l="1"/>
  <c r="G406" i="12" s="1"/>
  <c r="H406" s="1"/>
  <c r="I406" s="1"/>
  <c r="L295" i="13"/>
  <c r="O295" s="1"/>
  <c r="R295"/>
  <c r="AA296" s="1"/>
  <c r="C256" i="14" s="1"/>
  <c r="BK295" i="13"/>
  <c r="Q295"/>
  <c r="Z296" s="1"/>
  <c r="F506" i="7" s="1"/>
  <c r="K295" i="13"/>
  <c r="M295"/>
  <c r="P295" s="1"/>
  <c r="S295"/>
  <c r="AB296" s="1"/>
  <c r="D256" i="14" s="1"/>
  <c r="BL295" i="13"/>
  <c r="BO295"/>
  <c r="AR296" s="1"/>
  <c r="BN295"/>
  <c r="BM295"/>
  <c r="BP295"/>
  <c r="AS296" s="1"/>
  <c r="BQ295"/>
  <c r="AT296" s="1"/>
  <c r="BH296" l="1"/>
  <c r="BJ296"/>
  <c r="BI296"/>
  <c r="N295"/>
  <c r="E255" i="14"/>
  <c r="J296" i="13"/>
  <c r="AW296"/>
  <c r="AK297" s="1"/>
  <c r="BG296"/>
  <c r="AU296"/>
  <c r="AI297" s="1"/>
  <c r="AR297" s="1"/>
  <c r="H296"/>
  <c r="BE296"/>
  <c r="I296"/>
  <c r="AV296"/>
  <c r="AJ297" s="1"/>
  <c r="AS297" s="1"/>
  <c r="BF296"/>
  <c r="BM296"/>
  <c r="BO296"/>
  <c r="BN296"/>
  <c r="BL296"/>
  <c r="BQ296"/>
  <c r="BP296"/>
  <c r="BA296"/>
  <c r="B256" i="14"/>
  <c r="J407" i="12"/>
  <c r="AT297" i="13" l="1"/>
  <c r="S296"/>
  <c r="AB297" s="1"/>
  <c r="D257" i="14" s="1"/>
  <c r="M296" i="13"/>
  <c r="P296" s="1"/>
  <c r="J507" i="7"/>
  <c r="I507"/>
  <c r="G507"/>
  <c r="K507"/>
  <c r="H507"/>
  <c r="Q296" i="13"/>
  <c r="Z297" s="1"/>
  <c r="F507" i="7" s="1"/>
  <c r="K296" i="13"/>
  <c r="BK296"/>
  <c r="R296"/>
  <c r="AA297" s="1"/>
  <c r="C257" i="14" s="1"/>
  <c r="L296" i="13"/>
  <c r="O296" s="1"/>
  <c r="BH297" l="1"/>
  <c r="BJ297"/>
  <c r="BI297"/>
  <c r="N296"/>
  <c r="E256" i="14"/>
  <c r="BA297" i="13"/>
  <c r="B257" i="14"/>
  <c r="L507" i="7"/>
  <c r="G407" i="12" s="1"/>
  <c r="I297" i="13"/>
  <c r="BF297"/>
  <c r="AV297"/>
  <c r="AJ298" s="1"/>
  <c r="AW297"/>
  <c r="AK298" s="1"/>
  <c r="J297"/>
  <c r="BG297"/>
  <c r="H297"/>
  <c r="AU297"/>
  <c r="AI298" s="1"/>
  <c r="BE297"/>
  <c r="G508" i="7"/>
  <c r="K508" l="1"/>
  <c r="J508"/>
  <c r="R297" i="13"/>
  <c r="AA298" s="1"/>
  <c r="C258" i="14" s="1"/>
  <c r="L297" i="13"/>
  <c r="O297" s="1"/>
  <c r="Q297"/>
  <c r="Z298" s="1"/>
  <c r="BK297"/>
  <c r="K297"/>
  <c r="M297"/>
  <c r="P297" s="1"/>
  <c r="S297"/>
  <c r="AB298" s="1"/>
  <c r="D258" i="14" s="1"/>
  <c r="H407" i="12"/>
  <c r="I407" s="1"/>
  <c r="H508" i="7"/>
  <c r="I508"/>
  <c r="F508" l="1"/>
  <c r="N297" i="13"/>
  <c r="E257" i="14"/>
  <c r="BA298" i="13"/>
  <c r="B258" i="14"/>
  <c r="BL297" i="13"/>
  <c r="BN297"/>
  <c r="BP297"/>
  <c r="AS298" s="1"/>
  <c r="BO297"/>
  <c r="AR298" s="1"/>
  <c r="BQ297"/>
  <c r="AT298" s="1"/>
  <c r="BM297"/>
  <c r="BI298" s="1"/>
  <c r="J408" i="12"/>
  <c r="L508" i="7"/>
  <c r="G408" i="12" s="1"/>
  <c r="I509" i="7"/>
  <c r="BH298" i="13" l="1"/>
  <c r="BJ298"/>
  <c r="H408" i="12"/>
  <c r="I408" s="1"/>
  <c r="I298" i="13"/>
  <c r="AV298"/>
  <c r="AJ299" s="1"/>
  <c r="BF298"/>
  <c r="AU298"/>
  <c r="AI299" s="1"/>
  <c r="H298"/>
  <c r="BE298"/>
  <c r="K509" i="7"/>
  <c r="G509"/>
  <c r="J509"/>
  <c r="AW298" i="13"/>
  <c r="AK299" s="1"/>
  <c r="J298"/>
  <c r="BG298"/>
  <c r="H509" i="7"/>
  <c r="BN298" i="13" l="1"/>
  <c r="BQ298"/>
  <c r="AT299" s="1"/>
  <c r="BP298"/>
  <c r="AS299" s="1"/>
  <c r="BL298"/>
  <c r="BO298"/>
  <c r="AR299" s="1"/>
  <c r="BM298"/>
  <c r="S298"/>
  <c r="AB299" s="1"/>
  <c r="D259" i="14" s="1"/>
  <c r="M298" i="13"/>
  <c r="P298" s="1"/>
  <c r="L298"/>
  <c r="O298" s="1"/>
  <c r="R298"/>
  <c r="AA299" s="1"/>
  <c r="C259" i="14" s="1"/>
  <c r="J409" i="12"/>
  <c r="L509" i="7"/>
  <c r="G409" i="12" s="1"/>
  <c r="BK298" i="13"/>
  <c r="Q298"/>
  <c r="Z299" s="1"/>
  <c r="F509" i="7" s="1"/>
  <c r="K298" i="13"/>
  <c r="BI299" l="1"/>
  <c r="BH299"/>
  <c r="BJ299"/>
  <c r="N298"/>
  <c r="E258" i="14"/>
  <c r="I299" i="13"/>
  <c r="AV299"/>
  <c r="AJ300" s="1"/>
  <c r="BF299"/>
  <c r="H299"/>
  <c r="AU299"/>
  <c r="AI300" s="1"/>
  <c r="BE299"/>
  <c r="J299"/>
  <c r="BG299"/>
  <c r="AW299"/>
  <c r="AK300" s="1"/>
  <c r="BA299"/>
  <c r="B259" i="14"/>
  <c r="H409" i="12"/>
  <c r="I409" s="1"/>
  <c r="S299" i="13" l="1"/>
  <c r="AB300" s="1"/>
  <c r="D260" i="14" s="1"/>
  <c r="M299" i="13"/>
  <c r="P299" s="1"/>
  <c r="I510" i="7"/>
  <c r="K510"/>
  <c r="J510"/>
  <c r="G510"/>
  <c r="H510"/>
  <c r="BK299" i="13"/>
  <c r="Q299"/>
  <c r="Z300" s="1"/>
  <c r="F510" i="7" s="1"/>
  <c r="K299" i="13"/>
  <c r="R299"/>
  <c r="AA300" s="1"/>
  <c r="C260" i="14" s="1"/>
  <c r="L299" i="13"/>
  <c r="O299" s="1"/>
  <c r="BM299"/>
  <c r="BP299"/>
  <c r="AS300" s="1"/>
  <c r="BN299"/>
  <c r="BO299"/>
  <c r="AR300" s="1"/>
  <c r="BL299"/>
  <c r="BQ299"/>
  <c r="AT300" s="1"/>
  <c r="J410" i="12"/>
  <c r="BJ300" i="13" l="1"/>
  <c r="BI300"/>
  <c r="G511" i="7"/>
  <c r="N299" i="13"/>
  <c r="E259" i="14"/>
  <c r="BH300" i="13"/>
  <c r="J300"/>
  <c r="AW300"/>
  <c r="AK301" s="1"/>
  <c r="BG300"/>
  <c r="H300"/>
  <c r="BE300"/>
  <c r="AU300"/>
  <c r="AI301" s="1"/>
  <c r="L510" i="7"/>
  <c r="G410" i="12" s="1"/>
  <c r="B260" i="14"/>
  <c r="BA300" i="13"/>
  <c r="I300"/>
  <c r="AV300"/>
  <c r="AJ301" s="1"/>
  <c r="BF300"/>
  <c r="J511" i="7"/>
  <c r="I511" l="1"/>
  <c r="K511"/>
  <c r="H511"/>
  <c r="L300" i="13"/>
  <c r="O300" s="1"/>
  <c r="R300"/>
  <c r="AA301" s="1"/>
  <c r="C261" i="14" s="1"/>
  <c r="Q300" i="13"/>
  <c r="Z301" s="1"/>
  <c r="BK300"/>
  <c r="K300"/>
  <c r="M300"/>
  <c r="P300" s="1"/>
  <c r="S300"/>
  <c r="AB301" s="1"/>
  <c r="D261" i="14" s="1"/>
  <c r="H410" i="12"/>
  <c r="I410" s="1"/>
  <c r="F511" i="7" l="1"/>
  <c r="L511"/>
  <c r="G411" i="12" s="1"/>
  <c r="H411" s="1"/>
  <c r="I411" s="1"/>
  <c r="N300" i="13"/>
  <c r="E260" i="14"/>
  <c r="B261"/>
  <c r="BA301" i="13"/>
  <c r="BN300"/>
  <c r="BL300"/>
  <c r="BQ300"/>
  <c r="AT301" s="1"/>
  <c r="BP300"/>
  <c r="AS301" s="1"/>
  <c r="BM300"/>
  <c r="BO300"/>
  <c r="AR301" s="1"/>
  <c r="J411" i="12"/>
  <c r="BI301" i="13" l="1"/>
  <c r="BJ301"/>
  <c r="BH301"/>
  <c r="BN301"/>
  <c r="BM301"/>
  <c r="BL301"/>
  <c r="BO301"/>
  <c r="BQ301"/>
  <c r="BP301"/>
  <c r="I301"/>
  <c r="BF301"/>
  <c r="AV301"/>
  <c r="AJ302" s="1"/>
  <c r="AU301"/>
  <c r="AI302" s="1"/>
  <c r="H301"/>
  <c r="BE301"/>
  <c r="I512" i="7"/>
  <c r="J512"/>
  <c r="H512"/>
  <c r="G512"/>
  <c r="K512"/>
  <c r="J301" i="13"/>
  <c r="AW301"/>
  <c r="AK302" s="1"/>
  <c r="AT302" s="1"/>
  <c r="BG301"/>
  <c r="J412" i="12"/>
  <c r="AS302" i="13" l="1"/>
  <c r="AR302"/>
  <c r="L301"/>
  <c r="O301" s="1"/>
  <c r="R301"/>
  <c r="AA302" s="1"/>
  <c r="C262" i="14" s="1"/>
  <c r="M301" i="13"/>
  <c r="P301" s="1"/>
  <c r="S301"/>
  <c r="AB302" s="1"/>
  <c r="D262" i="14" s="1"/>
  <c r="BK301" i="13"/>
  <c r="K301"/>
  <c r="Q301"/>
  <c r="Z302" s="1"/>
  <c r="F512" i="7" s="1"/>
  <c r="L512"/>
  <c r="G412" i="12" s="1"/>
  <c r="BJ302" i="13" l="1"/>
  <c r="BI302"/>
  <c r="BH302"/>
  <c r="N301"/>
  <c r="E261" i="14"/>
  <c r="H412" i="12"/>
  <c r="I412" s="1"/>
  <c r="AW302" i="13"/>
  <c r="AK303" s="1"/>
  <c r="J302"/>
  <c r="BG302"/>
  <c r="BF302"/>
  <c r="I302"/>
  <c r="AV302"/>
  <c r="AJ303" s="1"/>
  <c r="B262" i="14"/>
  <c r="BA302" i="13"/>
  <c r="H302"/>
  <c r="AU302"/>
  <c r="AI303" s="1"/>
  <c r="BE302"/>
  <c r="H513" i="7" l="1"/>
  <c r="J513"/>
  <c r="K513"/>
  <c r="I513"/>
  <c r="G513"/>
  <c r="BL302" i="13"/>
  <c r="BM302"/>
  <c r="BO302"/>
  <c r="AR303" s="1"/>
  <c r="BQ302"/>
  <c r="AT303" s="1"/>
  <c r="BN302"/>
  <c r="BP302"/>
  <c r="AS303" s="1"/>
  <c r="J413" i="12"/>
  <c r="BK302" i="13"/>
  <c r="Q302"/>
  <c r="Z303" s="1"/>
  <c r="F513" i="7" s="1"/>
  <c r="K302" i="13"/>
  <c r="R302"/>
  <c r="AA303" s="1"/>
  <c r="C263" i="14" s="1"/>
  <c r="L302" i="13"/>
  <c r="O302" s="1"/>
  <c r="M302"/>
  <c r="P302" s="1"/>
  <c r="S302"/>
  <c r="AB303" s="1"/>
  <c r="D263" i="14" s="1"/>
  <c r="BJ303" i="13" l="1"/>
  <c r="BI303"/>
  <c r="BH303"/>
  <c r="N302"/>
  <c r="E262" i="14"/>
  <c r="J303" i="13"/>
  <c r="AW303"/>
  <c r="AK304" s="1"/>
  <c r="BG303"/>
  <c r="AV303"/>
  <c r="AJ304" s="1"/>
  <c r="BF303"/>
  <c r="I303"/>
  <c r="L513" i="7"/>
  <c r="G413" i="12" s="1"/>
  <c r="H303" i="13"/>
  <c r="AU303"/>
  <c r="AI304" s="1"/>
  <c r="BE303"/>
  <c r="B263" i="14"/>
  <c r="BA303" i="13"/>
  <c r="J514" i="7"/>
  <c r="K514" l="1"/>
  <c r="I514"/>
  <c r="H413" i="12"/>
  <c r="I413" s="1"/>
  <c r="S303" i="13"/>
  <c r="AB304" s="1"/>
  <c r="D264" i="14" s="1"/>
  <c r="M303" i="13"/>
  <c r="P303" s="1"/>
  <c r="BK303"/>
  <c r="Q303"/>
  <c r="Z304" s="1"/>
  <c r="K303"/>
  <c r="G514" i="7"/>
  <c r="L303" i="13"/>
  <c r="O303" s="1"/>
  <c r="R303"/>
  <c r="AA304" s="1"/>
  <c r="C264" i="14" s="1"/>
  <c r="H514" i="7"/>
  <c r="F514" l="1"/>
  <c r="N303" i="13"/>
  <c r="E263" i="14"/>
  <c r="BN303" i="13"/>
  <c r="BL303"/>
  <c r="BP303"/>
  <c r="AS304" s="1"/>
  <c r="BM303"/>
  <c r="BO303"/>
  <c r="AR304" s="1"/>
  <c r="BQ303"/>
  <c r="AT304" s="1"/>
  <c r="J414" i="12"/>
  <c r="B264" i="14"/>
  <c r="BA304" i="13"/>
  <c r="L514" i="7"/>
  <c r="G414" i="12" s="1"/>
  <c r="I515" i="7" l="1"/>
  <c r="BH304" i="13"/>
  <c r="BI304"/>
  <c r="BJ304"/>
  <c r="K515" i="7"/>
  <c r="H515"/>
  <c r="J515"/>
  <c r="G515"/>
  <c r="AU304" i="13"/>
  <c r="AI305" s="1"/>
  <c r="H304"/>
  <c r="BE304"/>
  <c r="AW304"/>
  <c r="AK305" s="1"/>
  <c r="J304"/>
  <c r="BG304"/>
  <c r="I304"/>
  <c r="BF304"/>
  <c r="AV304"/>
  <c r="AJ305" s="1"/>
  <c r="H414" i="12"/>
  <c r="I414" s="1"/>
  <c r="L515" i="7" l="1"/>
  <c r="G415" i="12" s="1"/>
  <c r="H415" s="1"/>
  <c r="I415" s="1"/>
  <c r="R304" i="13"/>
  <c r="AA305" s="1"/>
  <c r="C265" i="14" s="1"/>
  <c r="L304" i="13"/>
  <c r="O304" s="1"/>
  <c r="M304"/>
  <c r="P304" s="1"/>
  <c r="S304"/>
  <c r="AB305" s="1"/>
  <c r="D265" i="14" s="1"/>
  <c r="BN304" i="13"/>
  <c r="BL304"/>
  <c r="BM304"/>
  <c r="BQ304"/>
  <c r="AT305" s="1"/>
  <c r="BO304"/>
  <c r="AR305" s="1"/>
  <c r="BP304"/>
  <c r="AS305" s="1"/>
  <c r="Q304"/>
  <c r="Z305" s="1"/>
  <c r="BK304"/>
  <c r="K304"/>
  <c r="J415" i="12"/>
  <c r="F515" i="7" l="1"/>
  <c r="BH305" i="13"/>
  <c r="BJ305"/>
  <c r="BI305"/>
  <c r="N304"/>
  <c r="E264" i="14"/>
  <c r="BL305" i="13"/>
  <c r="BO305"/>
  <c r="BN305"/>
  <c r="BM305"/>
  <c r="BQ305"/>
  <c r="BP305"/>
  <c r="AU305"/>
  <c r="AI306" s="1"/>
  <c r="BE305"/>
  <c r="H305"/>
  <c r="AV305"/>
  <c r="AJ306" s="1"/>
  <c r="AS306" s="1"/>
  <c r="I305"/>
  <c r="BF305"/>
  <c r="AW305"/>
  <c r="AK306" s="1"/>
  <c r="AT306" s="1"/>
  <c r="J305"/>
  <c r="BG305"/>
  <c r="B265" i="14"/>
  <c r="BA305" i="13"/>
  <c r="J416" i="12"/>
  <c r="AR306" i="13" l="1"/>
  <c r="H516" i="7"/>
  <c r="I516"/>
  <c r="K516"/>
  <c r="J516"/>
  <c r="G516"/>
  <c r="BK305" i="13"/>
  <c r="Q305"/>
  <c r="Z306" s="1"/>
  <c r="F516" i="7" s="1"/>
  <c r="K305" i="13"/>
  <c r="S305"/>
  <c r="AB306" s="1"/>
  <c r="D266" i="14" s="1"/>
  <c r="M305" i="13"/>
  <c r="P305" s="1"/>
  <c r="R305"/>
  <c r="AA306" s="1"/>
  <c r="C266" i="14" s="1"/>
  <c r="L305" i="13"/>
  <c r="O305" s="1"/>
  <c r="BI306"/>
  <c r="BH306" l="1"/>
  <c r="J517" i="7"/>
  <c r="N305" i="13"/>
  <c r="E265" i="14"/>
  <c r="BJ306" i="13"/>
  <c r="I306"/>
  <c r="AV306"/>
  <c r="AJ307" s="1"/>
  <c r="BF306"/>
  <c r="L516" i="7"/>
  <c r="G416" i="12" s="1"/>
  <c r="J306" i="13"/>
  <c r="AW306"/>
  <c r="AK307" s="1"/>
  <c r="BG306"/>
  <c r="AU306"/>
  <c r="AI307" s="1"/>
  <c r="H306"/>
  <c r="BE306"/>
  <c r="B266" i="14"/>
  <c r="BA306" i="13"/>
  <c r="K517" i="7" l="1"/>
  <c r="G517"/>
  <c r="I517"/>
  <c r="H517"/>
  <c r="L306" i="13"/>
  <c r="O306" s="1"/>
  <c r="R306"/>
  <c r="AA307" s="1"/>
  <c r="C267" i="14" s="1"/>
  <c r="BK306" i="13"/>
  <c r="Q306"/>
  <c r="Z307" s="1"/>
  <c r="K306"/>
  <c r="H416" i="12"/>
  <c r="I416" s="1"/>
  <c r="M306" i="13"/>
  <c r="P306" s="1"/>
  <c r="S306"/>
  <c r="AB307" s="1"/>
  <c r="D267" i="14" s="1"/>
  <c r="F517" i="7" l="1"/>
  <c r="L517"/>
  <c r="G417" i="12" s="1"/>
  <c r="H417" s="1"/>
  <c r="I417" s="1"/>
  <c r="N306" i="13"/>
  <c r="E266" i="14"/>
  <c r="BL306" i="13"/>
  <c r="BN306"/>
  <c r="BP306"/>
  <c r="AS307" s="1"/>
  <c r="BM306"/>
  <c r="BQ306"/>
  <c r="AT307" s="1"/>
  <c r="BO306"/>
  <c r="AR307" s="1"/>
  <c r="J417" i="12"/>
  <c r="B267" i="14"/>
  <c r="BA307" i="13"/>
  <c r="BJ307" l="1"/>
  <c r="BI307"/>
  <c r="BH307"/>
  <c r="BM307"/>
  <c r="BN307"/>
  <c r="BL307"/>
  <c r="BQ307"/>
  <c r="BP307"/>
  <c r="BO307"/>
  <c r="AU307"/>
  <c r="AI308" s="1"/>
  <c r="AR308" s="1"/>
  <c r="H307"/>
  <c r="BE307"/>
  <c r="BF307"/>
  <c r="AV307"/>
  <c r="AJ308" s="1"/>
  <c r="I307"/>
  <c r="J518" i="7"/>
  <c r="K518"/>
  <c r="H518"/>
  <c r="G518"/>
  <c r="I518"/>
  <c r="BG307" i="13"/>
  <c r="J307"/>
  <c r="AW307"/>
  <c r="AK308" s="1"/>
  <c r="AT308" s="1"/>
  <c r="J418" i="12"/>
  <c r="AS308" i="13" l="1"/>
  <c r="L307"/>
  <c r="O307" s="1"/>
  <c r="R307"/>
  <c r="AA308" s="1"/>
  <c r="C268" i="14" s="1"/>
  <c r="BK307" i="13"/>
  <c r="Q307"/>
  <c r="Z308" s="1"/>
  <c r="F518" i="7" s="1"/>
  <c r="K307" i="13"/>
  <c r="S307"/>
  <c r="AB308" s="1"/>
  <c r="D268" i="14" s="1"/>
  <c r="M307" i="13"/>
  <c r="P307" s="1"/>
  <c r="L518" i="7"/>
  <c r="G418" i="12" s="1"/>
  <c r="BJ308" i="13" l="1"/>
  <c r="BH308"/>
  <c r="N307"/>
  <c r="E267" i="14"/>
  <c r="BI308" i="13"/>
  <c r="H418" i="12"/>
  <c r="I418" s="1"/>
  <c r="H308" i="13"/>
  <c r="AU308"/>
  <c r="AI309" s="1"/>
  <c r="BE308"/>
  <c r="AV308"/>
  <c r="AJ309" s="1"/>
  <c r="I308"/>
  <c r="BF308"/>
  <c r="AW308"/>
  <c r="AK309" s="1"/>
  <c r="J308"/>
  <c r="BG308"/>
  <c r="B268" i="14"/>
  <c r="BA308" i="13"/>
  <c r="BL308" l="1"/>
  <c r="BM308"/>
  <c r="BN308"/>
  <c r="BO308"/>
  <c r="AR309" s="1"/>
  <c r="BQ308"/>
  <c r="AT309" s="1"/>
  <c r="BP308"/>
  <c r="AS309" s="1"/>
  <c r="J419" i="12"/>
  <c r="S308" i="13"/>
  <c r="AB309" s="1"/>
  <c r="D269" i="14" s="1"/>
  <c r="M308" i="13"/>
  <c r="P308" s="1"/>
  <c r="K308"/>
  <c r="Q308"/>
  <c r="Z309" s="1"/>
  <c r="BK308"/>
  <c r="J519" i="7"/>
  <c r="I519"/>
  <c r="K519"/>
  <c r="G519"/>
  <c r="H519"/>
  <c r="R308" i="13"/>
  <c r="AA309" s="1"/>
  <c r="C269" i="14" s="1"/>
  <c r="L308" i="13"/>
  <c r="O308" s="1"/>
  <c r="F519" i="7" l="1"/>
  <c r="BH309" i="13"/>
  <c r="BJ309"/>
  <c r="N308"/>
  <c r="E268" i="14"/>
  <c r="BI309" i="13"/>
  <c r="AV309"/>
  <c r="AJ310" s="1"/>
  <c r="BF309"/>
  <c r="I309"/>
  <c r="AU309"/>
  <c r="AI310" s="1"/>
  <c r="H309"/>
  <c r="BE309"/>
  <c r="BA309"/>
  <c r="B269" i="14"/>
  <c r="AW309" i="13"/>
  <c r="AK310" s="1"/>
  <c r="BG309"/>
  <c r="J309"/>
  <c r="L519" i="7"/>
  <c r="G419" i="12" s="1"/>
  <c r="S309" i="13" l="1"/>
  <c r="AB310" s="1"/>
  <c r="D270" i="14" s="1"/>
  <c r="M309" i="13"/>
  <c r="P309" s="1"/>
  <c r="BK309"/>
  <c r="K309"/>
  <c r="Q309"/>
  <c r="Z310" s="1"/>
  <c r="F520" i="7" s="1"/>
  <c r="J520"/>
  <c r="I520"/>
  <c r="G520"/>
  <c r="H419" i="12"/>
  <c r="I419" s="1"/>
  <c r="L309" i="13"/>
  <c r="O309" s="1"/>
  <c r="R309"/>
  <c r="AA310" s="1"/>
  <c r="C270" i="14" s="1"/>
  <c r="H520" i="7"/>
  <c r="K520"/>
  <c r="G521" l="1"/>
  <c r="N309" i="13"/>
  <c r="E269" i="14"/>
  <c r="L520" i="7"/>
  <c r="G420" i="12" s="1"/>
  <c r="B270" i="14"/>
  <c r="BA310" i="13"/>
  <c r="BL309"/>
  <c r="BN309"/>
  <c r="BP309"/>
  <c r="AS310" s="1"/>
  <c r="BM309"/>
  <c r="BQ309"/>
  <c r="AT310" s="1"/>
  <c r="BO309"/>
  <c r="AR310" s="1"/>
  <c r="J420" i="12"/>
  <c r="BH310" i="13" l="1"/>
  <c r="BI310"/>
  <c r="BJ310"/>
  <c r="J521" i="7"/>
  <c r="K521"/>
  <c r="I521"/>
  <c r="H521"/>
  <c r="J310" i="13"/>
  <c r="BG310"/>
  <c r="AW310"/>
  <c r="AK311" s="1"/>
  <c r="H420" i="12"/>
  <c r="I420" s="1"/>
  <c r="J421" s="1"/>
  <c r="AU310" i="13"/>
  <c r="AI311" s="1"/>
  <c r="H310"/>
  <c r="BE310"/>
  <c r="AV310"/>
  <c r="AJ311" s="1"/>
  <c r="I310"/>
  <c r="BF310"/>
  <c r="AR311" l="1"/>
  <c r="L521" i="7"/>
  <c r="G421" i="12" s="1"/>
  <c r="H421" s="1"/>
  <c r="I421" s="1"/>
  <c r="J422" s="1"/>
  <c r="BM310" i="13"/>
  <c r="BN310"/>
  <c r="BQ310"/>
  <c r="AT311" s="1"/>
  <c r="BL310"/>
  <c r="BO310"/>
  <c r="BP310"/>
  <c r="AS311" s="1"/>
  <c r="M310"/>
  <c r="P310" s="1"/>
  <c r="S310"/>
  <c r="AB311" s="1"/>
  <c r="D271" i="14" s="1"/>
  <c r="L310" i="13"/>
  <c r="O310" s="1"/>
  <c r="R310"/>
  <c r="AA311" s="1"/>
  <c r="C271" i="14" s="1"/>
  <c r="BK310" i="13"/>
  <c r="Q310"/>
  <c r="Z311" s="1"/>
  <c r="F521" i="7" s="1"/>
  <c r="K310" i="13"/>
  <c r="BJ311" l="1"/>
  <c r="BH311"/>
  <c r="BI311"/>
  <c r="N310"/>
  <c r="E270" i="14"/>
  <c r="H311" i="13"/>
  <c r="AU311"/>
  <c r="AI312" s="1"/>
  <c r="BE311"/>
  <c r="AW311"/>
  <c r="AK312" s="1"/>
  <c r="J311"/>
  <c r="BG311"/>
  <c r="AV311"/>
  <c r="AJ312" s="1"/>
  <c r="I311"/>
  <c r="BF311"/>
  <c r="BL311"/>
  <c r="BM311"/>
  <c r="BN311"/>
  <c r="BQ311"/>
  <c r="BP311"/>
  <c r="BO311"/>
  <c r="BA311"/>
  <c r="B271" i="14"/>
  <c r="AR312" i="13" l="1"/>
  <c r="AS312"/>
  <c r="AT312"/>
  <c r="Q311"/>
  <c r="Z312" s="1"/>
  <c r="K311"/>
  <c r="BK311"/>
  <c r="J522" i="7"/>
  <c r="K522"/>
  <c r="H522"/>
  <c r="I522"/>
  <c r="G522"/>
  <c r="R311" i="13"/>
  <c r="AA312" s="1"/>
  <c r="C272" i="14" s="1"/>
  <c r="L311" i="13"/>
  <c r="O311" s="1"/>
  <c r="S311"/>
  <c r="AB312" s="1"/>
  <c r="D272" i="14" s="1"/>
  <c r="M311" i="13"/>
  <c r="P311" s="1"/>
  <c r="F522" i="7" l="1"/>
  <c r="H523"/>
  <c r="BI312" i="13"/>
  <c r="N311"/>
  <c r="E271" i="14"/>
  <c r="BH312" i="13"/>
  <c r="BJ312"/>
  <c r="AV312"/>
  <c r="AJ313" s="1"/>
  <c r="I312"/>
  <c r="BF312"/>
  <c r="AW312"/>
  <c r="AK313" s="1"/>
  <c r="BG312"/>
  <c r="J312"/>
  <c r="L522" i="7"/>
  <c r="G422" i="12" s="1"/>
  <c r="B272" i="14"/>
  <c r="BA312" i="13"/>
  <c r="H312"/>
  <c r="BE312"/>
  <c r="AU312"/>
  <c r="AI313" s="1"/>
  <c r="F523" i="7" l="1"/>
  <c r="I523"/>
  <c r="J523"/>
  <c r="K523"/>
  <c r="G523"/>
  <c r="H422" i="12"/>
  <c r="I422" s="1"/>
  <c r="R312" i="13"/>
  <c r="AA313" s="1"/>
  <c r="C273" i="14" s="1"/>
  <c r="L312" i="13"/>
  <c r="O312" s="1"/>
  <c r="BK312"/>
  <c r="Q312"/>
  <c r="Z313" s="1"/>
  <c r="K312"/>
  <c r="S312"/>
  <c r="AB313" s="1"/>
  <c r="D273" i="14" s="1"/>
  <c r="M312" i="13"/>
  <c r="P312" s="1"/>
  <c r="L523" i="7" l="1"/>
  <c r="G423" i="12" s="1"/>
  <c r="H423" s="1"/>
  <c r="I423" s="1"/>
  <c r="N312" i="13"/>
  <c r="E272" i="14"/>
  <c r="BL312" i="13"/>
  <c r="BM312"/>
  <c r="BO312"/>
  <c r="AR313" s="1"/>
  <c r="BQ312"/>
  <c r="AT313" s="1"/>
  <c r="BN312"/>
  <c r="BP312"/>
  <c r="AS313" s="1"/>
  <c r="J423" i="12"/>
  <c r="BA313" i="13"/>
  <c r="B273" i="14"/>
  <c r="BI313" i="13" l="1"/>
  <c r="BJ313"/>
  <c r="BH313"/>
  <c r="BO313"/>
  <c r="BM313"/>
  <c r="BL313"/>
  <c r="BQ313"/>
  <c r="BN313"/>
  <c r="BP313"/>
  <c r="I313"/>
  <c r="AV313"/>
  <c r="AJ314" s="1"/>
  <c r="BF313"/>
  <c r="J313"/>
  <c r="BG313"/>
  <c r="AW313"/>
  <c r="AK314" s="1"/>
  <c r="AT314" s="1"/>
  <c r="AU313"/>
  <c r="AI314" s="1"/>
  <c r="AR314" s="1"/>
  <c r="H313"/>
  <c r="BE313"/>
  <c r="J424" i="12"/>
  <c r="H524" i="7"/>
  <c r="I524"/>
  <c r="G524"/>
  <c r="J524"/>
  <c r="K524"/>
  <c r="AS314" i="13" l="1"/>
  <c r="BK313"/>
  <c r="Q313"/>
  <c r="Z314" s="1"/>
  <c r="K313"/>
  <c r="S313"/>
  <c r="AB314" s="1"/>
  <c r="D274" i="14" s="1"/>
  <c r="M313" i="13"/>
  <c r="P313" s="1"/>
  <c r="R313"/>
  <c r="AA314" s="1"/>
  <c r="C274" i="14" s="1"/>
  <c r="L313" i="13"/>
  <c r="O313" s="1"/>
  <c r="L524" i="7"/>
  <c r="G424" i="12" s="1"/>
  <c r="F524" i="7" l="1"/>
  <c r="BI314" i="13"/>
  <c r="BJ314"/>
  <c r="BH314"/>
  <c r="N313"/>
  <c r="E273" i="14"/>
  <c r="H314" i="13"/>
  <c r="AU314"/>
  <c r="AI315" s="1"/>
  <c r="BE314"/>
  <c r="H424" i="12"/>
  <c r="I424" s="1"/>
  <c r="J314" i="13"/>
  <c r="AW314"/>
  <c r="AK315" s="1"/>
  <c r="BG314"/>
  <c r="I314"/>
  <c r="AV314"/>
  <c r="AJ315" s="1"/>
  <c r="BF314"/>
  <c r="B274" i="14"/>
  <c r="BA314" i="13"/>
  <c r="F525" i="7" l="1"/>
  <c r="BM314" i="13"/>
  <c r="BO314"/>
  <c r="AR315" s="1"/>
  <c r="BL314"/>
  <c r="BP314"/>
  <c r="AS315" s="1"/>
  <c r="BN314"/>
  <c r="BQ314"/>
  <c r="AT315" s="1"/>
  <c r="J425" i="12"/>
  <c r="Q314" i="13"/>
  <c r="Z315" s="1"/>
  <c r="K314"/>
  <c r="BK314"/>
  <c r="J525" i="7"/>
  <c r="I525"/>
  <c r="G525"/>
  <c r="H525"/>
  <c r="K525"/>
  <c r="R314" i="13"/>
  <c r="AA315" s="1"/>
  <c r="C275" i="14" s="1"/>
  <c r="L314" i="13"/>
  <c r="O314" s="1"/>
  <c r="M314"/>
  <c r="P314" s="1"/>
  <c r="S314"/>
  <c r="AB315" s="1"/>
  <c r="D275" i="14" s="1"/>
  <c r="BH315" i="13" l="1"/>
  <c r="BI315"/>
  <c r="BJ315"/>
  <c r="N314"/>
  <c r="E274" i="14"/>
  <c r="BG315" i="13"/>
  <c r="J315"/>
  <c r="AW315"/>
  <c r="AK316" s="1"/>
  <c r="BA315"/>
  <c r="B275" i="14"/>
  <c r="I526" i="7"/>
  <c r="I315" i="13"/>
  <c r="AV315"/>
  <c r="AJ316" s="1"/>
  <c r="BF315"/>
  <c r="BE315"/>
  <c r="H315"/>
  <c r="AU315"/>
  <c r="AI316" s="1"/>
  <c r="L525" i="7"/>
  <c r="G425" i="12" s="1"/>
  <c r="G526" i="7"/>
  <c r="R315" i="13" l="1"/>
  <c r="AA316" s="1"/>
  <c r="C276" i="14" s="1"/>
  <c r="L315" i="13"/>
  <c r="O315" s="1"/>
  <c r="S315"/>
  <c r="AB316" s="1"/>
  <c r="D276" i="14" s="1"/>
  <c r="M315" i="13"/>
  <c r="P315" s="1"/>
  <c r="Q315"/>
  <c r="Z316" s="1"/>
  <c r="F526" i="7" s="1"/>
  <c r="BK315" i="13"/>
  <c r="K315"/>
  <c r="H425" i="12"/>
  <c r="I425" s="1"/>
  <c r="H526" i="7"/>
  <c r="K526"/>
  <c r="J526"/>
  <c r="N315" i="13" l="1"/>
  <c r="E275" i="14"/>
  <c r="J527" i="7"/>
  <c r="H527"/>
  <c r="L526"/>
  <c r="G426" i="12" s="1"/>
  <c r="BN315" i="13"/>
  <c r="BQ315"/>
  <c r="AT316" s="1"/>
  <c r="BL315"/>
  <c r="BP315"/>
  <c r="AS316" s="1"/>
  <c r="BO315"/>
  <c r="AR316" s="1"/>
  <c r="BM315"/>
  <c r="J426" i="12"/>
  <c r="B276" i="14"/>
  <c r="BA316" i="13"/>
  <c r="I527" i="7"/>
  <c r="G527"/>
  <c r="K527"/>
  <c r="BJ316" i="13" l="1"/>
  <c r="BI316"/>
  <c r="BH316"/>
  <c r="L527" i="7"/>
  <c r="G427" i="12" s="1"/>
  <c r="H316" i="13"/>
  <c r="AU316"/>
  <c r="AI317" s="1"/>
  <c r="BE316"/>
  <c r="J316"/>
  <c r="AW316"/>
  <c r="AK317" s="1"/>
  <c r="BG316"/>
  <c r="I316"/>
  <c r="AV316"/>
  <c r="AJ317" s="1"/>
  <c r="BF316"/>
  <c r="H426" i="12"/>
  <c r="I426" s="1"/>
  <c r="S316" i="13" l="1"/>
  <c r="AB317" s="1"/>
  <c r="D277" i="14" s="1"/>
  <c r="M316" i="13"/>
  <c r="P316" s="1"/>
  <c r="BN316"/>
  <c r="BO316"/>
  <c r="AR317" s="1"/>
  <c r="BQ316"/>
  <c r="AT317" s="1"/>
  <c r="BL316"/>
  <c r="BM316"/>
  <c r="BP316"/>
  <c r="AS317" s="1"/>
  <c r="R316"/>
  <c r="AA317" s="1"/>
  <c r="C277" i="14" s="1"/>
  <c r="L316" i="13"/>
  <c r="O316" s="1"/>
  <c r="H427" i="12"/>
  <c r="I427" s="1"/>
  <c r="BK316" i="13"/>
  <c r="Q316"/>
  <c r="Z317" s="1"/>
  <c r="F527" i="7" s="1"/>
  <c r="K316" i="13"/>
  <c r="J427" i="12"/>
  <c r="BH317" i="13" l="1"/>
  <c r="BJ317"/>
  <c r="N316"/>
  <c r="E276" i="14"/>
  <c r="BI317" i="13"/>
  <c r="BL317"/>
  <c r="BN317"/>
  <c r="BP317"/>
  <c r="BQ317"/>
  <c r="BO317"/>
  <c r="BM317"/>
  <c r="BG317"/>
  <c r="AW317"/>
  <c r="AK318" s="1"/>
  <c r="AT318" s="1"/>
  <c r="J317"/>
  <c r="I317"/>
  <c r="AV317"/>
  <c r="AJ318" s="1"/>
  <c r="AS318" s="1"/>
  <c r="BF317"/>
  <c r="H317"/>
  <c r="AU317"/>
  <c r="AI318" s="1"/>
  <c r="BE317"/>
  <c r="B277" i="14"/>
  <c r="BA317" i="13"/>
  <c r="J428" i="12"/>
  <c r="AR318" i="13" l="1"/>
  <c r="Q317"/>
  <c r="Z318" s="1"/>
  <c r="K317"/>
  <c r="BK317"/>
  <c r="H528" i="7"/>
  <c r="G528"/>
  <c r="K528"/>
  <c r="I528"/>
  <c r="J528"/>
  <c r="L317" i="13"/>
  <c r="O317" s="1"/>
  <c r="R317"/>
  <c r="AA318" s="1"/>
  <c r="C278" i="14" s="1"/>
  <c r="S317" i="13"/>
  <c r="AB318" s="1"/>
  <c r="D278" i="14" s="1"/>
  <c r="M317" i="13"/>
  <c r="P317" s="1"/>
  <c r="F528" i="7" l="1"/>
  <c r="H529" s="1"/>
  <c r="BH318" i="13"/>
  <c r="BJ318"/>
  <c r="BI318"/>
  <c r="N317"/>
  <c r="E277" i="14"/>
  <c r="AV318" i="13"/>
  <c r="AJ319" s="1"/>
  <c r="I318"/>
  <c r="BF318"/>
  <c r="H318"/>
  <c r="AU318"/>
  <c r="AI319" s="1"/>
  <c r="BE318"/>
  <c r="L528" i="7"/>
  <c r="G428" i="12" s="1"/>
  <c r="B278" i="14"/>
  <c r="BA318" i="13"/>
  <c r="AW318"/>
  <c r="AK319" s="1"/>
  <c r="J318"/>
  <c r="BG318"/>
  <c r="G529" i="7" l="1"/>
  <c r="J529"/>
  <c r="K529"/>
  <c r="I529"/>
  <c r="L318" i="13"/>
  <c r="O318" s="1"/>
  <c r="R318"/>
  <c r="AA319" s="1"/>
  <c r="C279" i="14" s="1"/>
  <c r="Q318" i="13"/>
  <c r="Z319" s="1"/>
  <c r="K318"/>
  <c r="BK318"/>
  <c r="S318"/>
  <c r="AB319" s="1"/>
  <c r="D279" i="14" s="1"/>
  <c r="M318" i="13"/>
  <c r="P318" s="1"/>
  <c r="H428" i="12"/>
  <c r="I428" s="1"/>
  <c r="F529" i="7" l="1"/>
  <c r="L529"/>
  <c r="G429" i="12" s="1"/>
  <c r="H429" s="1"/>
  <c r="I429" s="1"/>
  <c r="N318" i="13"/>
  <c r="E278" i="14"/>
  <c r="BL318" i="13"/>
  <c r="BO318"/>
  <c r="AR319" s="1"/>
  <c r="BP318"/>
  <c r="AS319" s="1"/>
  <c r="BN318"/>
  <c r="BQ318"/>
  <c r="AT319" s="1"/>
  <c r="BM318"/>
  <c r="J429" i="12"/>
  <c r="BA319" i="13"/>
  <c r="B279" i="14"/>
  <c r="BJ319" i="13" l="1"/>
  <c r="BH319"/>
  <c r="BI319"/>
  <c r="BN319"/>
  <c r="BO319"/>
  <c r="BM319"/>
  <c r="BL319"/>
  <c r="BQ319"/>
  <c r="BP319"/>
  <c r="H530" i="7"/>
  <c r="K530"/>
  <c r="G530"/>
  <c r="J530"/>
  <c r="I530"/>
  <c r="AU319" i="13"/>
  <c r="AI320" s="1"/>
  <c r="H319"/>
  <c r="BE319"/>
  <c r="J430" i="12"/>
  <c r="AV319" i="13"/>
  <c r="AJ320" s="1"/>
  <c r="I319"/>
  <c r="BF319"/>
  <c r="J319"/>
  <c r="AW319"/>
  <c r="AK320" s="1"/>
  <c r="AT320" s="1"/>
  <c r="BG319"/>
  <c r="AR320" l="1"/>
  <c r="AS320"/>
  <c r="S319"/>
  <c r="AB320" s="1"/>
  <c r="D280" i="14" s="1"/>
  <c r="M319" i="13"/>
  <c r="P319" s="1"/>
  <c r="L319"/>
  <c r="O319" s="1"/>
  <c r="R319"/>
  <c r="AA320" s="1"/>
  <c r="C280" i="14" s="1"/>
  <c r="BK319" i="13"/>
  <c r="Q319"/>
  <c r="Z320" s="1"/>
  <c r="K319"/>
  <c r="L530" i="7"/>
  <c r="G430" i="12" s="1"/>
  <c r="F530" i="7" l="1"/>
  <c r="BI320" i="13"/>
  <c r="N319"/>
  <c r="E279" i="14"/>
  <c r="BH320" i="13"/>
  <c r="BJ320"/>
  <c r="AV320"/>
  <c r="AJ321" s="1"/>
  <c r="I320"/>
  <c r="BF320"/>
  <c r="J320"/>
  <c r="BG320"/>
  <c r="AW320"/>
  <c r="AK321" s="1"/>
  <c r="B280" i="14"/>
  <c r="BA320" i="13"/>
  <c r="BE320"/>
  <c r="H320"/>
  <c r="AU320"/>
  <c r="AI321" s="1"/>
  <c r="H430" i="12"/>
  <c r="I430" s="1"/>
  <c r="R320" i="13" l="1"/>
  <c r="AA321" s="1"/>
  <c r="C281" i="14" s="1"/>
  <c r="L320" i="13"/>
  <c r="O320" s="1"/>
  <c r="BP320"/>
  <c r="AS321" s="1"/>
  <c r="BL320"/>
  <c r="BQ320"/>
  <c r="AT321" s="1"/>
  <c r="BM320"/>
  <c r="BN320"/>
  <c r="BO320"/>
  <c r="AR321" s="1"/>
  <c r="J431" i="12"/>
  <c r="S320" i="13"/>
  <c r="AB321" s="1"/>
  <c r="D281" i="14" s="1"/>
  <c r="M320" i="13"/>
  <c r="P320" s="1"/>
  <c r="BK320"/>
  <c r="Q320"/>
  <c r="Z321" s="1"/>
  <c r="F531" i="7" s="1"/>
  <c r="K320" i="13"/>
  <c r="J531" i="7"/>
  <c r="K531"/>
  <c r="G531"/>
  <c r="I531"/>
  <c r="H531"/>
  <c r="BI321" i="13" l="1"/>
  <c r="BH321"/>
  <c r="BJ321"/>
  <c r="N320"/>
  <c r="E280" i="14"/>
  <c r="AW321" i="13"/>
  <c r="AK322" s="1"/>
  <c r="J321"/>
  <c r="BG321"/>
  <c r="I321"/>
  <c r="AV321"/>
  <c r="AJ322" s="1"/>
  <c r="BF321"/>
  <c r="G532" i="7"/>
  <c r="L531"/>
  <c r="G431" i="12" s="1"/>
  <c r="B281" i="14"/>
  <c r="BA321" i="13"/>
  <c r="I532" i="7"/>
  <c r="J532"/>
  <c r="K532"/>
  <c r="AU321" i="13"/>
  <c r="AI322" s="1"/>
  <c r="H321"/>
  <c r="BE321"/>
  <c r="H532" i="7"/>
  <c r="L321" i="13" l="1"/>
  <c r="O321" s="1"/>
  <c r="R321"/>
  <c r="AA322" s="1"/>
  <c r="C282" i="14" s="1"/>
  <c r="H431" i="12"/>
  <c r="I431" s="1"/>
  <c r="M321" i="13"/>
  <c r="P321" s="1"/>
  <c r="S321"/>
  <c r="AB322" s="1"/>
  <c r="D282" i="14" s="1"/>
  <c r="BK321" i="13"/>
  <c r="Q321"/>
  <c r="Z322" s="1"/>
  <c r="K321"/>
  <c r="L532" i="7"/>
  <c r="G432" i="12" s="1"/>
  <c r="F532" i="7" l="1"/>
  <c r="N321" i="13"/>
  <c r="E281" i="14"/>
  <c r="BN321" i="13"/>
  <c r="BO321"/>
  <c r="AR322" s="1"/>
  <c r="BP321"/>
  <c r="AS322" s="1"/>
  <c r="BL321"/>
  <c r="BM321"/>
  <c r="BQ321"/>
  <c r="AT322" s="1"/>
  <c r="J432" i="12"/>
  <c r="H432"/>
  <c r="I432" s="1"/>
  <c r="B282" i="14"/>
  <c r="BA322" i="13"/>
  <c r="BH322" l="1"/>
  <c r="BJ322"/>
  <c r="BI322"/>
  <c r="BL322"/>
  <c r="BM322"/>
  <c r="BO322"/>
  <c r="BQ322"/>
  <c r="BN322"/>
  <c r="BP322"/>
  <c r="H322"/>
  <c r="BE322"/>
  <c r="AU322"/>
  <c r="AI323" s="1"/>
  <c r="AW322"/>
  <c r="AK323" s="1"/>
  <c r="BG322"/>
  <c r="J322"/>
  <c r="J433" i="12"/>
  <c r="K533" i="7"/>
  <c r="H533"/>
  <c r="J533"/>
  <c r="I533"/>
  <c r="G533"/>
  <c r="I322" i="13"/>
  <c r="AV322"/>
  <c r="AJ323" s="1"/>
  <c r="BF322"/>
  <c r="AS323" l="1"/>
  <c r="AR323"/>
  <c r="AT323"/>
  <c r="Q322"/>
  <c r="Z323" s="1"/>
  <c r="BK322"/>
  <c r="K322"/>
  <c r="R322"/>
  <c r="AA323" s="1"/>
  <c r="C283" i="14" s="1"/>
  <c r="L322" i="13"/>
  <c r="O322" s="1"/>
  <c r="M322"/>
  <c r="P322" s="1"/>
  <c r="S322"/>
  <c r="AB323" s="1"/>
  <c r="D283" i="14" s="1"/>
  <c r="L533" i="7"/>
  <c r="G433" i="12" s="1"/>
  <c r="F533" i="7" l="1"/>
  <c r="BI323" i="13"/>
  <c r="BJ323"/>
  <c r="N322"/>
  <c r="E282" i="14"/>
  <c r="BH323" i="13"/>
  <c r="BA323"/>
  <c r="B283" i="14"/>
  <c r="H433" i="12"/>
  <c r="I433" s="1"/>
  <c r="J323" i="13"/>
  <c r="BG323"/>
  <c r="AW323"/>
  <c r="AK324" s="1"/>
  <c r="AV323"/>
  <c r="AJ324" s="1"/>
  <c r="I323"/>
  <c r="BF323"/>
  <c r="AU323"/>
  <c r="AI324" s="1"/>
  <c r="H323"/>
  <c r="BE323"/>
  <c r="S323" l="1"/>
  <c r="AB324" s="1"/>
  <c r="D284" i="14" s="1"/>
  <c r="M323" i="13"/>
  <c r="P323" s="1"/>
  <c r="K534" i="7"/>
  <c r="I534"/>
  <c r="H534"/>
  <c r="J534"/>
  <c r="G534"/>
  <c r="R323" i="13"/>
  <c r="AA324" s="1"/>
  <c r="C284" i="14" s="1"/>
  <c r="L323" i="13"/>
  <c r="O323" s="1"/>
  <c r="BK323"/>
  <c r="Q323"/>
  <c r="Z324" s="1"/>
  <c r="K323"/>
  <c r="BQ323"/>
  <c r="AT324" s="1"/>
  <c r="BN323"/>
  <c r="BL323"/>
  <c r="BM323"/>
  <c r="BP323"/>
  <c r="AS324" s="1"/>
  <c r="BO323"/>
  <c r="AR324" s="1"/>
  <c r="J434" i="12"/>
  <c r="F534" i="7" l="1"/>
  <c r="BI324" i="13"/>
  <c r="BH324"/>
  <c r="BJ324"/>
  <c r="N323"/>
  <c r="E283" i="14"/>
  <c r="J324" i="13"/>
  <c r="BG324"/>
  <c r="AW324"/>
  <c r="AK325" s="1"/>
  <c r="I324"/>
  <c r="AV324"/>
  <c r="AJ325" s="1"/>
  <c r="BF324"/>
  <c r="AU324"/>
  <c r="AI325" s="1"/>
  <c r="H324"/>
  <c r="BE324"/>
  <c r="B284" i="14"/>
  <c r="BA324" i="13"/>
  <c r="L534" i="7"/>
  <c r="G434" i="12" s="1"/>
  <c r="I535" i="7" l="1"/>
  <c r="J535"/>
  <c r="K535"/>
  <c r="H535"/>
  <c r="G535"/>
  <c r="H434" i="12"/>
  <c r="I434" s="1"/>
  <c r="L324" i="13"/>
  <c r="O324" s="1"/>
  <c r="R324"/>
  <c r="AA325" s="1"/>
  <c r="C285" i="14" s="1"/>
  <c r="BK324" i="13"/>
  <c r="K324"/>
  <c r="Q324"/>
  <c r="Z325" s="1"/>
  <c r="S324"/>
  <c r="AB325" s="1"/>
  <c r="D285" i="14" s="1"/>
  <c r="M324" i="13"/>
  <c r="P324" s="1"/>
  <c r="F535" i="7" l="1"/>
  <c r="L535"/>
  <c r="G435" i="12" s="1"/>
  <c r="H435" s="1"/>
  <c r="I435" s="1"/>
  <c r="N324" i="13"/>
  <c r="E284" i="14"/>
  <c r="BN324" i="13"/>
  <c r="BM324"/>
  <c r="BO324"/>
  <c r="AR325" s="1"/>
  <c r="BQ324"/>
  <c r="AT325" s="1"/>
  <c r="BL324"/>
  <c r="BP324"/>
  <c r="AS325" s="1"/>
  <c r="J435" i="12"/>
  <c r="BA325" i="13"/>
  <c r="B285" i="14"/>
  <c r="BI325" i="13" l="1"/>
  <c r="BH325"/>
  <c r="BJ325"/>
  <c r="BN325"/>
  <c r="BM325"/>
  <c r="BP325"/>
  <c r="BO325"/>
  <c r="BL325"/>
  <c r="BQ325"/>
  <c r="H325"/>
  <c r="AU325"/>
  <c r="AI326" s="1"/>
  <c r="AR326" s="1"/>
  <c r="BE325"/>
  <c r="AV325"/>
  <c r="AJ326" s="1"/>
  <c r="AS326" s="1"/>
  <c r="I325"/>
  <c r="BF325"/>
  <c r="J436" i="12"/>
  <c r="J325" i="13"/>
  <c r="AW325"/>
  <c r="AK326" s="1"/>
  <c r="BG325"/>
  <c r="H536" i="7"/>
  <c r="G536"/>
  <c r="J536"/>
  <c r="K536"/>
  <c r="I536"/>
  <c r="AT326" i="13" l="1"/>
  <c r="R325"/>
  <c r="AA326" s="1"/>
  <c r="C286" i="14" s="1"/>
  <c r="L325" i="13"/>
  <c r="O325" s="1"/>
  <c r="M325"/>
  <c r="P325" s="1"/>
  <c r="S325"/>
  <c r="AB326" s="1"/>
  <c r="D286" i="14" s="1"/>
  <c r="BK325" i="13"/>
  <c r="K325"/>
  <c r="Q325"/>
  <c r="Z326" s="1"/>
  <c r="L536" i="7"/>
  <c r="G436" i="12" s="1"/>
  <c r="F536" i="7" l="1"/>
  <c r="BJ326" i="13"/>
  <c r="N325"/>
  <c r="E285" i="14"/>
  <c r="BI326" i="13"/>
  <c r="BH326"/>
  <c r="H436" i="12"/>
  <c r="I436" s="1"/>
  <c r="BA326" i="13"/>
  <c r="B286" i="14"/>
  <c r="AV326" i="13"/>
  <c r="AJ327" s="1"/>
  <c r="I326"/>
  <c r="BF326"/>
  <c r="BG326"/>
  <c r="AW326"/>
  <c r="AK327" s="1"/>
  <c r="J326"/>
  <c r="H326"/>
  <c r="AU326"/>
  <c r="AI327" s="1"/>
  <c r="BE326"/>
  <c r="S326" l="1"/>
  <c r="AB327" s="1"/>
  <c r="D287" i="14" s="1"/>
  <c r="M326" i="13"/>
  <c r="P326" s="1"/>
  <c r="L326"/>
  <c r="O326" s="1"/>
  <c r="R326"/>
  <c r="AA327" s="1"/>
  <c r="C287" i="14" s="1"/>
  <c r="H537" i="7"/>
  <c r="J537"/>
  <c r="G537"/>
  <c r="K537"/>
  <c r="I537"/>
  <c r="BP326" i="13"/>
  <c r="AS327" s="1"/>
  <c r="BL326"/>
  <c r="BQ326"/>
  <c r="AT327" s="1"/>
  <c r="BO326"/>
  <c r="AR327" s="1"/>
  <c r="BN326"/>
  <c r="BM326"/>
  <c r="J437" i="12"/>
  <c r="BK326" i="13"/>
  <c r="Q326"/>
  <c r="Z327" s="1"/>
  <c r="K326"/>
  <c r="F537" i="7" l="1"/>
  <c r="BH327" i="13"/>
  <c r="BJ327"/>
  <c r="N326"/>
  <c r="E286" i="14"/>
  <c r="BI327" i="13"/>
  <c r="L537" i="7"/>
  <c r="G437" i="12" s="1"/>
  <c r="AV327" i="13"/>
  <c r="AJ328" s="1"/>
  <c r="I327"/>
  <c r="BF327"/>
  <c r="J327"/>
  <c r="AW327"/>
  <c r="AK328" s="1"/>
  <c r="BG327"/>
  <c r="AU327"/>
  <c r="AI328" s="1"/>
  <c r="H327"/>
  <c r="BE327"/>
  <c r="BA327"/>
  <c r="B287" i="14"/>
  <c r="I538" i="7" l="1"/>
  <c r="H538"/>
  <c r="G538"/>
  <c r="K538"/>
  <c r="J538"/>
  <c r="S327" i="13"/>
  <c r="AB328" s="1"/>
  <c r="D288" i="14" s="1"/>
  <c r="M327" i="13"/>
  <c r="P327" s="1"/>
  <c r="R327"/>
  <c r="AA328" s="1"/>
  <c r="C288" i="14" s="1"/>
  <c r="L327" i="13"/>
  <c r="O327" s="1"/>
  <c r="H437" i="12"/>
  <c r="I437" s="1"/>
  <c r="BK327" i="13"/>
  <c r="Q327"/>
  <c r="Z328" s="1"/>
  <c r="F538" i="7" s="1"/>
  <c r="K327" i="13"/>
  <c r="L538" i="7" l="1"/>
  <c r="G438" i="12" s="1"/>
  <c r="H438" s="1"/>
  <c r="I438" s="1"/>
  <c r="N327" i="13"/>
  <c r="E287" i="14"/>
  <c r="B288"/>
  <c r="BA328" i="13"/>
  <c r="BO327"/>
  <c r="AR328" s="1"/>
  <c r="BM327"/>
  <c r="BN327"/>
  <c r="BL327"/>
  <c r="BQ327"/>
  <c r="AT328" s="1"/>
  <c r="BP327"/>
  <c r="AS328" s="1"/>
  <c r="J438" i="12"/>
  <c r="BH328" i="13" l="1"/>
  <c r="BJ328"/>
  <c r="BI328"/>
  <c r="BN328"/>
  <c r="BO328"/>
  <c r="BP328"/>
  <c r="BM328"/>
  <c r="BL328"/>
  <c r="BQ328"/>
  <c r="AV328"/>
  <c r="AJ329" s="1"/>
  <c r="AS329" s="1"/>
  <c r="I328"/>
  <c r="BF328"/>
  <c r="K539" i="7"/>
  <c r="H539"/>
  <c r="I539"/>
  <c r="G539"/>
  <c r="J539"/>
  <c r="AU328" i="13"/>
  <c r="AI329" s="1"/>
  <c r="H328"/>
  <c r="BE328"/>
  <c r="AW328"/>
  <c r="AK329" s="1"/>
  <c r="AT329" s="1"/>
  <c r="J328"/>
  <c r="BG328"/>
  <c r="J439" i="12"/>
  <c r="AR329" i="13" l="1"/>
  <c r="L539" i="7"/>
  <c r="G439" i="12" s="1"/>
  <c r="L328" i="13"/>
  <c r="O328" s="1"/>
  <c r="R328"/>
  <c r="AA329" s="1"/>
  <c r="C289" i="14" s="1"/>
  <c r="S328" i="13"/>
  <c r="AB329" s="1"/>
  <c r="D289" i="14" s="1"/>
  <c r="M328" i="13"/>
  <c r="P328" s="1"/>
  <c r="BK328"/>
  <c r="K328"/>
  <c r="Q328"/>
  <c r="Z329" s="1"/>
  <c r="BH329" l="1"/>
  <c r="F539" i="7"/>
  <c r="BI329" i="13"/>
  <c r="BJ329"/>
  <c r="N328"/>
  <c r="E288" i="14"/>
  <c r="I329" i="13"/>
  <c r="AV329"/>
  <c r="AJ330" s="1"/>
  <c r="BF329"/>
  <c r="H439" i="12"/>
  <c r="I439" s="1"/>
  <c r="B289" i="14"/>
  <c r="BA329" i="13"/>
  <c r="AW329"/>
  <c r="AK330" s="1"/>
  <c r="BG329"/>
  <c r="J329"/>
  <c r="H329"/>
  <c r="AU329"/>
  <c r="AI330" s="1"/>
  <c r="BE329"/>
  <c r="F540" i="7" l="1"/>
  <c r="M329" i="13"/>
  <c r="P329" s="1"/>
  <c r="S329"/>
  <c r="AB330" s="1"/>
  <c r="D290" i="14" s="1"/>
  <c r="R329" i="13"/>
  <c r="AA330" s="1"/>
  <c r="C290" i="14" s="1"/>
  <c r="L329" i="13"/>
  <c r="O329" s="1"/>
  <c r="BQ329"/>
  <c r="AT330" s="1"/>
  <c r="BL329"/>
  <c r="BM329"/>
  <c r="BN329"/>
  <c r="BP329"/>
  <c r="AS330" s="1"/>
  <c r="BI330" s="1"/>
  <c r="BO329"/>
  <c r="AR330" s="1"/>
  <c r="J440" i="12"/>
  <c r="I540" i="7"/>
  <c r="K540"/>
  <c r="J540"/>
  <c r="G540"/>
  <c r="H540"/>
  <c r="K329" i="13"/>
  <c r="Q329"/>
  <c r="Z330" s="1"/>
  <c r="BK329"/>
  <c r="BH330" l="1"/>
  <c r="N329"/>
  <c r="E289" i="14"/>
  <c r="BJ330" i="13"/>
  <c r="AU330"/>
  <c r="AI331" s="1"/>
  <c r="H330"/>
  <c r="BE330"/>
  <c r="B290" i="14"/>
  <c r="BA330" i="13"/>
  <c r="AV330"/>
  <c r="AJ331" s="1"/>
  <c r="BF330"/>
  <c r="I330"/>
  <c r="BG330"/>
  <c r="AW330"/>
  <c r="AK331" s="1"/>
  <c r="J330"/>
  <c r="L540" i="7"/>
  <c r="G440" i="12" s="1"/>
  <c r="K541" i="7"/>
  <c r="H440" i="12" l="1"/>
  <c r="I440" s="1"/>
  <c r="R330" i="13"/>
  <c r="AA331" s="1"/>
  <c r="C291" i="14" s="1"/>
  <c r="L330" i="13"/>
  <c r="O330" s="1"/>
  <c r="I541" i="7"/>
  <c r="BK330" i="13"/>
  <c r="K330"/>
  <c r="Q330"/>
  <c r="Z331" s="1"/>
  <c r="F541" i="7" s="1"/>
  <c r="S330" i="13"/>
  <c r="AB331" s="1"/>
  <c r="D291" i="14" s="1"/>
  <c r="M330" i="13"/>
  <c r="P330" s="1"/>
  <c r="G541" i="7"/>
  <c r="H541"/>
  <c r="J541"/>
  <c r="J542" l="1"/>
  <c r="N330" i="13"/>
  <c r="E290" i="14"/>
  <c r="L541" i="7"/>
  <c r="G441" i="12" s="1"/>
  <c r="B291" i="14"/>
  <c r="BA331" i="13"/>
  <c r="BQ330"/>
  <c r="AT331" s="1"/>
  <c r="BP330"/>
  <c r="AS331" s="1"/>
  <c r="BN330"/>
  <c r="BO330"/>
  <c r="AR331" s="1"/>
  <c r="BL330"/>
  <c r="BM330"/>
  <c r="J441" i="12"/>
  <c r="BI331" i="13" l="1"/>
  <c r="BJ331"/>
  <c r="BH331"/>
  <c r="I542" i="7"/>
  <c r="G542"/>
  <c r="H542"/>
  <c r="K542"/>
  <c r="H331" i="13"/>
  <c r="AU331"/>
  <c r="AI332" s="1"/>
  <c r="BE331"/>
  <c r="J331"/>
  <c r="AW331"/>
  <c r="AK332" s="1"/>
  <c r="BG331"/>
  <c r="H441" i="12"/>
  <c r="I441" s="1"/>
  <c r="J442" s="1"/>
  <c r="I331" i="13"/>
  <c r="AV331"/>
  <c r="AJ332" s="1"/>
  <c r="BF331"/>
  <c r="L542" i="7" l="1"/>
  <c r="G442" i="12" s="1"/>
  <c r="K331" i="13"/>
  <c r="BK331"/>
  <c r="Q331"/>
  <c r="Z332" s="1"/>
  <c r="BQ331"/>
  <c r="AT332" s="1"/>
  <c r="BP331"/>
  <c r="AS332" s="1"/>
  <c r="BL331"/>
  <c r="BN331"/>
  <c r="BM331"/>
  <c r="BO331"/>
  <c r="AR332" s="1"/>
  <c r="S331"/>
  <c r="AB332" s="1"/>
  <c r="D292" i="14" s="1"/>
  <c r="M331" i="13"/>
  <c r="P331" s="1"/>
  <c r="H442" i="12"/>
  <c r="I442" s="1"/>
  <c r="J443" s="1"/>
  <c r="L331" i="13"/>
  <c r="O331" s="1"/>
  <c r="R331"/>
  <c r="AA332" s="1"/>
  <c r="C292" i="14" s="1"/>
  <c r="F542" i="7" l="1"/>
  <c r="BH332" i="13"/>
  <c r="BI332"/>
  <c r="N331"/>
  <c r="E291" i="14"/>
  <c r="BJ332" i="13"/>
  <c r="H332"/>
  <c r="AU332"/>
  <c r="AI333" s="1"/>
  <c r="BE332"/>
  <c r="J332"/>
  <c r="AW332"/>
  <c r="AK333" s="1"/>
  <c r="BG332"/>
  <c r="I332"/>
  <c r="BF332"/>
  <c r="AV332"/>
  <c r="AJ333" s="1"/>
  <c r="BA332"/>
  <c r="B292" i="14"/>
  <c r="BL332" i="13"/>
  <c r="BP332"/>
  <c r="BN332"/>
  <c r="BM332"/>
  <c r="BO332"/>
  <c r="BQ332"/>
  <c r="AS333" l="1"/>
  <c r="AT333"/>
  <c r="AR333"/>
  <c r="R332"/>
  <c r="AA333" s="1"/>
  <c r="C293" i="14" s="1"/>
  <c r="L332" i="13"/>
  <c r="O332" s="1"/>
  <c r="Q332"/>
  <c r="Z333" s="1"/>
  <c r="K332"/>
  <c r="BK332"/>
  <c r="J543" i="7"/>
  <c r="G543"/>
  <c r="H543"/>
  <c r="I543"/>
  <c r="K543"/>
  <c r="M332" i="13"/>
  <c r="P332" s="1"/>
  <c r="S332"/>
  <c r="AB333" s="1"/>
  <c r="D293" i="14" s="1"/>
  <c r="F543" i="7" l="1"/>
  <c r="J544"/>
  <c r="BI333" i="13"/>
  <c r="N332"/>
  <c r="E292" i="14"/>
  <c r="BH333" i="13"/>
  <c r="BJ333"/>
  <c r="I333"/>
  <c r="AV333"/>
  <c r="AJ334" s="1"/>
  <c r="BF333"/>
  <c r="B293" i="14"/>
  <c r="BA333" i="13"/>
  <c r="AW333"/>
  <c r="AK334" s="1"/>
  <c r="J333"/>
  <c r="BG333"/>
  <c r="H333"/>
  <c r="AU333"/>
  <c r="AI334" s="1"/>
  <c r="BE333"/>
  <c r="L543" i="7"/>
  <c r="G443" i="12" s="1"/>
  <c r="F544" i="7" l="1"/>
  <c r="K544"/>
  <c r="G544"/>
  <c r="H544"/>
  <c r="I544"/>
  <c r="H443" i="12"/>
  <c r="I443" s="1"/>
  <c r="Q333" i="13"/>
  <c r="Z334" s="1"/>
  <c r="K333"/>
  <c r="BK333"/>
  <c r="R333"/>
  <c r="AA334" s="1"/>
  <c r="C294" i="14" s="1"/>
  <c r="L333" i="13"/>
  <c r="O333" s="1"/>
  <c r="S333"/>
  <c r="AB334" s="1"/>
  <c r="D294" i="14" s="1"/>
  <c r="M333" i="13"/>
  <c r="P333" s="1"/>
  <c r="L544" i="7" l="1"/>
  <c r="G444" i="12" s="1"/>
  <c r="H444" s="1"/>
  <c r="I444" s="1"/>
  <c r="N333" i="13"/>
  <c r="E293" i="14"/>
  <c r="BL333" i="13"/>
  <c r="BO333"/>
  <c r="AR334" s="1"/>
  <c r="BM333"/>
  <c r="BN333"/>
  <c r="BP333"/>
  <c r="AS334" s="1"/>
  <c r="BQ333"/>
  <c r="AT334" s="1"/>
  <c r="J444" i="12"/>
  <c r="BA334" i="13"/>
  <c r="B294" i="14"/>
  <c r="BJ334" i="13" l="1"/>
  <c r="BI334"/>
  <c r="BH334"/>
  <c r="BN334"/>
  <c r="BO334"/>
  <c r="BL334"/>
  <c r="BP334"/>
  <c r="BQ334"/>
  <c r="BM334"/>
  <c r="AW334"/>
  <c r="AK335" s="1"/>
  <c r="J334"/>
  <c r="BG334"/>
  <c r="I334"/>
  <c r="AV334"/>
  <c r="AJ335" s="1"/>
  <c r="BF334"/>
  <c r="BE334"/>
  <c r="AU334"/>
  <c r="AI335" s="1"/>
  <c r="AR335" s="1"/>
  <c r="H334"/>
  <c r="J445" i="12"/>
  <c r="H545" i="7"/>
  <c r="J545"/>
  <c r="G545"/>
  <c r="I545"/>
  <c r="K545"/>
  <c r="AS335" i="13" l="1"/>
  <c r="AT335"/>
  <c r="R334"/>
  <c r="AA335" s="1"/>
  <c r="C295" i="14" s="1"/>
  <c r="L334" i="13"/>
  <c r="O334" s="1"/>
  <c r="S334"/>
  <c r="AB335" s="1"/>
  <c r="D295" i="14" s="1"/>
  <c r="M334" i="13"/>
  <c r="P334" s="1"/>
  <c r="Q334"/>
  <c r="Z335" s="1"/>
  <c r="BK334"/>
  <c r="K334"/>
  <c r="L545" i="7"/>
  <c r="G445" i="12" s="1"/>
  <c r="F545" i="7" l="1"/>
  <c r="BI335" i="13"/>
  <c r="N334"/>
  <c r="E294" i="14"/>
  <c r="BJ335" i="13"/>
  <c r="BH335"/>
  <c r="H445" i="12"/>
  <c r="I445" s="1"/>
  <c r="AW335" i="13"/>
  <c r="AK336" s="1"/>
  <c r="J335"/>
  <c r="BG335"/>
  <c r="B295" i="14"/>
  <c r="BA335" i="13"/>
  <c r="I335"/>
  <c r="AV335"/>
  <c r="AJ336" s="1"/>
  <c r="BF335"/>
  <c r="H335"/>
  <c r="AU335"/>
  <c r="AI336" s="1"/>
  <c r="BE335"/>
  <c r="I546" i="7" l="1"/>
  <c r="H546"/>
  <c r="K546"/>
  <c r="G546"/>
  <c r="J546"/>
  <c r="Q335" i="13"/>
  <c r="Z336" s="1"/>
  <c r="BK335"/>
  <c r="K335"/>
  <c r="BN335"/>
  <c r="BM335"/>
  <c r="BP335"/>
  <c r="AS336" s="1"/>
  <c r="BO335"/>
  <c r="AR336" s="1"/>
  <c r="BQ335"/>
  <c r="AT336" s="1"/>
  <c r="BL335"/>
  <c r="J446" i="12"/>
  <c r="R335" i="13"/>
  <c r="AA336" s="1"/>
  <c r="C296" i="14" s="1"/>
  <c r="L335" i="13"/>
  <c r="O335" s="1"/>
  <c r="M335"/>
  <c r="P335" s="1"/>
  <c r="S335"/>
  <c r="AB336" s="1"/>
  <c r="D296" i="14" s="1"/>
  <c r="F546" i="7" l="1"/>
  <c r="H547" s="1"/>
  <c r="BJ336" i="13"/>
  <c r="BH336"/>
  <c r="N335"/>
  <c r="E295" i="14"/>
  <c r="BI336" i="13"/>
  <c r="I336"/>
  <c r="AV336"/>
  <c r="AJ337" s="1"/>
  <c r="BF336"/>
  <c r="J336"/>
  <c r="BG336"/>
  <c r="AW336"/>
  <c r="AK337" s="1"/>
  <c r="H336"/>
  <c r="AU336"/>
  <c r="AI337" s="1"/>
  <c r="BE336"/>
  <c r="L546" i="7"/>
  <c r="G446" i="12" s="1"/>
  <c r="BA336" i="13"/>
  <c r="B296" i="14"/>
  <c r="I547" i="7" l="1"/>
  <c r="J547"/>
  <c r="G547"/>
  <c r="K547"/>
  <c r="H446" i="12"/>
  <c r="I446" s="1"/>
  <c r="S336" i="13"/>
  <c r="AB337" s="1"/>
  <c r="D297" i="14" s="1"/>
  <c r="M336" i="13"/>
  <c r="P336" s="1"/>
  <c r="L336"/>
  <c r="O336" s="1"/>
  <c r="R336"/>
  <c r="AA337" s="1"/>
  <c r="C297" i="14" s="1"/>
  <c r="BK336" i="13"/>
  <c r="K336"/>
  <c r="Q336"/>
  <c r="Z337" s="1"/>
  <c r="F547" i="7" s="1"/>
  <c r="L547" l="1"/>
  <c r="G447" i="12" s="1"/>
  <c r="H447" s="1"/>
  <c r="I447" s="1"/>
  <c r="N336" i="13"/>
  <c r="E296" i="14"/>
  <c r="B297"/>
  <c r="BA337" i="13"/>
  <c r="BN336"/>
  <c r="BO336"/>
  <c r="AR337" s="1"/>
  <c r="BL336"/>
  <c r="BH337" s="1"/>
  <c r="BM336"/>
  <c r="BQ336"/>
  <c r="AT337" s="1"/>
  <c r="BP336"/>
  <c r="AS337" s="1"/>
  <c r="J447" i="12"/>
  <c r="BI337" i="13" l="1"/>
  <c r="BJ337"/>
  <c r="BL337"/>
  <c r="BM337"/>
  <c r="BQ337"/>
  <c r="BO337"/>
  <c r="BP337"/>
  <c r="BN337"/>
  <c r="G548" i="7"/>
  <c r="J548"/>
  <c r="I548"/>
  <c r="H548"/>
  <c r="K548"/>
  <c r="H337" i="13"/>
  <c r="AU337"/>
  <c r="AI338" s="1"/>
  <c r="BE337"/>
  <c r="AV337"/>
  <c r="AJ338" s="1"/>
  <c r="I337"/>
  <c r="BF337"/>
  <c r="AW337"/>
  <c r="AK338" s="1"/>
  <c r="AT338" s="1"/>
  <c r="J337"/>
  <c r="BG337"/>
  <c r="J448" i="12"/>
  <c r="AR338" i="13" l="1"/>
  <c r="AS338"/>
  <c r="L548" i="7"/>
  <c r="G448" i="12" s="1"/>
  <c r="S337" i="13"/>
  <c r="AB338" s="1"/>
  <c r="D298" i="14" s="1"/>
  <c r="M337" i="13"/>
  <c r="P337" s="1"/>
  <c r="R337"/>
  <c r="AA338" s="1"/>
  <c r="C298" i="14" s="1"/>
  <c r="L337" i="13"/>
  <c r="O337" s="1"/>
  <c r="Q337"/>
  <c r="Z338" s="1"/>
  <c r="BK337"/>
  <c r="K337"/>
  <c r="F548" i="7" l="1"/>
  <c r="N337" i="13"/>
  <c r="E297" i="14"/>
  <c r="BH338" i="13"/>
  <c r="BJ338"/>
  <c r="BI338"/>
  <c r="J338"/>
  <c r="AW338"/>
  <c r="AK339" s="1"/>
  <c r="BG338"/>
  <c r="B298" i="14"/>
  <c r="BA338" i="13"/>
  <c r="AV338"/>
  <c r="AJ339" s="1"/>
  <c r="I338"/>
  <c r="BF338"/>
  <c r="BE338"/>
  <c r="H338"/>
  <c r="AU338"/>
  <c r="AI339" s="1"/>
  <c r="H448" i="12"/>
  <c r="I448" s="1"/>
  <c r="BK338" i="13" l="1"/>
  <c r="Q338"/>
  <c r="Z339" s="1"/>
  <c r="K338"/>
  <c r="R338"/>
  <c r="AA339" s="1"/>
  <c r="C299" i="14" s="1"/>
  <c r="L338" i="13"/>
  <c r="O338" s="1"/>
  <c r="S338"/>
  <c r="AB339" s="1"/>
  <c r="D299" i="14" s="1"/>
  <c r="M338" i="13"/>
  <c r="P338" s="1"/>
  <c r="BP338"/>
  <c r="AS339" s="1"/>
  <c r="BM338"/>
  <c r="BN338"/>
  <c r="BL338"/>
  <c r="BQ338"/>
  <c r="AT339" s="1"/>
  <c r="BO338"/>
  <c r="AR339" s="1"/>
  <c r="J449" i="12"/>
  <c r="K549" i="7"/>
  <c r="H549"/>
  <c r="G549"/>
  <c r="I549"/>
  <c r="J549"/>
  <c r="F549" l="1"/>
  <c r="K550" s="1"/>
  <c r="BJ339" i="13"/>
  <c r="BI339"/>
  <c r="BH339"/>
  <c r="N338"/>
  <c r="E298" i="14"/>
  <c r="J339" i="13"/>
  <c r="AW339"/>
  <c r="AK340" s="1"/>
  <c r="BG339"/>
  <c r="H339"/>
  <c r="AU339"/>
  <c r="AI340" s="1"/>
  <c r="BE339"/>
  <c r="L549" i="7"/>
  <c r="G449" i="12" s="1"/>
  <c r="I339" i="13"/>
  <c r="AV339"/>
  <c r="AJ340" s="1"/>
  <c r="BF339"/>
  <c r="B299" i="14"/>
  <c r="BA339" i="13"/>
  <c r="H550" i="7" l="1"/>
  <c r="I550"/>
  <c r="J550"/>
  <c r="H449" i="12"/>
  <c r="I449" s="1"/>
  <c r="Q339" i="13"/>
  <c r="Z340" s="1"/>
  <c r="BK339"/>
  <c r="K339"/>
  <c r="S339"/>
  <c r="AB340" s="1"/>
  <c r="D300" i="14" s="1"/>
  <c r="M339" i="13"/>
  <c r="P339" s="1"/>
  <c r="L339"/>
  <c r="O339" s="1"/>
  <c r="R339"/>
  <c r="AA340" s="1"/>
  <c r="C300" i="14" s="1"/>
  <c r="G550" i="7"/>
  <c r="F550" l="1"/>
  <c r="H551" s="1"/>
  <c r="N339" i="13"/>
  <c r="E299" i="14"/>
  <c r="BN339" i="13"/>
  <c r="BP339"/>
  <c r="AS340" s="1"/>
  <c r="BL339"/>
  <c r="BM339"/>
  <c r="BQ339"/>
  <c r="AT340" s="1"/>
  <c r="BO339"/>
  <c r="AR340" s="1"/>
  <c r="J450" i="12"/>
  <c r="B300" i="14"/>
  <c r="BA340" i="13"/>
  <c r="L550" i="7"/>
  <c r="G450" i="12" s="1"/>
  <c r="BI340" i="13" l="1"/>
  <c r="BH340"/>
  <c r="BJ340"/>
  <c r="J551" i="7"/>
  <c r="I551"/>
  <c r="K551"/>
  <c r="G551"/>
  <c r="H340" i="13"/>
  <c r="AU340"/>
  <c r="AI341" s="1"/>
  <c r="BE340"/>
  <c r="I340"/>
  <c r="AV340"/>
  <c r="AJ341" s="1"/>
  <c r="BF340"/>
  <c r="BG340"/>
  <c r="AW340"/>
  <c r="AK341" s="1"/>
  <c r="J340"/>
  <c r="H450" i="12"/>
  <c r="I450" s="1"/>
  <c r="L551" i="7" l="1"/>
  <c r="G451" i="12" s="1"/>
  <c r="H451" s="1"/>
  <c r="I451" s="1"/>
  <c r="BL340" i="13"/>
  <c r="BM340"/>
  <c r="BQ340"/>
  <c r="AT341" s="1"/>
  <c r="BN340"/>
  <c r="BO340"/>
  <c r="AR341" s="1"/>
  <c r="BP340"/>
  <c r="AS341" s="1"/>
  <c r="Q340"/>
  <c r="Z341" s="1"/>
  <c r="BK340"/>
  <c r="K340"/>
  <c r="S340"/>
  <c r="AB341" s="1"/>
  <c r="D301" i="14" s="1"/>
  <c r="M340" i="13"/>
  <c r="P340" s="1"/>
  <c r="R340"/>
  <c r="AA341" s="1"/>
  <c r="C301" i="14" s="1"/>
  <c r="L340" i="13"/>
  <c r="O340" s="1"/>
  <c r="J451" i="12"/>
  <c r="F551" i="7" l="1"/>
  <c r="BH341" i="13"/>
  <c r="BI341"/>
  <c r="BJ341"/>
  <c r="N340"/>
  <c r="E300" i="14"/>
  <c r="I341" i="13"/>
  <c r="AV341"/>
  <c r="AJ342" s="1"/>
  <c r="BF341"/>
  <c r="BM341"/>
  <c r="BQ341"/>
  <c r="BP341"/>
  <c r="BN341"/>
  <c r="BL341"/>
  <c r="BO341"/>
  <c r="AW341"/>
  <c r="AK342" s="1"/>
  <c r="BG341"/>
  <c r="J341"/>
  <c r="B301" i="14"/>
  <c r="BA341" i="13"/>
  <c r="AU341"/>
  <c r="AI342" s="1"/>
  <c r="H341"/>
  <c r="BE341"/>
  <c r="J452" i="12"/>
  <c r="AR342" i="13" l="1"/>
  <c r="AT342"/>
  <c r="AS342"/>
  <c r="R341"/>
  <c r="AA342" s="1"/>
  <c r="C302" i="14" s="1"/>
  <c r="L341" i="13"/>
  <c r="O341" s="1"/>
  <c r="M341"/>
  <c r="P341" s="1"/>
  <c r="S341"/>
  <c r="AB342" s="1"/>
  <c r="D302" i="14" s="1"/>
  <c r="BK341" i="13"/>
  <c r="K341"/>
  <c r="Q341"/>
  <c r="Z342" s="1"/>
  <c r="H552" i="7"/>
  <c r="K552"/>
  <c r="I552"/>
  <c r="J552"/>
  <c r="G552"/>
  <c r="F552" l="1"/>
  <c r="I553" s="1"/>
  <c r="BJ342" i="13"/>
  <c r="BI342"/>
  <c r="N341"/>
  <c r="E301" i="14"/>
  <c r="BH342" i="13"/>
  <c r="L552" i="7"/>
  <c r="G452" i="12" s="1"/>
  <c r="B302" i="14"/>
  <c r="BA342" i="13"/>
  <c r="H342"/>
  <c r="BE342"/>
  <c r="AU342"/>
  <c r="AI343" s="1"/>
  <c r="I342"/>
  <c r="BF342"/>
  <c r="AV342"/>
  <c r="AJ343" s="1"/>
  <c r="BG342"/>
  <c r="J342"/>
  <c r="AW342"/>
  <c r="AK343" s="1"/>
  <c r="J553" i="7"/>
  <c r="H553" l="1"/>
  <c r="L553" s="1"/>
  <c r="G453" i="12" s="1"/>
  <c r="K553" i="7"/>
  <c r="G553"/>
  <c r="H452" i="12"/>
  <c r="I452" s="1"/>
  <c r="BK342" i="13"/>
  <c r="Q342"/>
  <c r="Z343" s="1"/>
  <c r="F553" i="7" s="1"/>
  <c r="K342" i="13"/>
  <c r="S342"/>
  <c r="AB343" s="1"/>
  <c r="D303" i="14" s="1"/>
  <c r="M342" i="13"/>
  <c r="P342" s="1"/>
  <c r="L342"/>
  <c r="O342" s="1"/>
  <c r="R342"/>
  <c r="AA343" s="1"/>
  <c r="C303" i="14" s="1"/>
  <c r="N342" i="13" l="1"/>
  <c r="E302" i="14"/>
  <c r="BN342" i="13"/>
  <c r="BQ342"/>
  <c r="AT343" s="1"/>
  <c r="BO342"/>
  <c r="AR343" s="1"/>
  <c r="BL342"/>
  <c r="BP342"/>
  <c r="AS343" s="1"/>
  <c r="BM342"/>
  <c r="J453" i="12"/>
  <c r="B303" i="14"/>
  <c r="BA343" i="13"/>
  <c r="H453" i="12"/>
  <c r="I453" s="1"/>
  <c r="BI343" i="13" l="1"/>
  <c r="BH343"/>
  <c r="BJ343"/>
  <c r="J554" i="7"/>
  <c r="I554"/>
  <c r="G554"/>
  <c r="K554"/>
  <c r="H554"/>
  <c r="J343" i="13"/>
  <c r="AW343"/>
  <c r="AK344" s="1"/>
  <c r="BG343"/>
  <c r="H343"/>
  <c r="BE343"/>
  <c r="AU343"/>
  <c r="AI344" s="1"/>
  <c r="J454" i="12"/>
  <c r="BM343" i="13"/>
  <c r="BP343"/>
  <c r="BQ343"/>
  <c r="BL343"/>
  <c r="BN343"/>
  <c r="BO343"/>
  <c r="AV343"/>
  <c r="AJ344" s="1"/>
  <c r="I343"/>
  <c r="BF343"/>
  <c r="AS344" l="1"/>
  <c r="AR344"/>
  <c r="AT344"/>
  <c r="Q343"/>
  <c r="Z344" s="1"/>
  <c r="K343"/>
  <c r="BK343"/>
  <c r="M343"/>
  <c r="P343" s="1"/>
  <c r="S343"/>
  <c r="AB344" s="1"/>
  <c r="D304" i="14" s="1"/>
  <c r="L343" i="13"/>
  <c r="O343" s="1"/>
  <c r="R343"/>
  <c r="AA344" s="1"/>
  <c r="C304" i="14" s="1"/>
  <c r="L554" i="7"/>
  <c r="G454" i="12" s="1"/>
  <c r="F554" i="7" l="1"/>
  <c r="BJ344" i="13"/>
  <c r="BI344"/>
  <c r="BH344"/>
  <c r="N343"/>
  <c r="E303" i="14"/>
  <c r="J344" i="13"/>
  <c r="AW344"/>
  <c r="AK345" s="1"/>
  <c r="BG344"/>
  <c r="BF344"/>
  <c r="I344"/>
  <c r="AV344"/>
  <c r="AJ345" s="1"/>
  <c r="B304" i="14"/>
  <c r="BA344" i="13"/>
  <c r="H344"/>
  <c r="AU344"/>
  <c r="AI345" s="1"/>
  <c r="BE344"/>
  <c r="H454" i="12"/>
  <c r="I454" s="1"/>
  <c r="F555" i="7" l="1"/>
  <c r="BO344" i="13"/>
  <c r="AR345" s="1"/>
  <c r="BM344"/>
  <c r="BN344"/>
  <c r="BQ344"/>
  <c r="AT345" s="1"/>
  <c r="BP344"/>
  <c r="AS345" s="1"/>
  <c r="BL344"/>
  <c r="J455" i="12"/>
  <c r="K344" i="13"/>
  <c r="Q344"/>
  <c r="Z345" s="1"/>
  <c r="BK344"/>
  <c r="S344"/>
  <c r="AB345" s="1"/>
  <c r="D305" i="14" s="1"/>
  <c r="M344" i="13"/>
  <c r="P344" s="1"/>
  <c r="L344"/>
  <c r="O344" s="1"/>
  <c r="R344"/>
  <c r="AA345" s="1"/>
  <c r="C305" i="14" s="1"/>
  <c r="J555" i="7"/>
  <c r="H555"/>
  <c r="K555"/>
  <c r="G555"/>
  <c r="I555"/>
  <c r="BJ345" i="13" l="1"/>
  <c r="BH345"/>
  <c r="N344"/>
  <c r="E304" i="14"/>
  <c r="BI345" i="13"/>
  <c r="AU345"/>
  <c r="AI346" s="1"/>
  <c r="BE345"/>
  <c r="H345"/>
  <c r="AV345"/>
  <c r="AJ346" s="1"/>
  <c r="I345"/>
  <c r="BF345"/>
  <c r="J345"/>
  <c r="AW345"/>
  <c r="AK346" s="1"/>
  <c r="BG345"/>
  <c r="L555" i="7"/>
  <c r="G455" i="12" s="1"/>
  <c r="BA345" i="13"/>
  <c r="B305" i="14"/>
  <c r="R345" i="13" l="1"/>
  <c r="AA346" s="1"/>
  <c r="C306" i="14" s="1"/>
  <c r="L345" i="13"/>
  <c r="O345" s="1"/>
  <c r="BK345"/>
  <c r="Q345"/>
  <c r="Z346" s="1"/>
  <c r="K345"/>
  <c r="J556" i="7"/>
  <c r="H556"/>
  <c r="H455" i="12"/>
  <c r="I455" s="1"/>
  <c r="M345" i="13"/>
  <c r="P345" s="1"/>
  <c r="S345"/>
  <c r="AB346" s="1"/>
  <c r="D306" i="14" s="1"/>
  <c r="I556" i="7"/>
  <c r="G556"/>
  <c r="K556"/>
  <c r="F556" l="1"/>
  <c r="N345" i="13"/>
  <c r="E305" i="14"/>
  <c r="L556" i="7"/>
  <c r="G456" i="12" s="1"/>
  <c r="BO345" i="13"/>
  <c r="AR346" s="1"/>
  <c r="BL345"/>
  <c r="BM345"/>
  <c r="BN345"/>
  <c r="BP345"/>
  <c r="AS346" s="1"/>
  <c r="BQ345"/>
  <c r="AT346" s="1"/>
  <c r="J456" i="12"/>
  <c r="B306" i="14"/>
  <c r="BA346" i="13"/>
  <c r="BI346" l="1"/>
  <c r="BJ346"/>
  <c r="BH346"/>
  <c r="AV346"/>
  <c r="BF346"/>
  <c r="I346"/>
  <c r="AW346"/>
  <c r="J346"/>
  <c r="BG346"/>
  <c r="H456" i="12"/>
  <c r="I456" s="1"/>
  <c r="H346" i="13"/>
  <c r="AU346"/>
  <c r="BE346"/>
  <c r="K346" l="1"/>
  <c r="Q346"/>
  <c r="BK346"/>
  <c r="S346"/>
  <c r="M346"/>
  <c r="P346" s="1"/>
  <c r="R346"/>
  <c r="L346"/>
  <c r="O346" s="1"/>
  <c r="BQ346"/>
  <c r="BL346"/>
  <c r="BM346"/>
  <c r="BO346"/>
  <c r="BN346"/>
  <c r="BP346"/>
  <c r="N346" l="1"/>
  <c r="E306" i="14"/>
</calcChain>
</file>

<file path=xl/sharedStrings.xml><?xml version="1.0" encoding="utf-8"?>
<sst xmlns="http://schemas.openxmlformats.org/spreadsheetml/2006/main" count="214" uniqueCount="77">
  <si>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</si>
  <si>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</si>
  <si>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</si>
  <si>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</si>
  <si>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</si>
  <si>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</si>
  <si>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</si>
  <si>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</si>
  <si>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</si>
  <si>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</si>
  <si>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</si>
  <si>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</si>
  <si>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</si>
  <si>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</si>
  <si>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</si>
  <si>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</si>
  <si>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</si>
  <si>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</si>
  <si>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</si>
  <si>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</si>
  <si>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</si>
  <si>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</si>
  <si>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</si>
  <si>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</si>
  <si>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</si>
  <si>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</si>
  <si>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</si>
  <si>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</si>
  <si>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</si>
  <si>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</si>
  <si>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</si>
  <si>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</si>
  <si>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</si>
  <si>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</si>
  <si>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</si>
  <si>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</si>
  <si>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</si>
  <si>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</si>
  <si>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</si>
  <si>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</si>
  <si>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</si>
  <si>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</si>
  <si>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</si>
  <si>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</si>
  <si>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</si>
  <si>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</si>
  <si>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</si>
  <si>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</si>
  <si>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</si>
  <si>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</si>
  <si>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</si>
  <si>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</si>
  <si>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</si>
  <si>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</si>
  <si>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</si>
  <si>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</si>
  <si>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</si>
  <si>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</si>
  <si>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</si>
  <si>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Current</t>
  </si>
  <si>
    <t>Calib</t>
  </si>
  <si>
    <t>R</t>
  </si>
  <si>
    <t>M</t>
  </si>
  <si>
    <t>P</t>
  </si>
  <si>
    <t>y</t>
  </si>
  <si>
    <t>Y</t>
  </si>
  <si>
    <t>W</t>
  </si>
  <si>
    <t>Tol</t>
  </si>
  <si>
    <t>Weitzman</t>
  </si>
  <si>
    <t>ln(y)</t>
  </si>
  <si>
    <t>target</t>
  </si>
  <si>
    <t>actual</t>
  </si>
  <si>
    <t>Impact of climate change (1)</t>
  </si>
  <si>
    <t>Impact of climate change (2)</t>
  </si>
  <si>
    <t>Per capita income</t>
  </si>
  <si>
    <t>14.6.1</t>
  </si>
  <si>
    <t>14.6.3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</si>
</sst>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610"/>
  <sheetViews>
    <sheetView workbookViewId="0">
      <pane xSplit="5" ySplit="5" topLeftCell="F251" activePane="bottomRight" state="frozen"/>
      <selection pane="topRight" activeCell="F1" sqref="F1"/>
      <selection pane="bottomLeft" activeCell="A6" sqref="A6"/>
      <selection pane="bottomRight" activeCell="F555" sqref="F265:F555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>
      <c r="A1" s="2" t="s">
        <v>10</v>
      </c>
      <c r="G1" s="2" t="s">
        <v>11</v>
      </c>
    </row>
    <row r="2" spans="1:37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8049.197775984896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8233.2173616468117</v>
      </c>
      <c r="G273" s="13">
        <f t="shared" si="20"/>
        <v>25.57540312935366</v>
      </c>
      <c r="H273" s="13">
        <f t="shared" si="20"/>
        <v>35.81988636731549</v>
      </c>
      <c r="I273" s="13">
        <f t="shared" si="20"/>
        <v>42.103745724695536</v>
      </c>
      <c r="J273" s="13">
        <f t="shared" si="20"/>
        <v>15.081641025038437</v>
      </c>
      <c r="K273" s="13">
        <f t="shared" si="20"/>
        <v>1.0647598642499103</v>
      </c>
      <c r="L273" s="13">
        <f t="shared" si="22"/>
        <v>394.64543611065301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8423.6596491911041</v>
      </c>
      <c r="G274" s="13">
        <f t="shared" si="20"/>
        <v>26.077899963632575</v>
      </c>
      <c r="H274" s="13">
        <f t="shared" si="20"/>
        <v>36.494416841660851</v>
      </c>
      <c r="I274" s="13">
        <f t="shared" si="20"/>
        <v>42.775518602295833</v>
      </c>
      <c r="J274" s="13">
        <f t="shared" si="20"/>
        <v>15.186414353689637</v>
      </c>
      <c r="K274" s="13">
        <f t="shared" si="20"/>
        <v>1.0323455292674271</v>
      </c>
      <c r="L274" s="13">
        <f t="shared" si="22"/>
        <v>396.56659529054633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8614.8005774509929</v>
      </c>
      <c r="G275" s="13">
        <f t="shared" si="20"/>
        <v>26.592020036118416</v>
      </c>
      <c r="H275" s="13">
        <f t="shared" si="20"/>
        <v>37.184973567436927</v>
      </c>
      <c r="I275" s="13">
        <f t="shared" si="20"/>
        <v>43.466885578482604</v>
      </c>
      <c r="J275" s="13">
        <f t="shared" si="20"/>
        <v>15.307554692634303</v>
      </c>
      <c r="K275" s="13">
        <f t="shared" si="20"/>
        <v>1.0216261937532234</v>
      </c>
      <c r="L275" s="13">
        <f t="shared" si="22"/>
        <v>398.57306006842543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8806.5455319287139</v>
      </c>
      <c r="G276" s="13">
        <f t="shared" si="20"/>
        <v>27.117805986854862</v>
      </c>
      <c r="H276" s="13">
        <f t="shared" si="20"/>
        <v>37.891578056014062</v>
      </c>
      <c r="I276" s="13">
        <f t="shared" si="20"/>
        <v>44.177688609304141</v>
      </c>
      <c r="J276" s="13">
        <f t="shared" si="20"/>
        <v>15.444209046113867</v>
      </c>
      <c r="K276" s="13">
        <f t="shared" si="20"/>
        <v>1.0240983406125765</v>
      </c>
      <c r="L276" s="13">
        <f t="shared" si="22"/>
        <v>400.65538003889952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8998.8034093477454</v>
      </c>
      <c r="G277" s="13">
        <f t="shared" si="20"/>
        <v>27.655294681291824</v>
      </c>
      <c r="H277" s="13">
        <f t="shared" si="20"/>
        <v>38.614242875593753</v>
      </c>
      <c r="I277" s="13">
        <f t="shared" si="20"/>
        <v>44.907757557787349</v>
      </c>
      <c r="J277" s="13">
        <f t="shared" si="20"/>
        <v>15.595562042347749</v>
      </c>
      <c r="K277" s="13">
        <f t="shared" si="20"/>
        <v>1.0345998840169468</v>
      </c>
      <c r="L277" s="13">
        <f t="shared" si="22"/>
        <v>402.80745704103765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9191.4864411976341</v>
      </c>
      <c r="G278" s="13">
        <f t="shared" si="20"/>
        <v>28.204517424585347</v>
      </c>
      <c r="H278" s="13">
        <f t="shared" si="20"/>
        <v>39.352972005503744</v>
      </c>
      <c r="I278" s="13">
        <f t="shared" si="20"/>
        <v>45.656910883765157</v>
      </c>
      <c r="J278" s="13">
        <f t="shared" si="20"/>
        <v>15.760834196308954</v>
      </c>
      <c r="K278" s="13">
        <f t="shared" si="20"/>
        <v>1.0499955834941237</v>
      </c>
      <c r="L278" s="13">
        <f t="shared" si="22"/>
        <v>405.02523009365734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9384.5100357335068</v>
      </c>
      <c r="G279" s="13">
        <f t="shared" ref="G279:K294" si="23">G278*(1-G$5)+G$4*$F278*$L$4/1000</f>
        <v>28.765500165127925</v>
      </c>
      <c r="H279" s="13">
        <f t="shared" si="23"/>
        <v>40.107761172949843</v>
      </c>
      <c r="I279" s="13">
        <f t="shared" si="23"/>
        <v>46.424956297934919</v>
      </c>
      <c r="J279" s="13">
        <f t="shared" si="23"/>
        <v>15.939280251031127</v>
      </c>
      <c r="K279" s="13">
        <f t="shared" si="23"/>
        <v>1.0683796989847951</v>
      </c>
      <c r="L279" s="13">
        <f t="shared" si="22"/>
        <v>407.3058775860286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9577.7925942967104</v>
      </c>
      <c r="G280" s="13">
        <f t="shared" si="23"/>
        <v>29.338263688435603</v>
      </c>
      <c r="H280" s="13">
        <f t="shared" si="23"/>
        <v>40.878598174005589</v>
      </c>
      <c r="I280" s="13">
        <f t="shared" si="23"/>
        <v>47.211691383400492</v>
      </c>
      <c r="J280" s="13">
        <f t="shared" si="23"/>
        <v>16.13018759512687</v>
      </c>
      <c r="K280" s="13">
        <f t="shared" si="23"/>
        <v>1.088592369270124</v>
      </c>
      <c r="L280" s="13">
        <f t="shared" si="22"/>
        <v>409.64733321023868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9771.2553108964294</v>
      </c>
      <c r="G281" s="13">
        <f t="shared" si="23"/>
        <v>29.922823799824606</v>
      </c>
      <c r="H281" s="13">
        <f t="shared" si="23"/>
        <v>41.665463176472016</v>
      </c>
      <c r="I281" s="13">
        <f t="shared" si="23"/>
        <v>48.016904181276566</v>
      </c>
      <c r="J281" s="13">
        <f t="shared" si="23"/>
        <v>16.332874749149639</v>
      </c>
      <c r="K281" s="13">
        <f t="shared" si="23"/>
        <v>1.1099262720369325</v>
      </c>
      <c r="L281" s="13">
        <f t="shared" si="22"/>
        <v>412.04799217875978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9964.8219608574982</v>
      </c>
      <c r="G282" s="13">
        <f t="shared" si="23"/>
        <v>30.519191494855843</v>
      </c>
      <c r="H282" s="13">
        <f t="shared" si="23"/>
        <v>42.468329003085579</v>
      </c>
      <c r="I282" s="13">
        <f t="shared" si="23"/>
        <v>48.840373738322853</v>
      </c>
      <c r="J282" s="13">
        <f t="shared" si="23"/>
        <v>16.546689914901773</v>
      </c>
      <c r="K282" s="13">
        <f t="shared" si="23"/>
        <v>1.1319486948042041</v>
      </c>
      <c r="L282" s="13">
        <f t="shared" si="22"/>
        <v>414.50653284597024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10158.418682255215</v>
      </c>
      <c r="G283" s="13">
        <f t="shared" si="23"/>
        <v>31.127373116880008</v>
      </c>
      <c r="H283" s="13">
        <f t="shared" si="23"/>
        <v>43.287161394101695</v>
      </c>
      <c r="I283" s="13">
        <f t="shared" si="23"/>
        <v>49.681870615475162</v>
      </c>
      <c r="J283" s="13">
        <f t="shared" si="23"/>
        <v>16.771009582809356</v>
      </c>
      <c r="K283" s="13">
        <f t="shared" si="23"/>
        <v>1.1543936055621149</v>
      </c>
      <c r="L283" s="13">
        <f t="shared" si="22"/>
        <v>417.02180831482832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10351.973752466611</v>
      </c>
      <c r="G284" s="13">
        <f t="shared" si="23"/>
        <v>31.747370501243001</v>
      </c>
      <c r="H284" s="13">
        <f t="shared" si="23"/>
        <v>44.121919248633375</v>
      </c>
      <c r="I284" s="13">
        <f t="shared" si="23"/>
        <v>50.541157356714535</v>
      </c>
      <c r="J284" s="13">
        <f t="shared" si="23"/>
        <v>17.00523719320022</v>
      </c>
      <c r="K284" s="13">
        <f t="shared" si="23"/>
        <v>1.1770961800442461</v>
      </c>
      <c r="L284" s="13">
        <f t="shared" si="22"/>
        <v>419.59278047983537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10545.417361234649</v>
      </c>
      <c r="G285" s="13">
        <f t="shared" si="23"/>
        <v>32.37918110585364</v>
      </c>
      <c r="H285" s="13">
        <f t="shared" si="23"/>
        <v>44.972554844344813</v>
      </c>
      <c r="I285" s="13">
        <f t="shared" si="23"/>
        <v>51.417988918073206</v>
      </c>
      <c r="J285" s="13">
        <f t="shared" si="23"/>
        <v>17.248801847832539</v>
      </c>
      <c r="K285" s="13">
        <f t="shared" si="23"/>
        <v>1.199953080020256</v>
      </c>
      <c r="L285" s="13">
        <f t="shared" si="22"/>
        <v>422.21847979612448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10738.681381011189</v>
      </c>
      <c r="G286" s="13">
        <f t="shared" si="23"/>
        <v>33.022798127900828</v>
      </c>
      <c r="H286" s="13">
        <f t="shared" si="23"/>
        <v>45.839014035232061</v>
      </c>
      <c r="I286" s="13">
        <f t="shared" si="23"/>
        <v>52.31211305678854</v>
      </c>
      <c r="J286" s="13">
        <f t="shared" si="23"/>
        <v>17.501157068394075</v>
      </c>
      <c r="K286" s="13">
        <f t="shared" si="23"/>
        <v>1.2228983502082655</v>
      </c>
      <c r="L286" s="13">
        <f t="shared" si="22"/>
        <v>424.89798063852379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10931.699134916806</v>
      </c>
      <c r="G287" s="13">
        <f t="shared" si="23"/>
        <v>33.678210606554096</v>
      </c>
      <c r="H287" s="13">
        <f t="shared" si="23"/>
        <v>46.721236427295565</v>
      </c>
      <c r="I287" s="13">
        <f t="shared" si="23"/>
        <v>53.223270680730998</v>
      </c>
      <c r="J287" s="13">
        <f t="shared" si="23"/>
        <v>17.761779598969429</v>
      </c>
      <c r="K287" s="13">
        <f t="shared" si="23"/>
        <v>1.2458887882312064</v>
      </c>
      <c r="L287" s="13">
        <f t="shared" si="22"/>
        <v>427.63038610178131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11124.405162363098</v>
      </c>
      <c r="G288" s="13">
        <f t="shared" si="23"/>
        <v>34.34540351150207</v>
      </c>
      <c r="H288" s="13">
        <f t="shared" si="23"/>
        <v>47.61915553194163</v>
      </c>
      <c r="I288" s="13">
        <f t="shared" si="23"/>
        <v>54.151196158281437</v>
      </c>
      <c r="J288" s="13">
        <f t="shared" si="23"/>
        <v>18.030168249683793</v>
      </c>
      <c r="K288" s="13">
        <f t="shared" si="23"/>
        <v>1.2688950601528886</v>
      </c>
      <c r="L288" s="13">
        <f t="shared" si="22"/>
        <v>430.4148185115618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11316.734982183867</v>
      </c>
      <c r="G289" s="13">
        <f t="shared" si="23"/>
        <v>35.0243578171862</v>
      </c>
      <c r="H289" s="13">
        <f t="shared" si="23"/>
        <v>48.532698896954543</v>
      </c>
      <c r="I289" s="13">
        <f t="shared" si="23"/>
        <v>55.095617588837285</v>
      </c>
      <c r="J289" s="13">
        <f t="shared" si="23"/>
        <v>18.305842778896579</v>
      </c>
      <c r="K289" s="13">
        <f t="shared" si="23"/>
        <v>1.2918963007745816</v>
      </c>
      <c r="L289" s="13">
        <f t="shared" si="22"/>
        <v>433.25041338264919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11508.624852986253</v>
      </c>
      <c r="G290" s="13">
        <f t="shared" si="23"/>
        <v>35.715050562577701</v>
      </c>
      <c r="H290" s="13">
        <f t="shared" si="23"/>
        <v>49.461788214867198</v>
      </c>
      <c r="I290" s="13">
        <f t="shared" si="23"/>
        <v>56.056257034101989</v>
      </c>
      <c r="J290" s="13">
        <f t="shared" si="23"/>
        <v>18.588342811450325</v>
      </c>
      <c r="K290" s="13">
        <f t="shared" si="23"/>
        <v>1.3148768274287359</v>
      </c>
      <c r="L290" s="13">
        <f t="shared" si="22"/>
        <v>436.13631545042597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11700.011530343476</v>
      </c>
      <c r="G291" s="13">
        <f t="shared" si="23"/>
        <v>36.417454896328039</v>
      </c>
      <c r="H291" s="13">
        <f t="shared" si="23"/>
        <v>50.406339408531366</v>
      </c>
      <c r="I291" s="13">
        <f t="shared" si="23"/>
        <v>57.032830710266289</v>
      </c>
      <c r="J291" s="13">
        <f t="shared" si="23"/>
        <v>18.877226790588825</v>
      </c>
      <c r="K291" s="13">
        <f t="shared" si="23"/>
        <v>1.3378241355430016</v>
      </c>
      <c r="L291" s="13">
        <f t="shared" si="22"/>
        <v>439.07167594125752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11890.832020394129</v>
      </c>
      <c r="G292" s="13">
        <f t="shared" si="23"/>
        <v>37.131540107100179</v>
      </c>
      <c r="H292" s="13">
        <f t="shared" si="23"/>
        <v>51.366262693653745</v>
      </c>
      <c r="I292" s="13">
        <f t="shared" si="23"/>
        <v>58.025049141131873</v>
      </c>
      <c r="J292" s="13">
        <f t="shared" si="23"/>
        <v>19.172070961250377</v>
      </c>
      <c r="K292" s="13">
        <f t="shared" si="23"/>
        <v>1.3607276714889474</v>
      </c>
      <c r="L292" s="13">
        <f t="shared" si="22"/>
        <v>442.05565057462513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12081.023329381194</v>
      </c>
      <c r="G293" s="13">
        <f t="shared" si="23"/>
        <v>37.85727163886132</v>
      </c>
      <c r="H293" s="13">
        <f t="shared" si="23"/>
        <v>52.341462618023733</v>
      </c>
      <c r="I293" s="13">
        <f t="shared" si="23"/>
        <v>59.032617272161737</v>
      </c>
      <c r="J293" s="13">
        <f t="shared" si="23"/>
        <v>19.47246838252202</v>
      </c>
      <c r="K293" s="13">
        <f t="shared" si="23"/>
        <v>1.383578076709076</v>
      </c>
      <c r="L293" s="13">
        <f t="shared" si="22"/>
        <v>445.08739798827787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12270.522208651788</v>
      </c>
      <c r="G294" s="13">
        <f t="shared" si="23"/>
        <v>38.594611090889281</v>
      </c>
      <c r="H294" s="13">
        <f t="shared" si="23"/>
        <v>53.331838077115862</v>
      </c>
      <c r="I294" s="13">
        <f t="shared" si="23"/>
        <v>60.055234545371796</v>
      </c>
      <c r="J294" s="13">
        <f t="shared" si="23"/>
        <v>19.778027967112344</v>
      </c>
      <c r="K294" s="13">
        <f t="shared" si="23"/>
        <v>1.4063667174979539</v>
      </c>
      <c r="L294" s="13">
        <f t="shared" si="22"/>
        <v>448.16607839798723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12459.26489464127</v>
      </c>
      <c r="G295" s="13">
        <f t="shared" ref="G295:K310" si="24">G294*(1-G$5)+G$4*$F294*$L$4/1000</f>
        <v>39.343516202215447</v>
      </c>
      <c r="H295" s="13">
        <f t="shared" si="24"/>
        <v>54.337282305705585</v>
      </c>
      <c r="I295" s="13">
        <f t="shared" si="24"/>
        <v>61.092594934907289</v>
      </c>
      <c r="J295" s="13">
        <f t="shared" si="24"/>
        <v>20.088373545766558</v>
      </c>
      <c r="K295" s="13">
        <f t="shared" si="24"/>
        <v>1.4290853878282062</v>
      </c>
      <c r="L295" s="13">
        <f t="shared" si="22"/>
        <v>451.29085237642306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12647.186843381913</v>
      </c>
      <c r="G296" s="13">
        <f t="shared" si="24"/>
        <v>40.103940820198247</v>
      </c>
      <c r="H296" s="13">
        <f t="shared" si="24"/>
        <v>55.357682845093514</v>
      </c>
      <c r="I296" s="13">
        <f t="shared" si="24"/>
        <v>62.144386943078295</v>
      </c>
      <c r="J296" s="13">
        <f t="shared" si="24"/>
        <v>20.403142954610324</v>
      </c>
      <c r="K296" s="13">
        <f t="shared" si="24"/>
        <v>1.45172611689805</v>
      </c>
      <c r="L296" s="13">
        <f t="shared" si="22"/>
        <v>454.46087967987842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12834.222459103601</v>
      </c>
      <c r="G297" s="13">
        <f t="shared" si="24"/>
        <v>40.875834852892915</v>
      </c>
      <c r="H297" s="13">
        <f t="shared" si="24"/>
        <v>56.392921485491051</v>
      </c>
      <c r="I297" s="13">
        <f t="shared" si="24"/>
        <v>63.210293556562419</v>
      </c>
      <c r="J297" s="13">
        <f t="shared" si="24"/>
        <v>20.721987143469782</v>
      </c>
      <c r="K297" s="13">
        <f t="shared" si="24"/>
        <v>1.4742810399385959</v>
      </c>
      <c r="L297" s="13">
        <f t="shared" si="22"/>
        <v>457.67531807835479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13020.304816532078</v>
      </c>
      <c r="G298" s="13">
        <f t="shared" si="24"/>
        <v>41.659144204856986</v>
      </c>
      <c r="H298" s="13">
        <f t="shared" si="24"/>
        <v>57.442874183081017</v>
      </c>
      <c r="I298" s="13">
        <f t="shared" si="24"/>
        <v>64.28999216242174</v>
      </c>
      <c r="J298" s="13">
        <f t="shared" si="24"/>
        <v>21.044569303276095</v>
      </c>
      <c r="K298" s="13">
        <f t="shared" si="24"/>
        <v>1.4967423071127606</v>
      </c>
      <c r="L298" s="13">
        <f t="shared" si="22"/>
        <v>460.93332216074862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13205.365376537697</v>
      </c>
      <c r="G299" s="13">
        <f t="shared" si="24"/>
        <v>42.453810696006833</v>
      </c>
      <c r="H299" s="13">
        <f t="shared" si="24"/>
        <v>58.507410951231165</v>
      </c>
      <c r="I299" s="13">
        <f t="shared" si="24"/>
        <v>65.383154423526577</v>
      </c>
      <c r="J299" s="13">
        <f t="shared" si="24"/>
        <v>21.370564010724504</v>
      </c>
      <c r="K299" s="13">
        <f t="shared" si="24"/>
        <v>1.5191020152220234</v>
      </c>
      <c r="L299" s="13">
        <f t="shared" si="22"/>
        <v>464.23404209671111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13389.333694844614</v>
      </c>
      <c r="G300" s="13">
        <f t="shared" si="24"/>
        <v>43.259771963119462</v>
      </c>
      <c r="H300" s="13">
        <f t="shared" si="24"/>
        <v>59.586395725307362</v>
      </c>
      <c r="I300" s="13">
        <f t="shared" si="24"/>
        <v>66.489446112932001</v>
      </c>
      <c r="J300" s="13">
        <f t="shared" si="24"/>
        <v>21.699656388421793</v>
      </c>
      <c r="K300" s="13">
        <f t="shared" si="24"/>
        <v>1.5413521529346581</v>
      </c>
      <c r="L300" s="13">
        <f t="shared" si="22"/>
        <v>467.57662234271527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13572.137123575851</v>
      </c>
      <c r="G301" s="13">
        <f t="shared" si="24"/>
        <v>44.076961343555986</v>
      </c>
      <c r="H301" s="13">
        <f t="shared" si="24"/>
        <v>60.679686200507319</v>
      </c>
      <c r="I301" s="13">
        <f t="shared" si="24"/>
        <v>67.608526906715383</v>
      </c>
      <c r="J301" s="13">
        <f t="shared" si="24"/>
        <v>22.03154127882279</v>
      </c>
      <c r="K301" s="13">
        <f t="shared" si="24"/>
        <v>1.5634845538893505</v>
      </c>
      <c r="L301" s="13">
        <f t="shared" si="22"/>
        <v>470.96020028349085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13753.700505485238</v>
      </c>
      <c r="G302" s="13">
        <f t="shared" si="24"/>
        <v>44.905307740769537</v>
      </c>
      <c r="H302" s="13">
        <f t="shared" si="24"/>
        <v>61.787133642116636</v>
      </c>
      <c r="I302" s="13">
        <f t="shared" si="24"/>
        <v>68.740050134756359</v>
      </c>
      <c r="J302" s="13">
        <f t="shared" si="24"/>
        <v>22.365922430327384</v>
      </c>
      <c r="K302" s="13">
        <f t="shared" si="24"/>
        <v>1.5854908542391351</v>
      </c>
      <c r="L302" s="13">
        <f t="shared" si="22"/>
        <v>474.38390480220903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13933.945860810509</v>
      </c>
      <c r="G303" s="13">
        <f t="shared" si="24"/>
        <v>45.744735471151266</v>
      </c>
      <c r="H303" s="13">
        <f t="shared" si="24"/>
        <v>62.908582667576141</v>
      </c>
      <c r="I303" s="13">
        <f t="shared" si="24"/>
        <v>69.883662488924955</v>
      </c>
      <c r="J303" s="13">
        <f t="shared" si="24"/>
        <v>22.702511693984984</v>
      </c>
      <c r="K303" s="13">
        <f t="shared" si="24"/>
        <v>1.6073624525451848</v>
      </c>
      <c r="L303" s="13">
        <f t="shared" si="22"/>
        <v>477.84685477418248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14112.792066775863</v>
      </c>
      <c r="G304" s="13">
        <f t="shared" si="24"/>
        <v>46.595164091764111</v>
      </c>
      <c r="H304" s="13">
        <f t="shared" si="24"/>
        <v>64.043870999745309</v>
      </c>
      <c r="I304" s="13">
        <f t="shared" si="24"/>
        <v>71.039003688141065</v>
      </c>
      <c r="J304" s="13">
        <f t="shared" si="24"/>
        <v>23.041028229334394</v>
      </c>
      <c r="K304" s="13">
        <f t="shared" si="24"/>
        <v>1.6290904707494305</v>
      </c>
      <c r="L304" s="13">
        <f t="shared" si="22"/>
        <v>481.34815747973425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14290.154529874577</v>
      </c>
      <c r="G305" s="13">
        <f t="shared" si="24"/>
        <v>47.456508208515693</v>
      </c>
      <c r="H305" s="13">
        <f t="shared" si="24"/>
        <v>65.192829190750842</v>
      </c>
      <c r="I305" s="13">
        <f t="shared" si="24"/>
        <v>72.205706099779889</v>
      </c>
      <c r="J305" s="13">
        <f t="shared" si="24"/>
        <v>23.381197717994482</v>
      </c>
      <c r="K305" s="13">
        <f t="shared" si="24"/>
        <v>1.6506657154564308</v>
      </c>
      <c r="L305" s="13">
        <f t="shared" si="22"/>
        <v>484.88690693249737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14465.944851175174</v>
      </c>
      <c r="G306" s="13">
        <f t="shared" si="24"/>
        <v>48.328677264329635</v>
      </c>
      <c r="H306" s="13">
        <f t="shared" si="24"/>
        <v>66.355280315823336</v>
      </c>
      <c r="I306" s="13">
        <f t="shared" si="24"/>
        <v>73.383394316924466</v>
      </c>
      <c r="J306" s="13">
        <f t="shared" si="24"/>
        <v>23.722751583715464</v>
      </c>
      <c r="K306" s="13">
        <f t="shared" si="24"/>
        <v>1.6720786390638469</v>
      </c>
      <c r="L306" s="13">
        <f t="shared" si="22"/>
        <v>488.46218211985672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14640.070485017195</v>
      </c>
      <c r="G307" s="13">
        <f t="shared" si="24"/>
        <v>49.211575306889621</v>
      </c>
      <c r="H307" s="13">
        <f t="shared" si="24"/>
        <v>67.531039636549565</v>
      </c>
      <c r="I307" s="13">
        <f t="shared" si="24"/>
        <v>74.571684691010077</v>
      </c>
      <c r="J307" s="13">
        <f t="shared" si="24"/>
        <v>24.065426217702914</v>
      </c>
      <c r="K307" s="13">
        <f t="shared" si="24"/>
        <v>1.6933193004735569</v>
      </c>
      <c r="L307" s="13">
        <f t="shared" si="22"/>
        <v>492.0730451526257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14812.43439159564</v>
      </c>
      <c r="G308" s="13">
        <f t="shared" si="24"/>
        <v>50.105100735552639</v>
      </c>
      <c r="H308" s="13">
        <f t="shared" si="24"/>
        <v>68.719914233003806</v>
      </c>
      <c r="I308" s="13">
        <f t="shared" si="24"/>
        <v>75.770184819465896</v>
      </c>
      <c r="J308" s="13">
        <f t="shared" si="24"/>
        <v>24.40896220813735</v>
      </c>
      <c r="K308" s="13">
        <f t="shared" si="24"/>
        <v>1.7143773252380701</v>
      </c>
      <c r="L308" s="13">
        <f t="shared" si="22"/>
        <v>495.71853932139777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14982.934684076825</v>
      </c>
      <c r="G309" s="13">
        <f t="shared" si="24"/>
        <v>51.009146027058478</v>
      </c>
      <c r="H309" s="13">
        <f t="shared" si="24"/>
        <v>69.921702604270067</v>
      </c>
      <c r="I309" s="13">
        <f t="shared" si="24"/>
        <v>76.978492988040074</v>
      </c>
      <c r="J309" s="13">
        <f t="shared" si="24"/>
        <v>24.75310357293252</v>
      </c>
      <c r="K309" s="13">
        <f t="shared" si="24"/>
        <v>1.7352418650775165</v>
      </c>
      <c r="L309" s="13">
        <f t="shared" si="22"/>
        <v>499.39768705737868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15151.464271043493</v>
      </c>
      <c r="G310" s="13">
        <f t="shared" si="24"/>
        <v>51.923597439701666</v>
      </c>
      <c r="H310" s="13">
        <f t="shared" si="24"/>
        <v>71.136194236928546</v>
      </c>
      <c r="I310" s="13">
        <f t="shared" si="24"/>
        <v>78.196197567594652</v>
      </c>
      <c r="J310" s="13">
        <f t="shared" si="24"/>
        <v>25.09759699490543</v>
      </c>
      <c r="K310" s="13">
        <f t="shared" si="24"/>
        <v>1.7559015567581286</v>
      </c>
      <c r="L310" s="13">
        <f t="shared" si="22"/>
        <v>503.10948779588841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15317.910495232542</v>
      </c>
      <c r="G311" s="13">
        <f t="shared" ref="G311:K326" si="25">G310*(1-G$5)+G$4*$F310*$L$4/1000</f>
        <v>52.848334695680848</v>
      </c>
      <c r="H311" s="13">
        <f t="shared" si="25"/>
        <v>72.363169141156021</v>
      </c>
      <c r="I311" s="13">
        <f t="shared" si="25"/>
        <v>79.422876365280146</v>
      </c>
      <c r="J311" s="13">
        <f t="shared" si="25"/>
        <v>25.442191058672186</v>
      </c>
      <c r="K311" s="13">
        <f t="shared" si="25"/>
        <v>1.7763444803641635</v>
      </c>
      <c r="L311" s="13">
        <f t="shared" si="22"/>
        <v>506.85291574115342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15482.15476970722</v>
      </c>
      <c r="G312" s="13">
        <f t="shared" si="25"/>
        <v>53.783230641399264</v>
      </c>
      <c r="H312" s="13">
        <f t="shared" si="25"/>
        <v>73.602397354181065</v>
      </c>
      <c r="I312" s="13">
        <f t="shared" si="25"/>
        <v>80.658095930144626</v>
      </c>
      <c r="J312" s="13">
        <f t="shared" si="25"/>
        <v>25.7866354887359</v>
      </c>
      <c r="K312" s="13">
        <f t="shared" si="25"/>
        <v>1.7965581170278775</v>
      </c>
      <c r="L312" s="13">
        <f t="shared" si="22"/>
        <v>510.62691753148874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15644.072212794799</v>
      </c>
      <c r="G313" s="13">
        <f t="shared" si="25"/>
        <v>54.728150885559799</v>
      </c>
      <c r="H313" s="13">
        <f t="shared" si="25"/>
        <v>74.853638410943091</v>
      </c>
      <c r="I313" s="13">
        <f t="shared" si="25"/>
        <v>81.901410813404013</v>
      </c>
      <c r="J313" s="13">
        <f t="shared" si="25"/>
        <v>26.130680388397444</v>
      </c>
      <c r="K313" s="13">
        <f t="shared" si="25"/>
        <v>1.8165293062103394</v>
      </c>
      <c r="L313" s="13">
        <f t="shared" si="22"/>
        <v>514.43040980451474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15803.531283322585</v>
      </c>
      <c r="G314" s="13">
        <f t="shared" si="25"/>
        <v>55.682953414979202</v>
      </c>
      <c r="H314" s="13">
        <f t="shared" si="25"/>
        <v>76.116640781929419</v>
      </c>
      <c r="I314" s="13">
        <f t="shared" si="25"/>
        <v>83.152362783796278</v>
      </c>
      <c r="J314" s="13">
        <f t="shared" si="25"/>
        <v>26.474075479297145</v>
      </c>
      <c r="K314" s="13">
        <f t="shared" si="25"/>
        <v>1.8362442026518595</v>
      </c>
      <c r="L314" s="13">
        <f t="shared" si="22"/>
        <v>518.2622766626539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15960.393417899179</v>
      </c>
      <c r="G315" s="13">
        <f t="shared" si="25"/>
        <v>56.647488188139732</v>
      </c>
      <c r="H315" s="13">
        <f t="shared" si="25"/>
        <v>77.391141278308751</v>
      </c>
      <c r="I315" s="13">
        <f t="shared" si="25"/>
        <v>84.41047999866754</v>
      </c>
      <c r="J315" s="13">
        <f t="shared" si="25"/>
        <v>26.816569341586412</v>
      </c>
      <c r="K315" s="13">
        <f t="shared" si="25"/>
        <v>1.8556882331360334</v>
      </c>
      <c r="L315" s="13">
        <f t="shared" si="22"/>
        <v>522.12136703983845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16114.512672214158</v>
      </c>
      <c r="G316" s="13">
        <f t="shared" si="25"/>
        <v>57.621596706603064</v>
      </c>
      <c r="H316" s="13">
        <f t="shared" si="25"/>
        <v>78.676864424643057</v>
      </c>
      <c r="I316" s="13">
        <f t="shared" si="25"/>
        <v>85.675276131691263</v>
      </c>
      <c r="J316" s="13">
        <f t="shared" si="25"/>
        <v>27.157908654933316</v>
      </c>
      <c r="K316" s="13">
        <f t="shared" si="25"/>
        <v>1.8748460532367619</v>
      </c>
      <c r="L316" s="13">
        <f t="shared" si="22"/>
        <v>526.00649197110749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16265.735368567484</v>
      </c>
      <c r="G317" s="13">
        <f t="shared" si="25"/>
        <v>58.605111564531626</v>
      </c>
      <c r="H317" s="13">
        <f t="shared" si="25"/>
        <v>79.973521799644359</v>
      </c>
      <c r="I317" s="13">
        <f t="shared" si="25"/>
        <v>86.946249458406626</v>
      </c>
      <c r="J317" s="13">
        <f t="shared" si="25"/>
        <v>27.497837440786192</v>
      </c>
      <c r="K317" s="13">
        <f t="shared" si="25"/>
        <v>1.8937015042435998</v>
      </c>
      <c r="L317" s="13">
        <f t="shared" si="22"/>
        <v>529.91642176761241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16413.899752090831</v>
      </c>
      <c r="G318" s="13">
        <f t="shared" si="25"/>
        <v>59.597855976697716</v>
      </c>
      <c r="H318" s="13">
        <f t="shared" si="25"/>
        <v>81.280811345649269</v>
      </c>
      <c r="I318" s="13">
        <f t="shared" si="25"/>
        <v>88.22288190107794</v>
      </c>
      <c r="J318" s="13">
        <f t="shared" si="25"/>
        <v>27.836096306554541</v>
      </c>
      <c r="K318" s="13">
        <f t="shared" si="25"/>
        <v>1.9122375704877466</v>
      </c>
      <c r="L318" s="13">
        <f t="shared" si="22"/>
        <v>533.8498831004672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16558.835658384629</v>
      </c>
      <c r="G319" s="13">
        <f t="shared" si="25"/>
        <v>60.599643285510773</v>
      </c>
      <c r="H319" s="13">
        <f t="shared" si="25"/>
        <v>82.59841664771352</v>
      </c>
      <c r="I319" s="13">
        <f t="shared" si="25"/>
        <v>89.504638034727094</v>
      </c>
      <c r="J319" s="13">
        <f t="shared" si="25"/>
        <v>28.172421692617878</v>
      </c>
      <c r="K319" s="13">
        <f t="shared" si="25"/>
        <v>1.9304363373191051</v>
      </c>
      <c r="L319" s="13">
        <f t="shared" si="22"/>
        <v>537.8055559978884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16700.364195568069</v>
      </c>
      <c r="G320" s="13">
        <f t="shared" si="25"/>
        <v>61.610276447759603</v>
      </c>
      <c r="H320" s="13">
        <f t="shared" si="25"/>
        <v>83.926006183481917</v>
      </c>
      <c r="I320" s="13">
        <f t="shared" si="25"/>
        <v>90.790964056575163</v>
      </c>
      <c r="J320" s="13">
        <f t="shared" si="25"/>
        <v>28.506545123340874</v>
      </c>
      <c r="K320" s="13">
        <f t="shared" si="25"/>
        <v>1.9482789500141868</v>
      </c>
      <c r="L320" s="13">
        <f t="shared" si="22"/>
        <v>541.78207076117178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16838.297444022821</v>
      </c>
      <c r="G321" s="13">
        <f t="shared" si="25"/>
        <v>62.629547501949205</v>
      </c>
      <c r="H321" s="13">
        <f t="shared" si="25"/>
        <v>85.263232545267471</v>
      </c>
      <c r="I321" s="13">
        <f t="shared" si="25"/>
        <v>92.081286721549688</v>
      </c>
      <c r="J321" s="13">
        <f t="shared" si="25"/>
        <v>28.838192463557576</v>
      </c>
      <c r="K321" s="13">
        <f t="shared" si="25"/>
        <v>1.9657455739252647</v>
      </c>
      <c r="L321" s="13">
        <f t="shared" si="22"/>
        <v>545.77800480624921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16972.438177403877</v>
      </c>
      <c r="G322" s="13">
        <f t="shared" si="25"/>
        <v>63.657237017312099</v>
      </c>
      <c r="H322" s="13">
        <f t="shared" si="25"/>
        <v>86.609731636077584</v>
      </c>
      <c r="I322" s="13">
        <f t="shared" si="25"/>
        <v>93.375012246971323</v>
      </c>
      <c r="J322" s="13">
        <f t="shared" si="25"/>
        <v>29.167083182288984</v>
      </c>
      <c r="K322" s="13">
        <f t="shared" si="25"/>
        <v>1.9828153562130764</v>
      </c>
      <c r="L322" s="13">
        <f t="shared" si="22"/>
        <v>549.79187943886302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17102.579608791988</v>
      </c>
      <c r="G323" s="13">
        <f t="shared" si="25"/>
        <v>64.693113525792143</v>
      </c>
      <c r="H323" s="13">
        <f t="shared" si="25"/>
        <v>87.965121841655673</v>
      </c>
      <c r="I323" s="13">
        <f t="shared" si="25"/>
        <v>94.671525190028504</v>
      </c>
      <c r="J323" s="13">
        <f t="shared" si="25"/>
        <v>29.492929625776945</v>
      </c>
      <c r="K323" s="13">
        <f t="shared" si="25"/>
        <v>1.999466389538449</v>
      </c>
      <c r="L323" s="13">
        <f t="shared" si="22"/>
        <v>553.82215657279176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17228.505166169387</v>
      </c>
      <c r="G324" s="13">
        <f t="shared" si="25"/>
        <v>65.736932938535318</v>
      </c>
      <c r="H324" s="13">
        <f t="shared" si="25"/>
        <v>89.329003180965287</v>
      </c>
      <c r="I324" s="13">
        <f t="shared" si="25"/>
        <v>95.970187302182723</v>
      </c>
      <c r="J324" s="13">
        <f t="shared" si="25"/>
        <v>29.815436302252991</v>
      </c>
      <c r="K324" s="13">
        <f t="shared" si="25"/>
        <v>2.0156756781224336</v>
      </c>
      <c r="L324" s="13">
        <f t="shared" si="22"/>
        <v>557.86723540205867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17349.98830171183</v>
      </c>
      <c r="G325" s="13">
        <f t="shared" si="25"/>
        <v>66.788437948677114</v>
      </c>
      <c r="H325" s="13">
        <f t="shared" si="25"/>
        <v>90.700956437929051</v>
      </c>
      <c r="I325" s="13">
        <f t="shared" si="25"/>
        <v>97.270336365219308</v>
      </c>
      <c r="J325" s="13">
        <f t="shared" si="25"/>
        <v>30.134299181213493</v>
      </c>
      <c r="K325" s="13">
        <f t="shared" si="25"/>
        <v>2.0314191066196892</v>
      </c>
      <c r="L325" s="13">
        <f t="shared" si="22"/>
        <v>561.92544903965859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17466.792339704007</v>
      </c>
      <c r="G326" s="13">
        <f t="shared" si="25"/>
        <v>67.847357422490518</v>
      </c>
      <c r="H326" s="13">
        <f t="shared" si="25"/>
        <v>92.080542277649329</v>
      </c>
      <c r="I326" s="13">
        <f t="shared" si="25"/>
        <v>98.57128501427043</v>
      </c>
      <c r="J326" s="13">
        <f t="shared" si="25"/>
        <v>30.449205010341455</v>
      </c>
      <c r="K326" s="13">
        <f t="shared" si="25"/>
        <v>2.0466714122858098</v>
      </c>
      <c r="L326" s="13">
        <f t="shared" si="22"/>
        <v>565.99506113703751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17578.670368197345</v>
      </c>
      <c r="G327" s="13">
        <f t="shared" ref="G327:K342" si="26">G326*(1-G$5)+G$4*$F326*$L$4/1000</f>
        <v>68.913405781251797</v>
      </c>
      <c r="H327" s="13">
        <f t="shared" si="26"/>
        <v>93.467300350780107</v>
      </c>
      <c r="I327" s="13">
        <f t="shared" si="26"/>
        <v>99.872319553787889</v>
      </c>
      <c r="J327" s="13">
        <f t="shared" si="26"/>
        <v>30.759830653600101</v>
      </c>
      <c r="K327" s="13">
        <f t="shared" si="26"/>
        <v>2.0614061609558361</v>
      </c>
      <c r="L327" s="13">
        <f t="shared" si="22"/>
        <v>570.07426250037565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17685.365179837681</v>
      </c>
      <c r="G328" s="13">
        <f t="shared" si="26"/>
        <v>69.98628237649389</v>
      </c>
      <c r="H328" s="13">
        <f t="shared" si="26"/>
        <v>94.860748390189656</v>
      </c>
      <c r="I328" s="13">
        <f t="shared" si="26"/>
        <v>101.17269877313188</v>
      </c>
      <c r="J328" s="13">
        <f t="shared" si="26"/>
        <v>31.065842454422889</v>
      </c>
      <c r="K328" s="13">
        <f t="shared" si="26"/>
        <v>2.0755957273879928</v>
      </c>
      <c r="L328" s="13">
        <f t="shared" si="22"/>
        <v>574.16116772162627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17786.609267589956</v>
      </c>
      <c r="G329" s="13">
        <f t="shared" si="26"/>
        <v>71.0656708616483</v>
      </c>
      <c r="H329" s="13">
        <f t="shared" si="26"/>
        <v>96.260381304552254</v>
      </c>
      <c r="I329" s="13">
        <f t="shared" si="26"/>
        <v>102.47165276916785</v>
      </c>
      <c r="J329" s="13">
        <f t="shared" si="26"/>
        <v>31.366895628337364</v>
      </c>
      <c r="K329" s="13">
        <f t="shared" si="26"/>
        <v>2.0892112805635259</v>
      </c>
      <c r="L329" s="13">
        <f t="shared" si="22"/>
        <v>578.25381184426931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17882.124881373373</v>
      </c>
      <c r="G330" s="13">
        <f t="shared" si="26"/>
        <v>72.151238563426091</v>
      </c>
      <c r="H330" s="13">
        <f t="shared" si="26"/>
        <v>97.665670274032081</v>
      </c>
      <c r="I330" s="13">
        <f t="shared" si="26"/>
        <v>103.76838178402495</v>
      </c>
      <c r="J330" s="13">
        <f t="shared" si="26"/>
        <v>31.662633689784705</v>
      </c>
      <c r="K330" s="13">
        <f t="shared" si="26"/>
        <v>2.1022227745698792</v>
      </c>
      <c r="L330" s="13">
        <f t="shared" ref="L330:L393" si="28">SUM(G330:K330,L$5)</f>
        <v>582.35014708583776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17971.624151889409</v>
      </c>
      <c r="G331" s="13">
        <f t="shared" si="26"/>
        <v>73.242635856655454</v>
      </c>
      <c r="H331" s="13">
        <f t="shared" si="26"/>
        <v>99.076061853772671</v>
      </c>
      <c r="I331" s="13">
        <f t="shared" si="26"/>
        <v>105.06205506696344</v>
      </c>
      <c r="J331" s="13">
        <f t="shared" si="26"/>
        <v>31.952687918330589</v>
      </c>
      <c r="K331" s="13">
        <f t="shared" si="26"/>
        <v>2.1145989457299921</v>
      </c>
      <c r="L331" s="13">
        <f t="shared" si="28"/>
        <v>586.44803964145217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18054.80928816849</v>
      </c>
      <c r="G332" s="13">
        <f t="shared" si="26"/>
        <v>74.339495546676872</v>
      </c>
      <c r="H332" s="13">
        <f t="shared" si="26"/>
        <v>100.49097709147986</v>
      </c>
      <c r="I332" s="13">
        <f t="shared" si="26"/>
        <v>106.35180977012186</v>
      </c>
      <c r="J332" s="13">
        <f t="shared" si="26"/>
        <v>32.23667686990354</v>
      </c>
      <c r="K332" s="13">
        <f t="shared" si="26"/>
        <v>2.1263073166746507</v>
      </c>
      <c r="L332" s="13">
        <f t="shared" si="28"/>
        <v>590.54526659485668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18131.372855574711</v>
      </c>
      <c r="G333" s="13">
        <f t="shared" si="26"/>
        <v>75.441432263795136</v>
      </c>
      <c r="H333" s="13">
        <f t="shared" si="26"/>
        <v>101.90981066598115</v>
      </c>
      <c r="I333" s="13">
        <f t="shared" si="26"/>
        <v>107.63674988876481</v>
      </c>
      <c r="J333" s="13">
        <f t="shared" si="26"/>
        <v>32.514205939140957</v>
      </c>
      <c r="K333" s="13">
        <f t="shared" si="26"/>
        <v>2.1373142080869867</v>
      </c>
      <c r="L333" s="13">
        <f t="shared" si="28"/>
        <v>594.63951296576897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18200.998141182445</v>
      </c>
      <c r="G334" s="13">
        <f t="shared" si="26"/>
        <v>76.548041874698754</v>
      </c>
      <c r="H334" s="13">
        <f t="shared" si="26"/>
        <v>103.33193005425875</v>
      </c>
      <c r="I334" s="13">
        <f t="shared" si="26"/>
        <v>108.91594525752113</v>
      </c>
      <c r="J334" s="13">
        <f t="shared" si="26"/>
        <v>32.784866979366569</v>
      </c>
      <c r="K334" s="13">
        <f t="shared" si="26"/>
        <v>2.1475847588777395</v>
      </c>
      <c r="L334" s="13">
        <f t="shared" si="28"/>
        <v>598.72836892472287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18263.359613566739</v>
      </c>
      <c r="G335" s="13">
        <f t="shared" si="26"/>
        <v>77.658900916179377</v>
      </c>
      <c r="H335" s="13">
        <f t="shared" si="26"/>
        <v>104.75667473508166</v>
      </c>
      <c r="I335" s="13">
        <f t="shared" si="26"/>
        <v>110.18843061498757</v>
      </c>
      <c r="J335" s="13">
        <f t="shared" si="26"/>
        <v>33.048237987161961</v>
      </c>
      <c r="K335" s="13">
        <f t="shared" si="26"/>
        <v>2.1570829555760036</v>
      </c>
      <c r="L335" s="13">
        <f t="shared" si="28"/>
        <v>602.80932720898659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18318.123484121406</v>
      </c>
      <c r="G336" s="13">
        <f t="shared" si="26"/>
        <v>78.773566056913495</v>
      </c>
      <c r="H336" s="13">
        <f t="shared" si="26"/>
        <v>106.18335543800163</v>
      </c>
      <c r="I336" s="13">
        <f t="shared" si="26"/>
        <v>111.45320474996436</v>
      </c>
      <c r="J336" s="13">
        <f t="shared" si="26"/>
        <v>33.303882858923579</v>
      </c>
      <c r="K336" s="13">
        <f t="shared" si="26"/>
        <v>2.1657716717420215</v>
      </c>
      <c r="L336" s="13">
        <f t="shared" si="28"/>
        <v>606.8797807755451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18364.948377026074</v>
      </c>
      <c r="G337" s="13">
        <f t="shared" si="26"/>
        <v>79.891573593503068</v>
      </c>
      <c r="H337" s="13">
        <f t="shared" si="26"/>
        <v>107.61125344712082</v>
      </c>
      <c r="I337" s="13">
        <f t="shared" si="26"/>
        <v>112.70922974348002</v>
      </c>
      <c r="J337" s="13">
        <f t="shared" si="26"/>
        <v>33.551351227209238</v>
      </c>
      <c r="K337" s="13">
        <f t="shared" si="26"/>
        <v>2.173612718225213</v>
      </c>
      <c r="L337" s="13">
        <f t="shared" si="28"/>
        <v>610.93702072953829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18403.486114913208</v>
      </c>
      <c r="G338" s="13">
        <f t="shared" si="26"/>
        <v>81.012438987406071</v>
      </c>
      <c r="H338" s="13">
        <f t="shared" si="26"/>
        <v>109.03961996968268</v>
      </c>
      <c r="I338" s="13">
        <f t="shared" si="26"/>
        <v>113.95543032164258</v>
      </c>
      <c r="J338" s="13">
        <f t="shared" si="26"/>
        <v>33.79017838506828</v>
      </c>
      <c r="K338" s="13">
        <f t="shared" si="26"/>
        <v>2.1805669051010623</v>
      </c>
      <c r="L338" s="13">
        <f t="shared" si="28"/>
        <v>614.97823456890069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18433.38262713077</v>
      </c>
      <c r="G339" s="13">
        <f t="shared" si="26"/>
        <v>82.135656449818612</v>
      </c>
      <c r="H339" s="13">
        <f t="shared" si="26"/>
        <v>110.46767558017136</v>
      </c>
      <c r="I339" s="13">
        <f t="shared" si="26"/>
        <v>115.19069333521156</v>
      </c>
      <c r="J339" s="13">
        <f t="shared" si="26"/>
        <v>34.019885306908954</v>
      </c>
      <c r="K339" s="13">
        <f t="shared" si="26"/>
        <v>2.1865941161235161</v>
      </c>
      <c r="L339" s="13">
        <f t="shared" si="28"/>
        <v>619.00050478823402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18454.278987239442</v>
      </c>
      <c r="G340" s="13">
        <f t="shared" si="26"/>
        <v>83.260698581990908</v>
      </c>
      <c r="H340" s="13">
        <f t="shared" si="26"/>
        <v>111.89460975122327</v>
      </c>
      <c r="I340" s="13">
        <f t="shared" si="26"/>
        <v>116.41386738260823</v>
      </c>
      <c r="J340" s="13">
        <f t="shared" si="26"/>
        <v>34.239978774777327</v>
      </c>
      <c r="K340" s="13">
        <f t="shared" si="26"/>
        <v>2.1916533965240821</v>
      </c>
      <c r="L340" s="13">
        <f t="shared" si="28"/>
        <v>623.00080788712387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18465.812586016837</v>
      </c>
      <c r="G341" s="13">
        <f t="shared" si="26"/>
        <v>84.387016078864676</v>
      </c>
      <c r="H341" s="13">
        <f t="shared" si="26"/>
        <v>113.31958048324681</v>
      </c>
      <c r="I341" s="13">
        <f t="shared" si="26"/>
        <v>117.62376259385401</v>
      </c>
      <c r="J341" s="13">
        <f t="shared" si="26"/>
        <v>34.449951619194202</v>
      </c>
      <c r="K341" s="13">
        <f t="shared" si="26"/>
        <v>2.1957030549734688</v>
      </c>
      <c r="L341" s="13">
        <f t="shared" si="28"/>
        <v>626.97601383013318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18467.618445750224</v>
      </c>
      <c r="G342" s="13">
        <f t="shared" si="26"/>
        <v>85.514037504302323</v>
      </c>
      <c r="H342" s="13">
        <f t="shared" si="26"/>
        <v>114.74171404520206</v>
      </c>
      <c r="I342" s="13">
        <f t="shared" si="26"/>
        <v>118.81915059363516</v>
      </c>
      <c r="J342" s="13">
        <f t="shared" si="26"/>
        <v>34.649283083910376</v>
      </c>
      <c r="K342" s="13">
        <f t="shared" si="26"/>
        <v>2.198700780495062</v>
      </c>
      <c r="L342" s="13">
        <f t="shared" si="28"/>
        <v>630.922886007545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18459.330680970837</v>
      </c>
      <c r="G343" s="13">
        <f t="shared" ref="G343:K358" si="29">G342*(1-G$5)+G$4*$F342*$L$4/1000</f>
        <v>86.641169146531212</v>
      </c>
      <c r="H343" s="13">
        <f t="shared" si="29"/>
        <v>116.16010483950156</v>
      </c>
      <c r="I343" s="13">
        <f t="shared" si="29"/>
        <v>119.99876466231552</v>
      </c>
      <c r="J343" s="13">
        <f t="shared" si="29"/>
        <v>34.837439324084279</v>
      </c>
      <c r="K343" s="13">
        <f t="shared" si="29"/>
        <v>2.2006037750804186</v>
      </c>
      <c r="L343" s="13">
        <f t="shared" si="28"/>
        <v>634.838081747513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18440.58411000566</v>
      </c>
      <c r="G344" s="13">
        <f t="shared" si="29"/>
        <v>87.767794962740695</v>
      </c>
      <c r="H344" s="13">
        <f t="shared" si="29"/>
        <v>117.57381540444084</v>
      </c>
      <c r="I344" s="13">
        <f t="shared" si="29"/>
        <v>121.16130011424116</v>
      </c>
      <c r="J344" s="13">
        <f t="shared" si="29"/>
        <v>35.013874047447963</v>
      </c>
      <c r="K344" s="13">
        <f t="shared" si="29"/>
        <v>2.2013689027037056</v>
      </c>
      <c r="L344" s="13">
        <f t="shared" si="28"/>
        <v>638.71815343157436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18411.016020783012</v>
      </c>
      <c r="G345" s="13">
        <f t="shared" si="29"/>
        <v>88.893276622036808</v>
      </c>
      <c r="H345" s="13">
        <f t="shared" si="29"/>
        <v>118.98187656794161</v>
      </c>
      <c r="I345" s="13">
        <f t="shared" si="29"/>
        <v>122.30541491307814</v>
      </c>
      <c r="J345" s="13">
        <f t="shared" si="29"/>
        <v>35.178029307994571</v>
      </c>
      <c r="K345" s="13">
        <f t="shared" si="29"/>
        <v>2.2009528553632314</v>
      </c>
      <c r="L345" s="13">
        <f t="shared" si="28"/>
        <v>642.55955026641436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18370.268093214734</v>
      </c>
      <c r="G346" s="13">
        <f t="shared" si="29"/>
        <v>90.016953656169107</v>
      </c>
      <c r="H346" s="13">
        <f t="shared" si="29"/>
        <v>120.38328776667547</v>
      </c>
      <c r="I346" s="13">
        <f t="shared" si="29"/>
        <v>123.42973054417637</v>
      </c>
      <c r="J346" s="13">
        <f t="shared" si="29"/>
        <v>35.329336461579111</v>
      </c>
      <c r="K346" s="13">
        <f t="shared" si="29"/>
        <v>2.1993123366924006</v>
      </c>
      <c r="L346" s="13">
        <f t="shared" si="28"/>
        <v>646.35862076529247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18317.988479180276</v>
      </c>
      <c r="G347" s="13">
        <f t="shared" si="29"/>
        <v>91.13814372758597</v>
      </c>
      <c r="H347" s="13">
        <f t="shared" si="29"/>
        <v>121.7770175448149</v>
      </c>
      <c r="I347" s="13">
        <f t="shared" si="29"/>
        <v>124.5328331640325</v>
      </c>
      <c r="J347" s="13">
        <f t="shared" si="29"/>
        <v>35.467217292560491</v>
      </c>
      <c r="K347" s="13">
        <f t="shared" si="29"/>
        <v>2.1964042635780689</v>
      </c>
      <c r="L347" s="13">
        <f t="shared" si="28"/>
        <v>650.11161599257196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18253.834039646576</v>
      </c>
      <c r="G348" s="13">
        <f t="shared" si="29"/>
        <v>92.25614302443735</v>
      </c>
      <c r="H348" s="13">
        <f t="shared" si="29"/>
        <v>123.16200424671601</v>
      </c>
      <c r="I348" s="13">
        <f t="shared" si="29"/>
        <v>125.61327504680989</v>
      </c>
      <c r="J348" s="13">
        <f t="shared" si="29"/>
        <v>35.591085320211612</v>
      </c>
      <c r="K348" s="13">
        <f t="shared" si="29"/>
        <v>2.1921859861000921</v>
      </c>
      <c r="L348" s="13">
        <f t="shared" si="28"/>
        <v>653.81469362427492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18177.472736765085</v>
      </c>
      <c r="G349" s="13">
        <f t="shared" si="29"/>
        <v>93.370226792115304</v>
      </c>
      <c r="H349" s="13">
        <f t="shared" si="29"/>
        <v>124.53715691775382</v>
      </c>
      <c r="I349" s="13">
        <f t="shared" si="29"/>
        <v>126.66957634753575</v>
      </c>
      <c r="J349" s="13">
        <f t="shared" si="29"/>
        <v>35.70034729307109</v>
      </c>
      <c r="K349" s="13">
        <f t="shared" si="29"/>
        <v>2.1866155259605096</v>
      </c>
      <c r="L349" s="13">
        <f t="shared" si="28"/>
        <v>657.46392287643653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18088.586176889006</v>
      </c>
      <c r="G350" s="13">
        <f t="shared" si="29"/>
        <v>94.479650010791104</v>
      </c>
      <c r="H350" s="13">
        <f t="shared" si="29"/>
        <v>125.90135642728937</v>
      </c>
      <c r="I350" s="13">
        <f t="shared" si="29"/>
        <v>127.70022720100749</v>
      </c>
      <c r="J350" s="13">
        <f t="shared" si="29"/>
        <v>35.794404878689974</v>
      </c>
      <c r="K350" s="13">
        <f t="shared" si="29"/>
        <v>2.1796518334031791</v>
      </c>
      <c r="L350" s="13">
        <f t="shared" si="28"/>
        <v>661.05529035118116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17986.872298348215</v>
      </c>
      <c r="G351" s="13">
        <f t="shared" si="29"/>
        <v>95.583648228159916</v>
      </c>
      <c r="H351" s="13">
        <f t="shared" si="29"/>
        <v>127.25345682732846</v>
      </c>
      <c r="I351" s="13">
        <f t="shared" si="29"/>
        <v>128.70369017457588</v>
      </c>
      <c r="J351" s="13">
        <f t="shared" si="29"/>
        <v>35.872656555324717</v>
      </c>
      <c r="K351" s="13">
        <f t="shared" si="29"/>
        <v>2.1712550624338909</v>
      </c>
      <c r="L351" s="13">
        <f t="shared" si="28"/>
        <v>664.58470684782287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17872.048195506886</v>
      </c>
      <c r="G352" s="13">
        <f t="shared" si="29"/>
        <v>96.681438556228116</v>
      </c>
      <c r="H352" s="13">
        <f t="shared" si="29"/>
        <v>128.59228695981597</v>
      </c>
      <c r="I352" s="13">
        <f t="shared" si="29"/>
        <v>129.67840309180261</v>
      </c>
      <c r="J352" s="13">
        <f t="shared" si="29"/>
        <v>35.934499711030206</v>
      </c>
      <c r="K352" s="13">
        <f t="shared" si="29"/>
        <v>2.161386863936424</v>
      </c>
      <c r="L352" s="13">
        <f t="shared" si="28"/>
        <v>668.04801518281329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17743.853068117827</v>
      </c>
      <c r="G353" s="13">
        <f t="shared" si="29"/>
        <v>97.772220840460932</v>
      </c>
      <c r="H353" s="13">
        <f t="shared" si="29"/>
        <v>129.91665232467813</v>
      </c>
      <c r="I353" s="13">
        <f t="shared" si="29"/>
        <v>130.62278224248848</v>
      </c>
      <c r="J353" s="13">
        <f t="shared" si="29"/>
        <v>35.979332954300411</v>
      </c>
      <c r="K353" s="13">
        <f t="shared" si="29"/>
        <v>2.1500106960412828</v>
      </c>
      <c r="L353" s="13">
        <f t="shared" si="28"/>
        <v>671.44099905796929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17602.051282285851</v>
      </c>
      <c r="G354" s="13">
        <f t="shared" si="29"/>
        <v>98.855179008937611</v>
      </c>
      <c r="H354" s="13">
        <f t="shared" si="29"/>
        <v>131.22533721966045</v>
      </c>
      <c r="I354" s="13">
        <f t="shared" si="29"/>
        <v>131.53522599271028</v>
      </c>
      <c r="J354" s="13">
        <f t="shared" si="29"/>
        <v>36.006558638877678</v>
      </c>
      <c r="K354" s="13">
        <f t="shared" si="29"/>
        <v>2.1370921508411951</v>
      </c>
      <c r="L354" s="13">
        <f t="shared" si="28"/>
        <v>674.75939301102721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17446.435526480465</v>
      </c>
      <c r="G355" s="13">
        <f t="shared" si="29"/>
        <v>99.929482608325955</v>
      </c>
      <c r="H355" s="13">
        <f t="shared" si="29"/>
        <v>132.51710716169336</v>
      </c>
      <c r="I355" s="13">
        <f t="shared" si="29"/>
        <v>132.4141188062643</v>
      </c>
      <c r="J355" s="13">
        <f t="shared" si="29"/>
        <v>36.015585603595696</v>
      </c>
      <c r="K355" s="13">
        <f t="shared" si="29"/>
        <v>2.1225992962612765</v>
      </c>
      <c r="L355" s="13">
        <f t="shared" si="28"/>
        <v>677.99889347614067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17276.830043013779</v>
      </c>
      <c r="G356" s="13">
        <f t="shared" si="29"/>
        <v>100.99428853247734</v>
      </c>
      <c r="H356" s="13">
        <f t="shared" si="29"/>
        <v>133.79071159793565</v>
      </c>
      <c r="I356" s="13">
        <f t="shared" si="29"/>
        <v>133.25783568627446</v>
      </c>
      <c r="J356" s="13">
        <f t="shared" si="29"/>
        <v>36.005832126127785</v>
      </c>
      <c r="K356" s="13">
        <f t="shared" si="29"/>
        <v>2.1065030315833773</v>
      </c>
      <c r="L356" s="13">
        <f t="shared" si="28"/>
        <v>681.15517097439852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17093.09391225674</v>
      </c>
      <c r="G357" s="13">
        <f t="shared" si="29"/>
        <v>102.04874294824813</v>
      </c>
      <c r="H357" s="13">
        <f t="shared" si="29"/>
        <v>135.04488691278519</v>
      </c>
      <c r="I357" s="13">
        <f t="shared" si="29"/>
        <v>134.06474704266284</v>
      </c>
      <c r="J357" s="13">
        <f t="shared" si="29"/>
        <v>35.976729087278336</v>
      </c>
      <c r="K357" s="13">
        <f t="shared" si="29"/>
        <v>2.0887774547950775</v>
      </c>
      <c r="L357" s="13">
        <f t="shared" si="28"/>
        <v>684.22388344576962</v>
      </c>
    </row>
    <row r="358" spans="1:37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16895.124363638795</v>
      </c>
      <c r="G358" s="13">
        <f t="shared" si="29"/>
        <v>103.09198342176614</v>
      </c>
      <c r="H358" s="13">
        <f t="shared" si="29"/>
        <v>136.27835973499398</v>
      </c>
      <c r="I358" s="13">
        <f t="shared" si="29"/>
        <v>134.83322398768905</v>
      </c>
      <c r="J358" s="13">
        <f t="shared" si="29"/>
        <v>35.927723339979593</v>
      </c>
      <c r="K358" s="13">
        <f t="shared" si="29"/>
        <v>2.06940023958667</v>
      </c>
      <c r="L358" s="13">
        <f t="shared" si="28"/>
        <v>687.20069072401543</v>
      </c>
    </row>
    <row r="359" spans="1:37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16682.860084208671</v>
      </c>
      <c r="G359" s="13">
        <f t="shared" ref="G359:K374" si="30">G358*(1-G$5)+G$4*$F358*$L$4/1000</f>
        <v>104.12314124677697</v>
      </c>
      <c r="H359" s="13">
        <f t="shared" si="30"/>
        <v>137.48985054657766</v>
      </c>
      <c r="I359" s="13">
        <f t="shared" si="30"/>
        <v>135.56164405783713</v>
      </c>
      <c r="J359" s="13">
        <f t="shared" si="30"/>
        <v>35.858281274443229</v>
      </c>
      <c r="K359" s="13">
        <f t="shared" si="30"/>
        <v>2.0483530194573838</v>
      </c>
      <c r="L359" s="13">
        <f t="shared" si="28"/>
        <v>690.08127014509239</v>
      </c>
    </row>
    <row r="360" spans="1:37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16456.284492278974</v>
      </c>
      <c r="G360" s="13">
        <f t="shared" si="30"/>
        <v>105.14134397492116</v>
      </c>
      <c r="H360" s="13">
        <f t="shared" si="30"/>
        <v>138.67807759245937</v>
      </c>
      <c r="I360" s="13">
        <f t="shared" si="30"/>
        <v>136.24839735596018</v>
      </c>
      <c r="J360" s="13">
        <f t="shared" si="30"/>
        <v>35.767892567974741</v>
      </c>
      <c r="K360" s="13">
        <f t="shared" si="30"/>
        <v>2.0256217760190758</v>
      </c>
      <c r="L360" s="13">
        <f t="shared" si="28"/>
        <v>692.86133326733454</v>
      </c>
    </row>
    <row r="361" spans="1:37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16215.428940495116</v>
      </c>
      <c r="G361" s="13">
        <f t="shared" si="30"/>
        <v>106.14571814581143</v>
      </c>
      <c r="H361" s="13">
        <f t="shared" si="30"/>
        <v>139.84176108674296</v>
      </c>
      <c r="I361" s="13">
        <f t="shared" si="30"/>
        <v>136.89189310279693</v>
      </c>
      <c r="J361" s="13">
        <f t="shared" si="30"/>
        <v>35.656074104803352</v>
      </c>
      <c r="K361" s="13">
        <f t="shared" si="30"/>
        <v>2.0011972282065615</v>
      </c>
      <c r="L361" s="13">
        <f t="shared" si="28"/>
        <v>695.53664366836119</v>
      </c>
    </row>
    <row r="362" spans="1:37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15960.375809626838</v>
      </c>
      <c r="G362" s="13">
        <f t="shared" si="30"/>
        <v>107.13539221260221</v>
      </c>
      <c r="H362" s="13">
        <f t="shared" si="30"/>
        <v>140.97962770817185</v>
      </c>
      <c r="I362" s="13">
        <f t="shared" si="30"/>
        <v>137.49056658176164</v>
      </c>
      <c r="J362" s="13">
        <f t="shared" si="30"/>
        <v>35.522374047931372</v>
      </c>
      <c r="K362" s="13">
        <f t="shared" si="30"/>
        <v>1.975075218724436</v>
      </c>
      <c r="L362" s="13">
        <f t="shared" si="28"/>
        <v>698.10303576919148</v>
      </c>
    </row>
    <row r="363" spans="1:37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15691.26145155519</v>
      </c>
      <c r="G363" s="13">
        <f t="shared" si="30"/>
        <v>108.10949965638225</v>
      </c>
      <c r="H363" s="13">
        <f t="shared" si="30"/>
        <v>142.09041537371786</v>
      </c>
      <c r="I363" s="13">
        <f t="shared" si="30"/>
        <v>138.04288645531199</v>
      </c>
      <c r="J363" s="13">
        <f t="shared" si="30"/>
        <v>35.366376041492721</v>
      </c>
      <c r="K363" s="13">
        <f t="shared" si="30"/>
        <v>1.9472570936873459</v>
      </c>
      <c r="L363" s="13">
        <f t="shared" si="28"/>
        <v>700.5564346205922</v>
      </c>
    </row>
    <row r="364" spans="1:37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15408.278937400271</v>
      </c>
      <c r="G364" s="13">
        <f t="shared" si="30"/>
        <v>109.06718228018609</v>
      </c>
      <c r="H364" s="13">
        <f t="shared" si="30"/>
        <v>143.17287827537444</v>
      </c>
      <c r="I364" s="13">
        <f t="shared" si="30"/>
        <v>138.54736242525095</v>
      </c>
      <c r="J364" s="13">
        <f t="shared" si="30"/>
        <v>35.187703518464886</v>
      </c>
      <c r="K364" s="13">
        <f t="shared" si="30"/>
        <v>1.9177500710518589</v>
      </c>
      <c r="L364" s="13">
        <f t="shared" si="28"/>
        <v>702.89287657032821</v>
      </c>
    </row>
    <row r="365" spans="1:37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15111.680564594802</v>
      </c>
      <c r="G365" s="13">
        <f t="shared" si="30"/>
        <v>110.00759367073165</v>
      </c>
      <c r="H365" s="13">
        <f t="shared" si="30"/>
        <v>144.22579216113385</v>
      </c>
      <c r="I365" s="13">
        <f t="shared" si="30"/>
        <v>139.00255320307159</v>
      </c>
      <c r="J365" s="13">
        <f t="shared" si="30"/>
        <v>34.986024084845077</v>
      </c>
      <c r="K365" s="13">
        <f t="shared" si="30"/>
        <v>1.8865675931017694</v>
      </c>
      <c r="L365" s="13">
        <f t="shared" si="28"/>
        <v>705.10853071288398</v>
      </c>
    </row>
    <row r="366" spans="1:37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14801.780075047116</v>
      </c>
      <c r="G366" s="13">
        <f t="shared" si="30"/>
        <v>110.92990281317171</v>
      </c>
      <c r="H366" s="13">
        <f t="shared" si="30"/>
        <v>145.247959836842</v>
      </c>
      <c r="I366" s="13">
        <f t="shared" si="30"/>
        <v>139.4070747499687</v>
      </c>
      <c r="J366" s="13">
        <f t="shared" si="30"/>
        <v>34.761053947629598</v>
      </c>
      <c r="K366" s="13">
        <f t="shared" si="30"/>
        <v>1.8537296579442284</v>
      </c>
      <c r="L366" s="13">
        <f t="shared" si="28"/>
        <v>707.19972100555628</v>
      </c>
    </row>
    <row r="367" spans="1:37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14478.95453545171</v>
      </c>
      <c r="G367" s="13">
        <f t="shared" si="30"/>
        <v>111.83329784122623</v>
      </c>
      <c r="H367" s="13">
        <f t="shared" si="30"/>
        <v>146.23821686119584</v>
      </c>
      <c r="I367" s="13">
        <f t="shared" si="30"/>
        <v>139.7596087394929</v>
      </c>
      <c r="J367" s="13">
        <f t="shared" si="30"/>
        <v>34.512562350184503</v>
      </c>
      <c r="K367" s="13">
        <f t="shared" si="30"/>
        <v>1.819263124711417</v>
      </c>
      <c r="L367" s="13">
        <f t="shared" si="28"/>
        <v>709.16294891681093</v>
      </c>
    </row>
    <row r="368" spans="1:37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14143.645830390307</v>
      </c>
      <c r="G368" s="13">
        <f t="shared" si="30"/>
        <v>112.7169899020754</v>
      </c>
      <c r="H368" s="13">
        <f t="shared" si="30"/>
        <v>147.19543740162851</v>
      </c>
      <c r="I368" s="13">
        <f t="shared" si="30"/>
        <v>140.05891118910193</v>
      </c>
      <c r="J368" s="13">
        <f t="shared" si="30"/>
        <v>34.240375974931169</v>
      </c>
      <c r="K368" s="13">
        <f t="shared" si="30"/>
        <v>1.7832019869522098</v>
      </c>
      <c r="L368" s="13">
        <f t="shared" si="28"/>
        <v>710.99491645468925</v>
      </c>
    </row>
    <row r="369" spans="1:12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13796.361719218043</v>
      </c>
      <c r="G369" s="13">
        <f t="shared" si="30"/>
        <v>113.58021711238091</v>
      </c>
      <c r="H369" s="13">
        <f t="shared" si="30"/>
        <v>148.11854021428232</v>
      </c>
      <c r="I369" s="13">
        <f t="shared" si="30"/>
        <v>140.30382120016935</v>
      </c>
      <c r="J369" s="13">
        <f t="shared" si="30"/>
        <v>33.944383269766881</v>
      </c>
      <c r="K369" s="13">
        <f t="shared" si="30"/>
        <v>1.7455876085512423</v>
      </c>
      <c r="L369" s="13">
        <f t="shared" si="28"/>
        <v>712.69254940515066</v>
      </c>
    </row>
    <row r="370" spans="1:12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13437.676408935891</v>
      </c>
      <c r="G370" s="13">
        <f t="shared" si="30"/>
        <v>114.42224857881206</v>
      </c>
      <c r="H370" s="13">
        <f t="shared" si="30"/>
        <v>149.00649470676845</v>
      </c>
      <c r="I370" s="13">
        <f t="shared" si="30"/>
        <v>140.49326973946069</v>
      </c>
      <c r="J370" s="13">
        <f t="shared" si="30"/>
        <v>33.624538651378288</v>
      </c>
      <c r="K370" s="13">
        <f t="shared" si="30"/>
        <v>1.7064689164401279</v>
      </c>
      <c r="L370" s="13">
        <f t="shared" si="28"/>
        <v>714.25302059285957</v>
      </c>
    </row>
    <row r="371" spans="1:12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13068.23059739481</v>
      </c>
      <c r="G371" s="13">
        <f t="shared" si="30"/>
        <v>115.24238845353585</v>
      </c>
      <c r="H371" s="13">
        <f t="shared" si="30"/>
        <v>149.85832703803894</v>
      </c>
      <c r="I371" s="13">
        <f t="shared" si="30"/>
        <v>140.62628838880448</v>
      </c>
      <c r="J371" s="13">
        <f t="shared" si="30"/>
        <v>33.280866535671315</v>
      </c>
      <c r="K371" s="13">
        <f t="shared" si="30"/>
        <v>1.6659025443781388</v>
      </c>
      <c r="L371" s="13">
        <f t="shared" si="28"/>
        <v>715.67377296042866</v>
      </c>
    </row>
    <row r="372" spans="1:12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12688.730944329993</v>
      </c>
      <c r="G372" s="13">
        <f t="shared" si="30"/>
        <v>116.03997999234399</v>
      </c>
      <c r="H372" s="13">
        <f t="shared" si="30"/>
        <v>150.67312620553423</v>
      </c>
      <c r="I372" s="13">
        <f t="shared" si="30"/>
        <v>140.70201798381066</v>
      </c>
      <c r="J372" s="13">
        <f t="shared" si="30"/>
        <v>32.913465143026251</v>
      </c>
      <c r="K372" s="13">
        <f t="shared" si="30"/>
        <v>1.6239529221879609</v>
      </c>
      <c r="L372" s="13">
        <f t="shared" si="28"/>
        <v>716.95254224690314</v>
      </c>
    </row>
    <row r="373" spans="1:12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12299.948931938814</v>
      </c>
      <c r="G373" s="13">
        <f t="shared" si="30"/>
        <v>116.81440958049558</v>
      </c>
      <c r="H373" s="13">
        <f t="shared" si="30"/>
        <v>151.45005006591688</v>
      </c>
      <c r="I373" s="13">
        <f t="shared" si="30"/>
        <v>140.71971705716555</v>
      </c>
      <c r="J373" s="13">
        <f t="shared" si="30"/>
        <v>32.522510024085307</v>
      </c>
      <c r="K373" s="13">
        <f t="shared" si="30"/>
        <v>1.5806923050458428</v>
      </c>
      <c r="L373" s="13">
        <f t="shared" si="28"/>
        <v>718.08737903270912</v>
      </c>
    </row>
    <row r="374" spans="1:12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11902.719082033085</v>
      </c>
      <c r="G374" s="13">
        <f t="shared" si="30"/>
        <v>117.56511068901767</v>
      </c>
      <c r="H374" s="13">
        <f t="shared" si="30"/>
        <v>152.18833123225386</v>
      </c>
      <c r="I374" s="13">
        <f t="shared" si="30"/>
        <v>140.67876999741515</v>
      </c>
      <c r="J374" s="13">
        <f t="shared" si="30"/>
        <v>32.108257250388093</v>
      </c>
      <c r="K374" s="13">
        <f t="shared" si="30"/>
        <v>1.5362007377529747</v>
      </c>
      <c r="L374" s="13">
        <f t="shared" si="28"/>
        <v>719.07666990682765</v>
      </c>
    </row>
    <row r="375" spans="1:12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11497.936503225978</v>
      </c>
      <c r="G375" s="13">
        <f t="shared" ref="G375:K390" si="31">G374*(1-G$5)+G$4*$F374*$L$4/1000</f>
        <v>118.29156772219341</v>
      </c>
      <c r="H375" s="13">
        <f t="shared" si="31"/>
        <v>152.88728278757208</v>
      </c>
      <c r="I375" s="13">
        <f t="shared" si="31"/>
        <v>140.57869483039048</v>
      </c>
      <c r="J375" s="13">
        <f t="shared" si="31"/>
        <v>31.671046213481674</v>
      </c>
      <c r="K375" s="13">
        <f t="shared" si="31"/>
        <v>1.490565949363214</v>
      </c>
      <c r="L375" s="13">
        <f t="shared" si="28"/>
        <v>719.91915750300086</v>
      </c>
    </row>
    <row r="376" spans="1:12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11086.55374914578</v>
      </c>
      <c r="G376" s="13">
        <f t="shared" si="31"/>
        <v>118.99331971534804</v>
      </c>
      <c r="H376" s="13">
        <f t="shared" si="31"/>
        <v>153.54630375238474</v>
      </c>
      <c r="I376" s="13">
        <f t="shared" si="31"/>
        <v>140.41915052768806</v>
      </c>
      <c r="J376" s="13">
        <f t="shared" si="31"/>
        <v>31.211301976237415</v>
      </c>
      <c r="K376" s="13">
        <f t="shared" si="31"/>
        <v>1.443883174116025</v>
      </c>
      <c r="L376" s="13">
        <f t="shared" si="28"/>
        <v>720.61395914577429</v>
      </c>
    </row>
    <row r="377" spans="1:12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10669.576977260689</v>
      </c>
      <c r="G377" s="13">
        <f t="shared" si="31"/>
        <v>119.66996384088276</v>
      </c>
      <c r="H377" s="13">
        <f t="shared" si="31"/>
        <v>154.1648842421728</v>
      </c>
      <c r="I377" s="13">
        <f t="shared" si="31"/>
        <v>140.19994374504606</v>
      </c>
      <c r="J377" s="13">
        <f t="shared" si="31"/>
        <v>30.729537121090228</v>
      </c>
      <c r="K377" s="13">
        <f t="shared" si="31"/>
        <v>1.3962548953251168</v>
      </c>
      <c r="L377" s="13">
        <f t="shared" si="28"/>
        <v>721.16058384451708</v>
      </c>
    </row>
    <row r="378" spans="1:12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10248.061407475805</v>
      </c>
      <c r="G378" s="13">
        <f t="shared" si="31"/>
        <v>120.32115867987049</v>
      </c>
      <c r="H378" s="13">
        <f t="shared" si="31"/>
        <v>154.74261025000445</v>
      </c>
      <c r="I378" s="13">
        <f t="shared" si="31"/>
        <v>139.92103489319587</v>
      </c>
      <c r="J378" s="13">
        <f t="shared" si="31"/>
        <v>30.226353041851546</v>
      </c>
      <c r="K378" s="13">
        <f t="shared" si="31"/>
        <v>1.3477905097021843</v>
      </c>
      <c r="L378" s="13">
        <f t="shared" si="28"/>
        <v>721.55894737462449</v>
      </c>
    </row>
    <row r="379" spans="1:12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9823.1060901175315</v>
      </c>
      <c r="G379" s="13">
        <f t="shared" si="31"/>
        <v>120.946627216477</v>
      </c>
      <c r="H379" s="13">
        <f t="shared" si="31"/>
        <v>155.27916798957449</v>
      </c>
      <c r="I379" s="13">
        <f t="shared" si="31"/>
        <v>139.58254344495035</v>
      </c>
      <c r="J379" s="13">
        <f t="shared" si="31"/>
        <v>29.702440628696593</v>
      </c>
      <c r="K379" s="13">
        <f t="shared" si="31"/>
        <v>1.2986059105475574</v>
      </c>
      <c r="L379" s="13">
        <f t="shared" si="28"/>
        <v>721.80938519024596</v>
      </c>
    </row>
    <row r="380" spans="1:12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9395.8480041084222</v>
      </c>
      <c r="G380" s="13">
        <f t="shared" si="31"/>
        <v>121.54615951305693</v>
      </c>
      <c r="H380" s="13">
        <f t="shared" si="31"/>
        <v>155.77434773502702</v>
      </c>
      <c r="I380" s="13">
        <f t="shared" si="31"/>
        <v>139.18475238502671</v>
      </c>
      <c r="J380" s="13">
        <f t="shared" si="31"/>
        <v>29.158580299934123</v>
      </c>
      <c r="K380" s="13">
        <f t="shared" si="31"/>
        <v>1.2488229893080145</v>
      </c>
      <c r="L380" s="13">
        <f t="shared" si="28"/>
        <v>721.91266292235275</v>
      </c>
    </row>
    <row r="381" spans="1:12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8967.4555178757455</v>
      </c>
      <c r="G381" s="13">
        <f t="shared" si="31"/>
        <v>122.11961502504478</v>
      </c>
      <c r="H381" s="13">
        <f t="shared" si="31"/>
        <v>156.22804709605251</v>
      </c>
      <c r="I381" s="13">
        <f t="shared" si="31"/>
        <v>138.72811171348184</v>
      </c>
      <c r="J381" s="13">
        <f t="shared" si="31"/>
        <v>28.59564133925878</v>
      </c>
      <c r="K381" s="13">
        <f t="shared" si="31"/>
        <v>1.1985690561753222</v>
      </c>
      <c r="L381" s="13">
        <f t="shared" si="28"/>
        <v>721.86998423001319</v>
      </c>
    </row>
    <row r="382" spans="1:12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8539.1212576193029</v>
      </c>
      <c r="G382" s="13">
        <f t="shared" si="31"/>
        <v>122.66692451674612</v>
      </c>
      <c r="H382" s="13">
        <f t="shared" si="31"/>
        <v>156.64027366997584</v>
      </c>
      <c r="I382" s="13">
        <f t="shared" si="31"/>
        <v>138.21324091972363</v>
      </c>
      <c r="J382" s="13">
        <f t="shared" si="31"/>
        <v>28.014580503365156</v>
      </c>
      <c r="K382" s="13">
        <f t="shared" si="31"/>
        <v>1.147976181661887</v>
      </c>
      <c r="L382" s="13">
        <f t="shared" si="28"/>
        <v>721.68299579147265</v>
      </c>
    </row>
    <row r="383" spans="1:12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8112.0544397397844</v>
      </c>
      <c r="G383" s="13">
        <f t="shared" si="31"/>
        <v>123.18809154185904</v>
      </c>
      <c r="H383" s="13">
        <f t="shared" si="31"/>
        <v>157.01114701690216</v>
      </c>
      <c r="I383" s="13">
        <f t="shared" si="31"/>
        <v>137.64093035188088</v>
      </c>
      <c r="J383" s="13">
        <f t="shared" si="31"/>
        <v>27.416439872046688</v>
      </c>
      <c r="K383" s="13">
        <f t="shared" si="31"/>
        <v>1.0971804624230936</v>
      </c>
      <c r="L383" s="13">
        <f t="shared" si="28"/>
        <v>721.35378924511178</v>
      </c>
    </row>
    <row r="384" spans="1:12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7687.4727362293843</v>
      </c>
      <c r="G384" s="13">
        <f t="shared" si="31"/>
        <v>123.68319345602156</v>
      </c>
      <c r="H384" s="13">
        <f t="shared" si="31"/>
        <v>157.34089990946927</v>
      </c>
      <c r="I384" s="13">
        <f t="shared" si="31"/>
        <v>137.01214141585666</v>
      </c>
      <c r="J384" s="13">
        <f t="shared" si="31"/>
        <v>26.802343921161963</v>
      </c>
      <c r="K384" s="13">
        <f t="shared" si="31"/>
        <v>1.0463212159761544</v>
      </c>
      <c r="L384" s="13">
        <f t="shared" si="28"/>
        <v>720.88489991848564</v>
      </c>
    </row>
    <row r="385" spans="1:12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7266.5937533565793</v>
      </c>
      <c r="G385" s="13">
        <f t="shared" si="31"/>
        <v>124.15238193288063</v>
      </c>
      <c r="H385" s="13">
        <f t="shared" si="31"/>
        <v>157.62987881534877</v>
      </c>
      <c r="I385" s="13">
        <f t="shared" si="31"/>
        <v>136.3280055496092</v>
      </c>
      <c r="J385" s="13">
        <f t="shared" si="31"/>
        <v>26.173495808046866</v>
      </c>
      <c r="K385" s="13">
        <f t="shared" si="31"/>
        <v>0.99554011036585743</v>
      </c>
      <c r="L385" s="13">
        <f t="shared" si="28"/>
        <v>720.27930221625138</v>
      </c>
    </row>
    <row r="386" spans="1:12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6850.6262147273428</v>
      </c>
      <c r="G386" s="13">
        <f t="shared" si="31"/>
        <v>124.5958829600808</v>
      </c>
      <c r="H386" s="13">
        <f t="shared" si="31"/>
        <v>157.87854357829653</v>
      </c>
      <c r="I386" s="13">
        <f t="shared" si="31"/>
        <v>135.589821931003</v>
      </c>
      <c r="J386" s="13">
        <f t="shared" si="31"/>
        <v>25.531172868975091</v>
      </c>
      <c r="K386" s="13">
        <f t="shared" si="31"/>
        <v>0.94498023621841198</v>
      </c>
      <c r="L386" s="13">
        <f t="shared" si="28"/>
        <v>719.54040157457382</v>
      </c>
    </row>
    <row r="387" spans="1:12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6440.7609494675062</v>
      </c>
      <c r="G387" s="13">
        <f t="shared" si="31"/>
        <v>125.01399629712989</v>
      </c>
      <c r="H387" s="13">
        <f t="shared" si="31"/>
        <v>158.08746627219867</v>
      </c>
      <c r="I387" s="13">
        <f t="shared" si="31"/>
        <v>134.7990538918159</v>
      </c>
      <c r="J387" s="13">
        <f t="shared" si="31"/>
        <v>24.876721338982613</v>
      </c>
      <c r="K387" s="13">
        <f t="shared" si="31"/>
        <v>0.89478512997286641</v>
      </c>
      <c r="L387" s="13">
        <f t="shared" si="28"/>
        <v>718.67202293009996</v>
      </c>
    </row>
    <row r="388" spans="1:12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6038.1617945295175</v>
      </c>
      <c r="G388" s="13">
        <f t="shared" si="31"/>
        <v>125.40709438324762</v>
      </c>
      <c r="H388" s="13">
        <f t="shared" si="31"/>
        <v>158.25732921209035</v>
      </c>
      <c r="I388" s="13">
        <f t="shared" si="31"/>
        <v>133.9573240259916</v>
      </c>
      <c r="J388" s="13">
        <f t="shared" si="31"/>
        <v>24.211550315606914</v>
      </c>
      <c r="K388" s="13">
        <f t="shared" si="31"/>
        <v>0.84509775835098566</v>
      </c>
      <c r="L388" s="13">
        <f t="shared" si="28"/>
        <v>717.67839569528746</v>
      </c>
    </row>
    <row r="389" spans="1:12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5643.9565266954723</v>
      </c>
      <c r="G389" s="13">
        <f t="shared" si="31"/>
        <v>125.775620689956</v>
      </c>
      <c r="H389" s="13">
        <f t="shared" si="31"/>
        <v>158.38892211640274</v>
      </c>
      <c r="I389" s="13">
        <f t="shared" si="31"/>
        <v>133.06640799676251</v>
      </c>
      <c r="J389" s="13">
        <f t="shared" si="31"/>
        <v>23.537124999654427</v>
      </c>
      <c r="K389" s="13">
        <f t="shared" si="31"/>
        <v>0.79605947528534815</v>
      </c>
      <c r="L389" s="13">
        <f t="shared" si="28"/>
        <v>716.56413527806103</v>
      </c>
    </row>
    <row r="390" spans="1:12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5259.2279444530514</v>
      </c>
      <c r="G390" s="13">
        <f t="shared" si="31"/>
        <v>126.12008752022381</v>
      </c>
      <c r="H390" s="13">
        <f t="shared" si="31"/>
        <v>158.48313842556144</v>
      </c>
      <c r="I390" s="13">
        <f t="shared" si="31"/>
        <v>132.12822706456922</v>
      </c>
      <c r="J390" s="13">
        <f t="shared" si="31"/>
        <v>22.854959257782802</v>
      </c>
      <c r="K390" s="13">
        <f t="shared" si="31"/>
        <v>0.74780896353669879</v>
      </c>
      <c r="L390" s="13">
        <f t="shared" si="28"/>
        <v>715.33422123167406</v>
      </c>
    </row>
    <row r="391" spans="1:12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4885.0052223386247</v>
      </c>
      <c r="G391" s="13">
        <f t="shared" ref="G391:K406" si="32">G390*(1-G$5)+G$4*$F390*$L$4/1000</f>
        <v>126.44107326331249</v>
      </c>
      <c r="H391" s="13">
        <f t="shared" si="32"/>
        <v>158.5409707933303</v>
      </c>
      <c r="I391" s="13">
        <f t="shared" si="32"/>
        <v>131.14483937546254</v>
      </c>
      <c r="J391" s="13">
        <f t="shared" si="32"/>
        <v>22.166607563231299</v>
      </c>
      <c r="K391" s="13">
        <f t="shared" si="32"/>
        <v>0.70048117406115296</v>
      </c>
      <c r="L391" s="13">
        <f t="shared" si="28"/>
        <v>713.99397216939781</v>
      </c>
    </row>
    <row r="392" spans="1:12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4522.2556603890789</v>
      </c>
      <c r="G392" s="13">
        <f t="shared" si="32"/>
        <v>126.73921912195287</v>
      </c>
      <c r="H392" s="13">
        <f t="shared" si="32"/>
        <v>158.56350577875966</v>
      </c>
      <c r="I392" s="13">
        <f t="shared" si="32"/>
        <v>130.11843006756013</v>
      </c>
      <c r="J392" s="13">
        <f t="shared" si="32"/>
        <v>21.473656382203423</v>
      </c>
      <c r="K392" s="13">
        <f t="shared" si="32"/>
        <v>0.65420627680450305</v>
      </c>
      <c r="L392" s="13">
        <f t="shared" si="28"/>
        <v>712.54901762728059</v>
      </c>
    </row>
    <row r="393" spans="1:12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4171.8769489029328</v>
      </c>
      <c r="G393" s="13">
        <f t="shared" si="32"/>
        <v>127.01522533596723</v>
      </c>
      <c r="H393" s="13">
        <f t="shared" si="32"/>
        <v>158.55191777803799</v>
      </c>
      <c r="I393" s="13">
        <f t="shared" si="32"/>
        <v>129.05130027078124</v>
      </c>
      <c r="J393" s="13">
        <f t="shared" si="32"/>
        <v>20.777715083944283</v>
      </c>
      <c r="K393" s="13">
        <f t="shared" si="32"/>
        <v>0.60910863697711704</v>
      </c>
      <c r="L393" s="13">
        <f t="shared" si="28"/>
        <v>711.00526710570784</v>
      </c>
    </row>
    <row r="394" spans="1:12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3834.6900637301378</v>
      </c>
      <c r="G394" s="13">
        <f t="shared" si="32"/>
        <v>127.26984693378759</v>
      </c>
      <c r="H394" s="13">
        <f t="shared" si="32"/>
        <v>158.50746224672355</v>
      </c>
      <c r="I394" s="13">
        <f t="shared" si="32"/>
        <v>127.94585509213233</v>
      </c>
      <c r="J394" s="13">
        <f t="shared" si="32"/>
        <v>20.080406462204724</v>
      </c>
      <c r="K394" s="13">
        <f t="shared" si="32"/>
        <v>0.56530583097652209</v>
      </c>
      <c r="L394" s="13">
        <f t="shared" ref="L394:L457" si="34">SUM(G394:K394,L$5)</f>
        <v>709.36887656582462</v>
      </c>
    </row>
    <row r="395" spans="1:12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3511.4328998135466</v>
      </c>
      <c r="G395" s="13">
        <f t="shared" si="32"/>
        <v>127.50388905035328</v>
      </c>
      <c r="H395" s="13">
        <f t="shared" si="32"/>
        <v>158.4314682735131</v>
      </c>
      <c r="I395" s="13">
        <f t="shared" si="32"/>
        <v>126.80459069488711</v>
      </c>
      <c r="J395" s="13">
        <f t="shared" si="32"/>
        <v>19.383356964298272</v>
      </c>
      <c r="K395" s="13">
        <f t="shared" si="32"/>
        <v>0.52290771595981078</v>
      </c>
      <c r="L395" s="13">
        <f t="shared" si="34"/>
        <v>707.64621269901158</v>
      </c>
    </row>
    <row r="396" spans="1:12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3202.7547407967263</v>
      </c>
      <c r="G396" s="13">
        <f t="shared" si="32"/>
        <v>127.71820185644519</v>
      </c>
      <c r="H396" s="13">
        <f t="shared" si="32"/>
        <v>158.32533057665088</v>
      </c>
      <c r="I396" s="13">
        <f t="shared" si="32"/>
        <v>125.63008059473465</v>
      </c>
      <c r="J396" s="13">
        <f t="shared" si="32"/>
        <v>18.688186731104402</v>
      </c>
      <c r="K396" s="13">
        <f t="shared" si="32"/>
        <v>0.48201556661601241</v>
      </c>
      <c r="L396" s="13">
        <f t="shared" si="34"/>
        <v>705.84381532555108</v>
      </c>
    </row>
    <row r="397" spans="1:12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2909.2116503799443</v>
      </c>
      <c r="G397" s="13">
        <f t="shared" si="32"/>
        <v>127.91367515048442</v>
      </c>
      <c r="H397" s="13">
        <f t="shared" si="32"/>
        <v>158.19050100306978</v>
      </c>
      <c r="I397" s="13">
        <f t="shared" si="32"/>
        <v>124.42496130901196</v>
      </c>
      <c r="J397" s="13">
        <f t="shared" si="32"/>
        <v>17.996499556948056</v>
      </c>
      <c r="K397" s="13">
        <f t="shared" si="32"/>
        <v>0.44272129194924326</v>
      </c>
      <c r="L397" s="13">
        <f t="shared" si="34"/>
        <v>703.96835831146336</v>
      </c>
    </row>
    <row r="398" spans="1:12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2631.2628570156967</v>
      </c>
      <c r="G398" s="13">
        <f t="shared" si="32"/>
        <v>128.0912326690522</v>
      </c>
      <c r="H398" s="13">
        <f t="shared" si="32"/>
        <v>158.02847961818239</v>
      </c>
      <c r="I398" s="13">
        <f t="shared" si="32"/>
        <v>123.19191750618296</v>
      </c>
      <c r="J398" s="13">
        <f t="shared" si="32"/>
        <v>17.309872882118995</v>
      </c>
      <c r="K398" s="13">
        <f t="shared" si="32"/>
        <v>0.40510674386541162</v>
      </c>
      <c r="L398" s="13">
        <f t="shared" si="34"/>
        <v>702.02660941940201</v>
      </c>
    </row>
    <row r="399" spans="1:12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2369.2681878295725</v>
      </c>
      <c r="G399" s="13">
        <f t="shared" si="32"/>
        <v>128.25182617675739</v>
      </c>
      <c r="H399" s="13">
        <f t="shared" si="32"/>
        <v>157.84080548071898</v>
      </c>
      <c r="I399" s="13">
        <f t="shared" si="32"/>
        <v>121.9336668115059</v>
      </c>
      <c r="J399" s="13">
        <f t="shared" si="32"/>
        <v>16.629847932755599</v>
      </c>
      <c r="K399" s="13">
        <f t="shared" si="32"/>
        <v>0.36924312807625059</v>
      </c>
      <c r="L399" s="13">
        <f t="shared" si="34"/>
        <v>700.02538952981422</v>
      </c>
    </row>
    <row r="400" spans="1:12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2123.4865907442468</v>
      </c>
      <c r="G400" s="13">
        <f t="shared" si="32"/>
        <v>128.39642939948877</v>
      </c>
      <c r="H400" s="13">
        <f t="shared" si="32"/>
        <v>157.62904720199788</v>
      </c>
      <c r="I400" s="13">
        <f t="shared" si="32"/>
        <v>120.65294443113437</v>
      </c>
      <c r="J400" s="13">
        <f t="shared" si="32"/>
        <v>15.957920122823039</v>
      </c>
      <c r="K400" s="13">
        <f t="shared" si="32"/>
        <v>0.33519052632135415</v>
      </c>
      <c r="L400" s="13">
        <f t="shared" si="34"/>
        <v>697.97153168176533</v>
      </c>
    </row>
    <row r="401" spans="1:12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1894.075766144213</v>
      </c>
      <c r="G401" s="13">
        <f t="shared" si="32"/>
        <v>128.52603186746848</v>
      </c>
      <c r="H401" s="13">
        <f t="shared" si="32"/>
        <v>157.39479339239963</v>
      </c>
      <c r="I401" s="13">
        <f t="shared" si="32"/>
        <v>119.35248776057466</v>
      </c>
      <c r="J401" s="13">
        <f t="shared" si="32"/>
        <v>15.295529830936701</v>
      </c>
      <c r="K401" s="13">
        <f t="shared" si="32"/>
        <v>0.30299753719734329</v>
      </c>
      <c r="L401" s="13">
        <f t="shared" si="34"/>
        <v>695.87184038857686</v>
      </c>
    </row>
    <row r="402" spans="1:12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1681.0929115615295</v>
      </c>
      <c r="G402" s="13">
        <f t="shared" si="32"/>
        <v>128.64163273582469</v>
      </c>
      <c r="H402" s="13">
        <f t="shared" si="32"/>
        <v>157.13964309953801</v>
      </c>
      <c r="I402" s="13">
        <f t="shared" si="32"/>
        <v>118.03502114440111</v>
      </c>
      <c r="J402" s="13">
        <f t="shared" si="32"/>
        <v>14.64405366084481</v>
      </c>
      <c r="K402" s="13">
        <f t="shared" si="32"/>
        <v>0.27270104101700754</v>
      </c>
      <c r="L402" s="13">
        <f t="shared" si="34"/>
        <v>693.73305168162562</v>
      </c>
    </row>
    <row r="403" spans="1:12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1484.4965653332533</v>
      </c>
      <c r="G403" s="13">
        <f t="shared" si="32"/>
        <v>128.74423465061483</v>
      </c>
      <c r="H403" s="13">
        <f t="shared" si="32"/>
        <v>156.86519634265923</v>
      </c>
      <c r="I403" s="13">
        <f t="shared" si="32"/>
        <v>116.70324095241378</v>
      </c>
      <c r="J403" s="13">
        <f t="shared" si="32"/>
        <v>14.00479628857666</v>
      </c>
      <c r="K403" s="13">
        <f t="shared" si="32"/>
        <v>0.24432609215093692</v>
      </c>
      <c r="L403" s="13">
        <f t="shared" si="34"/>
        <v>691.56179432641534</v>
      </c>
    </row>
    <row r="404" spans="1:12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1304.1495185382726</v>
      </c>
      <c r="G404" s="13">
        <f t="shared" si="32"/>
        <v>128.83483772737225</v>
      </c>
      <c r="H404" s="13">
        <f t="shared" si="32"/>
        <v>156.57304484619488</v>
      </c>
      <c r="I404" s="13">
        <f t="shared" si="32"/>
        <v>115.35980113309432</v>
      </c>
      <c r="J404" s="13">
        <f t="shared" si="32"/>
        <v>13.378982991729339</v>
      </c>
      <c r="K404" s="13">
        <f t="shared" si="32"/>
        <v>0.21788594028610869</v>
      </c>
      <c r="L404" s="13">
        <f t="shared" si="34"/>
        <v>689.36455263867697</v>
      </c>
    </row>
    <row r="405" spans="1:12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1139.8227493146237</v>
      </c>
      <c r="G405" s="13">
        <f t="shared" si="32"/>
        <v>128.91443370737693</v>
      </c>
      <c r="H405" s="13">
        <f t="shared" si="32"/>
        <v>156.26476307222825</v>
      </c>
      <c r="I405" s="13">
        <f t="shared" si="32"/>
        <v>114.00729939844646</v>
      </c>
      <c r="J405" s="13">
        <f t="shared" si="32"/>
        <v>12.767752947309441</v>
      </c>
      <c r="K405" s="13">
        <f t="shared" si="32"/>
        <v>0.19338218003052043</v>
      </c>
      <c r="L405" s="13">
        <f t="shared" si="34"/>
        <v>687.14763130539154</v>
      </c>
    </row>
    <row r="406" spans="1:12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991.20032041546585</v>
      </c>
      <c r="G406" s="13">
        <f t="shared" si="32"/>
        <v>128.9840003540487</v>
      </c>
      <c r="H406" s="13">
        <f t="shared" si="32"/>
        <v>155.94189964705018</v>
      </c>
      <c r="I406" s="13">
        <f t="shared" si="32"/>
        <v>112.64826418534321</v>
      </c>
      <c r="J406" s="13">
        <f t="shared" si="32"/>
        <v>12.172153374222354</v>
      </c>
      <c r="K406" s="13">
        <f t="shared" si="32"/>
        <v>0.17080502636272077</v>
      </c>
      <c r="L406" s="13">
        <f t="shared" si="34"/>
        <v>684.91712258702717</v>
      </c>
    </row>
    <row r="407" spans="1:12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857.88517005850269</v>
      </c>
      <c r="G407" s="13">
        <f t="shared" ref="G407:K422" si="35">G406*(1-G$5)+G$4*$F406*$L$4/1000</f>
        <v>129.04449614825248</v>
      </c>
      <c r="H407" s="13">
        <f t="shared" si="35"/>
        <v>155.60596927116509</v>
      </c>
      <c r="I407" s="13">
        <f t="shared" si="35"/>
        <v>111.2851425276699</v>
      </c>
      <c r="J407" s="13">
        <f t="shared" si="35"/>
        <v>11.593134585213217</v>
      </c>
      <c r="K407" s="13">
        <f t="shared" si="35"/>
        <v>0.15013371163260003</v>
      </c>
      <c r="L407" s="13">
        <f t="shared" si="34"/>
        <v>682.67887624393325</v>
      </c>
    </row>
    <row r="408" spans="1:12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739.40571816431952</v>
      </c>
      <c r="G408" s="13">
        <f t="shared" si="35"/>
        <v>129.09685533703538</v>
      </c>
      <c r="H408" s="13">
        <f t="shared" si="35"/>
        <v>155.2584451952946</v>
      </c>
      <c r="I408" s="13">
        <f t="shared" si="35"/>
        <v>109.9202889612416</v>
      </c>
      <c r="J408" s="13">
        <f t="shared" si="35"/>
        <v>11.031546001152117</v>
      </c>
      <c r="K408" s="13">
        <f t="shared" si="35"/>
        <v>0.13133699822540665</v>
      </c>
      <c r="L408" s="13">
        <f t="shared" si="34"/>
        <v>680.43847249294913</v>
      </c>
    </row>
    <row r="409" spans="1:12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635.22320526480246</v>
      </c>
      <c r="G409" s="13">
        <f t="shared" si="35"/>
        <v>129.14198338556184</v>
      </c>
      <c r="H409" s="13">
        <f t="shared" si="35"/>
        <v>154.90075233738384</v>
      </c>
      <c r="I409" s="13">
        <f t="shared" si="35"/>
        <v>108.55595557013201</v>
      </c>
      <c r="J409" s="13">
        <f t="shared" si="35"/>
        <v>10.488133168390704</v>
      </c>
      <c r="K409" s="13">
        <f t="shared" si="35"/>
        <v>0.11437379966022579</v>
      </c>
      <c r="L409" s="13">
        <f t="shared" si="34"/>
        <v>678.20119826112864</v>
      </c>
    </row>
    <row r="410" spans="1:12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544.73967985251704</v>
      </c>
      <c r="G410" s="13">
        <f t="shared" si="35"/>
        <v>129.18075287696297</v>
      </c>
      <c r="H410" s="13">
        <f t="shared" si="35"/>
        <v>154.53426110764255</v>
      </c>
      <c r="I410" s="13">
        <f t="shared" si="35"/>
        <v>107.19428326916582</v>
      </c>
      <c r="J410" s="13">
        <f t="shared" si="35"/>
        <v>9.9635358078820921</v>
      </c>
      <c r="K410" s="13">
        <f t="shared" si="35"/>
        <v>9.9193901854940536E-2</v>
      </c>
      <c r="L410" s="13">
        <f t="shared" si="34"/>
        <v>675.97202696350837</v>
      </c>
    </row>
    <row r="411" spans="1:12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467.30655170010289</v>
      </c>
      <c r="G411" s="13">
        <f t="shared" si="35"/>
        <v>129.21399989967696</v>
      </c>
      <c r="H411" s="13">
        <f t="shared" si="35"/>
        <v>154.16028200055968</v>
      </c>
      <c r="I411" s="13">
        <f t="shared" si="35"/>
        <v>105.83729440340001</v>
      </c>
      <c r="J411" s="13">
        <f t="shared" si="35"/>
        <v>9.4582869132307241</v>
      </c>
      <c r="K411" s="13">
        <f t="shared" si="35"/>
        <v>8.5738775588472982E-2</v>
      </c>
      <c r="L411" s="13">
        <f t="shared" si="34"/>
        <v>673.75560199245581</v>
      </c>
    </row>
    <row r="412" spans="1:12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402.23363340311045</v>
      </c>
      <c r="G412" s="13">
        <f t="shared" si="35"/>
        <v>129.24252095682297</v>
      </c>
      <c r="H412" s="13">
        <f t="shared" si="35"/>
        <v>153.78006100492371</v>
      </c>
      <c r="I412" s="13">
        <f t="shared" si="35"/>
        <v>104.48688673194529</v>
      </c>
      <c r="J412" s="13">
        <f t="shared" si="35"/>
        <v>8.9728129041785341</v>
      </c>
      <c r="K412" s="13">
        <f t="shared" si="35"/>
        <v>7.3942470848334302E-2</v>
      </c>
      <c r="L412" s="13">
        <f t="shared" si="34"/>
        <v>671.55622406871885</v>
      </c>
    </row>
    <row r="413" spans="1:12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348.7985994196909</v>
      </c>
      <c r="G413" s="13">
        <f t="shared" si="35"/>
        <v>129.26707042740625</v>
      </c>
      <c r="H413" s="13">
        <f t="shared" si="35"/>
        <v>153.39477587544172</v>
      </c>
      <c r="I413" s="13">
        <f t="shared" si="35"/>
        <v>103.14482885089433</v>
      </c>
      <c r="J413" s="13">
        <f t="shared" si="35"/>
        <v>8.507434832536882</v>
      </c>
      <c r="K413" s="13">
        <f t="shared" si="35"/>
        <v>6.3732583765413478E-2</v>
      </c>
      <c r="L413" s="13">
        <f t="shared" si="34"/>
        <v>669.37784257004455</v>
      </c>
    </row>
    <row r="414" spans="1:12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306.25680001899286</v>
      </c>
      <c r="G414" s="13">
        <f t="shared" si="35"/>
        <v>129.28835860483562</v>
      </c>
      <c r="H414" s="13">
        <f t="shared" si="35"/>
        <v>153.0055333027878</v>
      </c>
      <c r="I414" s="13">
        <f t="shared" si="35"/>
        <v>101.81275709876243</v>
      </c>
      <c r="J414" s="13">
        <f t="shared" si="35"/>
        <v>8.0623706294433131</v>
      </c>
      <c r="K414" s="13">
        <f t="shared" si="35"/>
        <v>5.5031287175942911E-2</v>
      </c>
      <c r="L414" s="13">
        <f t="shared" si="34"/>
        <v>667.22405092300505</v>
      </c>
    </row>
    <row r="415" spans="1:12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273.85137495590971</v>
      </c>
      <c r="G415" s="13">
        <f t="shared" si="35"/>
        <v>129.30705033441424</v>
      </c>
      <c r="H415" s="13">
        <f t="shared" si="35"/>
        <v>152.61336701293439</v>
      </c>
      <c r="I415" s="13">
        <f t="shared" si="35"/>
        <v>100.49217397786153</v>
      </c>
      <c r="J415" s="13">
        <f t="shared" si="35"/>
        <v>7.6377383761114697</v>
      </c>
      <c r="K415" s="13">
        <f t="shared" si="35"/>
        <v>4.775641643767848E-2</v>
      </c>
      <c r="L415" s="13">
        <f t="shared" si="34"/>
        <v>665.09808611775929</v>
      </c>
    </row>
    <row r="416" spans="1:12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250.82361563834991</v>
      </c>
      <c r="G416" s="13">
        <f t="shared" si="35"/>
        <v>129.32376426809699</v>
      </c>
      <c r="H416" s="13">
        <f t="shared" si="35"/>
        <v>152.21923682135318</v>
      </c>
      <c r="I416" s="13">
        <f t="shared" si="35"/>
        <v>99.184448116288635</v>
      </c>
      <c r="J416" s="13">
        <f t="shared" si="35"/>
        <v>7.2335605747843932</v>
      </c>
      <c r="K416" s="13">
        <f t="shared" si="35"/>
        <v>4.1822602831114108E-2</v>
      </c>
      <c r="L416" s="13">
        <f t="shared" si="34"/>
        <v>663.00283238335442</v>
      </c>
    </row>
    <row r="417" spans="1:12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236.42352127283084</v>
      </c>
      <c r="G417" s="13">
        <f t="shared" si="35"/>
        <v>129.33907275168056</v>
      </c>
      <c r="H417" s="13">
        <f t="shared" si="35"/>
        <v>151.82402866279148</v>
      </c>
      <c r="I417" s="13">
        <f t="shared" si="35"/>
        <v>97.890815787182106</v>
      </c>
      <c r="J417" s="13">
        <f t="shared" si="35"/>
        <v>6.8497693919184854</v>
      </c>
      <c r="K417" s="13">
        <f t="shared" si="35"/>
        <v>3.7142447488794528E-2</v>
      </c>
      <c r="L417" s="13">
        <f t="shared" si="34"/>
        <v>660.94082904106142</v>
      </c>
    </row>
    <row r="418" spans="1:12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229.92047908485594</v>
      </c>
      <c r="G418" s="13">
        <f t="shared" si="35"/>
        <v>129.3535023562653</v>
      </c>
      <c r="H418" s="13">
        <f t="shared" si="35"/>
        <v>151.42855561215381</v>
      </c>
      <c r="I418" s="13">
        <f t="shared" si="35"/>
        <v>96.612383993485238</v>
      </c>
      <c r="J418" s="13">
        <f t="shared" si="35"/>
        <v>6.4862128408250905</v>
      </c>
      <c r="K418" s="13">
        <f t="shared" si="35"/>
        <v>3.3627729013125593E-2</v>
      </c>
      <c r="L418" s="13">
        <f t="shared" si="34"/>
        <v>658.91428253174263</v>
      </c>
    </row>
    <row r="419" spans="1:12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230.61396543715028</v>
      </c>
      <c r="G419" s="13">
        <f t="shared" si="35"/>
        <v>129.36753506156154</v>
      </c>
      <c r="H419" s="13">
        <f t="shared" si="35"/>
        <v>151.03355990541294</v>
      </c>
      <c r="I419" s="13">
        <f t="shared" si="35"/>
        <v>95.350135115844509</v>
      </c>
      <c r="J419" s="13">
        <f t="shared" si="35"/>
        <v>6.1426618646641868</v>
      </c>
      <c r="K419" s="13">
        <f t="shared" si="35"/>
        <v>3.119063735239859E-2</v>
      </c>
      <c r="L419" s="13">
        <f t="shared" si="34"/>
        <v>656.92508258483554</v>
      </c>
    </row>
    <row r="420" spans="1:12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237.84410759681404</v>
      </c>
      <c r="G420" s="13">
        <f t="shared" si="35"/>
        <v>129.38161009231592</v>
      </c>
      <c r="H420" s="13">
        <f t="shared" si="35"/>
        <v>150.63971595976088</v>
      </c>
      <c r="I420" s="13">
        <f t="shared" si="35"/>
        <v>94.104933105800569</v>
      </c>
      <c r="J420" s="13">
        <f t="shared" si="35"/>
        <v>5.8188182708087171</v>
      </c>
      <c r="K420" s="13">
        <f t="shared" si="35"/>
        <v>2.9745024584346334E-2</v>
      </c>
      <c r="L420" s="13">
        <f t="shared" si="34"/>
        <v>654.97482245327046</v>
      </c>
    </row>
    <row r="421" spans="1:12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251.00186060219119</v>
      </c>
      <c r="G421" s="13">
        <f t="shared" si="35"/>
        <v>129.39612639935234</v>
      </c>
      <c r="H421" s="13">
        <f t="shared" si="35"/>
        <v>150.24763437716678</v>
      </c>
      <c r="I421" s="13">
        <f t="shared" si="35"/>
        <v>92.877531182594737</v>
      </c>
      <c r="J421" s="13">
        <f t="shared" si="35"/>
        <v>5.5143234515876509</v>
      </c>
      <c r="K421" s="13">
        <f t="shared" si="35"/>
        <v>2.920765941233152E-2</v>
      </c>
      <c r="L421" s="13">
        <f t="shared" si="34"/>
        <v>653.06482307011379</v>
      </c>
    </row>
    <row r="422" spans="1:12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269.53843999975362</v>
      </c>
      <c r="G422" s="13">
        <f t="shared" si="35"/>
        <v>129.4114457617365</v>
      </c>
      <c r="H422" s="13">
        <f t="shared" si="35"/>
        <v>149.8578668924952</v>
      </c>
      <c r="I422" s="13">
        <f t="shared" si="35"/>
        <v>91.668580955583209</v>
      </c>
      <c r="J422" s="13">
        <f t="shared" si="35"/>
        <v>5.2287678013083658</v>
      </c>
      <c r="K422" s="13">
        <f t="shared" si="35"/>
        <v>2.9499465842924337E-2</v>
      </c>
      <c r="L422" s="13">
        <f t="shared" si="34"/>
        <v>651.19616087696625</v>
      </c>
    </row>
    <row r="423" spans="1:12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292.97351725791412</v>
      </c>
      <c r="G423" s="13">
        <f t="shared" ref="G423:K438" si="36">G422*(1-G$5)+G$4*$F422*$L$4/1000</f>
        <v>129.42789646464729</v>
      </c>
      <c r="H423" s="13">
        <f t="shared" si="36"/>
        <v>149.47091219371487</v>
      </c>
      <c r="I423" s="13">
        <f t="shared" si="36"/>
        <v>90.478642841329417</v>
      </c>
      <c r="J423" s="13">
        <f t="shared" si="36"/>
        <v>4.9617007024428821</v>
      </c>
      <c r="K423" s="13">
        <f t="shared" si="36"/>
        <v>3.0546717333327721E-2</v>
      </c>
      <c r="L423" s="13">
        <f t="shared" si="34"/>
        <v>649.36969891946774</v>
      </c>
    </row>
    <row r="424" spans="1:12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320.90155124356414</v>
      </c>
      <c r="G424" s="13">
        <f t="shared" si="36"/>
        <v>129.44577747743767</v>
      </c>
      <c r="H424" s="13">
        <f t="shared" si="36"/>
        <v>149.08722249561845</v>
      </c>
      <c r="I424" s="13">
        <f t="shared" si="36"/>
        <v>89.308197572107602</v>
      </c>
      <c r="J424" s="13">
        <f t="shared" si="36"/>
        <v>4.7126409032377019</v>
      </c>
      <c r="K424" s="13">
        <f t="shared" si="36"/>
        <v>3.2282145839614848E-2</v>
      </c>
      <c r="L424" s="13">
        <f t="shared" si="34"/>
        <v>647.58612059424104</v>
      </c>
    </row>
    <row r="425" spans="1:12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352.99553288094245</v>
      </c>
      <c r="G425" s="13">
        <f t="shared" si="36"/>
        <v>129.4653630181239</v>
      </c>
      <c r="H425" s="13">
        <f t="shared" si="36"/>
        <v>148.70721068996261</v>
      </c>
      <c r="I425" s="13">
        <f t="shared" si="36"/>
        <v>88.157658501139906</v>
      </c>
      <c r="J425" s="13">
        <f t="shared" si="36"/>
        <v>4.4810870456144762</v>
      </c>
      <c r="K425" s="13">
        <f t="shared" si="36"/>
        <v>3.4645911740907899E-2</v>
      </c>
      <c r="L425" s="13">
        <f t="shared" si="34"/>
        <v>645.84596516658166</v>
      </c>
    </row>
    <row r="426" spans="1:12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389.00741175353033</v>
      </c>
      <c r="G426" s="13">
        <f t="shared" si="36"/>
        <v>129.48690734642179</v>
      </c>
      <c r="H426" s="13">
        <f t="shared" si="36"/>
        <v>148.33125782754882</v>
      </c>
      <c r="I426" s="13">
        <f t="shared" si="36"/>
        <v>87.027384305242904</v>
      </c>
      <c r="J426" s="13">
        <f t="shared" si="36"/>
        <v>4.2665280311587557</v>
      </c>
      <c r="K426" s="13">
        <f t="shared" si="36"/>
        <v>3.7586367933710771E-2</v>
      </c>
      <c r="L426" s="13">
        <f t="shared" si="34"/>
        <v>644.149663878306</v>
      </c>
    </row>
    <row r="427" spans="1:12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428.76460751004697</v>
      </c>
      <c r="G427" s="13">
        <f t="shared" si="36"/>
        <v>129.51064958281989</v>
      </c>
      <c r="H427" s="13">
        <f t="shared" si="36"/>
        <v>147.95972061977758</v>
      </c>
      <c r="I427" s="13">
        <f t="shared" si="36"/>
        <v>85.917691581061746</v>
      </c>
      <c r="J427" s="13">
        <f t="shared" si="36"/>
        <v>4.0684528450030344</v>
      </c>
      <c r="K427" s="13">
        <f t="shared" si="36"/>
        <v>4.1060543306806738E-2</v>
      </c>
      <c r="L427" s="13">
        <f t="shared" si="34"/>
        <v>642.49757517196895</v>
      </c>
    </row>
    <row r="428" spans="1:12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472.16232270671111</v>
      </c>
      <c r="G428" s="13">
        <f t="shared" si="36"/>
        <v>129.53681831473367</v>
      </c>
      <c r="H428" s="13">
        <f t="shared" si="36"/>
        <v>147.59293859199775</v>
      </c>
      <c r="I428" s="13">
        <f t="shared" si="36"/>
        <v>84.828866748121897</v>
      </c>
      <c r="J428" s="13">
        <f t="shared" si="36"/>
        <v>3.886359409042857</v>
      </c>
      <c r="K428" s="13">
        <f t="shared" si="36"/>
        <v>4.503427219985106E-2</v>
      </c>
      <c r="L428" s="13">
        <f t="shared" si="34"/>
        <v>640.89001733609609</v>
      </c>
    </row>
    <row r="429" spans="1:12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519.15185892338297</v>
      </c>
      <c r="G429" s="13">
        <f t="shared" si="36"/>
        <v>129.56563573349041</v>
      </c>
      <c r="H429" s="13">
        <f t="shared" si="36"/>
        <v>147.2312404953783</v>
      </c>
      <c r="I429" s="13">
        <f t="shared" si="36"/>
        <v>83.761176637232651</v>
      </c>
      <c r="J429" s="13">
        <f t="shared" si="36"/>
        <v>3.7197620271479579</v>
      </c>
      <c r="K429" s="13">
        <f t="shared" si="36"/>
        <v>4.9481912024552148E-2</v>
      </c>
      <c r="L429" s="13">
        <f t="shared" si="34"/>
        <v>639.32729680527382</v>
      </c>
    </row>
    <row r="430" spans="1:12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569.72571889269545</v>
      </c>
      <c r="G430" s="13">
        <f t="shared" si="36"/>
        <v>129.59732105821342</v>
      </c>
      <c r="H430" s="13">
        <f t="shared" si="36"/>
        <v>146.87494960406227</v>
      </c>
      <c r="I430" s="13">
        <f t="shared" si="36"/>
        <v>82.714877181441281</v>
      </c>
      <c r="J430" s="13">
        <f t="shared" si="36"/>
        <v>3.5681970337040227</v>
      </c>
      <c r="K430" s="13">
        <f t="shared" si="36"/>
        <v>5.4385623454112089E-2</v>
      </c>
      <c r="L430" s="13">
        <f t="shared" si="34"/>
        <v>637.80973050087505</v>
      </c>
    </row>
    <row r="431" spans="1:12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623.90081410410517</v>
      </c>
      <c r="G431" s="13">
        <f t="shared" si="36"/>
        <v>129.63209305044631</v>
      </c>
      <c r="H431" s="13">
        <f t="shared" si="36"/>
        <v>146.5243875988871</v>
      </c>
      <c r="I431" s="13">
        <f t="shared" si="36"/>
        <v>81.690219752154007</v>
      </c>
      <c r="J431" s="13">
        <f t="shared" si="36"/>
        <v>3.4312263708946271</v>
      </c>
      <c r="K431" s="13">
        <f t="shared" si="36"/>
        <v>5.973423440549587E-2</v>
      </c>
      <c r="L431" s="13">
        <f t="shared" si="34"/>
        <v>636.33766100678758</v>
      </c>
    </row>
    <row r="432" spans="1:12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681.7014275855521</v>
      </c>
      <c r="G432" s="13">
        <f t="shared" si="36"/>
        <v>129.67017150388929</v>
      </c>
      <c r="H432" s="13">
        <f t="shared" si="36"/>
        <v>146.1798768636699</v>
      </c>
      <c r="I432" s="13">
        <f t="shared" si="36"/>
        <v>80.687454887408492</v>
      </c>
      <c r="J432" s="13">
        <f t="shared" si="36"/>
        <v>3.3084389906858118</v>
      </c>
      <c r="K432" s="13">
        <f t="shared" si="36"/>
        <v>6.5521762634451072E-2</v>
      </c>
      <c r="L432" s="13">
        <f t="shared" si="34"/>
        <v>634.91146400828802</v>
      </c>
    </row>
    <row r="433" spans="1:12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743.14358995163525</v>
      </c>
      <c r="G433" s="13">
        <f t="shared" si="36"/>
        <v>129.71177769430531</v>
      </c>
      <c r="H433" s="13">
        <f t="shared" si="36"/>
        <v>145.84174117543679</v>
      </c>
      <c r="I433" s="13">
        <f t="shared" si="36"/>
        <v>79.706833410520986</v>
      </c>
      <c r="J433" s="13">
        <f t="shared" si="36"/>
        <v>3.1994501770461725</v>
      </c>
      <c r="K433" s="13">
        <f t="shared" si="36"/>
        <v>7.1745719774684816E-2</v>
      </c>
      <c r="L433" s="13">
        <f t="shared" si="34"/>
        <v>633.53154817708401</v>
      </c>
    </row>
    <row r="434" spans="1:12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808.22220425421767</v>
      </c>
      <c r="G434" s="13">
        <f t="shared" si="36"/>
        <v>129.75713387585165</v>
      </c>
      <c r="H434" s="13">
        <f t="shared" si="36"/>
        <v>145.51030492571567</v>
      </c>
      <c r="I434" s="13">
        <f t="shared" si="36"/>
        <v>78.748605186457922</v>
      </c>
      <c r="J434" s="13">
        <f t="shared" si="36"/>
        <v>3.1038990730892224</v>
      </c>
      <c r="K434" s="13">
        <f t="shared" si="36"/>
        <v>7.8405349166761881E-2</v>
      </c>
      <c r="L434" s="13">
        <f t="shared" si="34"/>
        <v>632.19834841028114</v>
      </c>
    </row>
    <row r="435" spans="1:12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876.90170734615606</v>
      </c>
      <c r="G435" s="13">
        <f t="shared" si="36"/>
        <v>129.80646199160427</v>
      </c>
      <c r="H435" s="13">
        <f t="shared" si="36"/>
        <v>145.18589113503694</v>
      </c>
      <c r="I435" s="13">
        <f t="shared" si="36"/>
        <v>77.813015960605611</v>
      </c>
      <c r="J435" s="13">
        <f t="shared" si="36"/>
        <v>3.0214448383145691</v>
      </c>
      <c r="K435" s="13">
        <f t="shared" si="36"/>
        <v>8.5499952580196104E-2</v>
      </c>
      <c r="L435" s="13">
        <f t="shared" si="34"/>
        <v>630.91231387814162</v>
      </c>
    </row>
    <row r="436" spans="1:12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949.11045169547867</v>
      </c>
      <c r="G436" s="13">
        <f t="shared" si="36"/>
        <v>129.85998181411836</v>
      </c>
      <c r="H436" s="13">
        <f t="shared" si="36"/>
        <v>144.8688185960292</v>
      </c>
      <c r="I436" s="13">
        <f t="shared" si="36"/>
        <v>76.900302836984167</v>
      </c>
      <c r="J436" s="13">
        <f t="shared" si="36"/>
        <v>2.9517619292897508</v>
      </c>
      <c r="K436" s="13">
        <f t="shared" si="36"/>
        <v>9.3027436885468801E-2</v>
      </c>
      <c r="L436" s="13">
        <f t="shared" si="34"/>
        <v>629.67389261330686</v>
      </c>
    </row>
    <row r="437" spans="1:12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1024.73848792735</v>
      </c>
      <c r="G437" s="13">
        <f t="shared" si="36"/>
        <v>129.91790874309507</v>
      </c>
      <c r="H437" s="13">
        <f t="shared" si="36"/>
        <v>144.55939849684523</v>
      </c>
      <c r="I437" s="13">
        <f t="shared" si="36"/>
        <v>76.010688973109097</v>
      </c>
      <c r="J437" s="13">
        <f t="shared" si="36"/>
        <v>2.8945349905204032</v>
      </c>
      <c r="K437" s="13">
        <f t="shared" si="36"/>
        <v>0.10098316880145672</v>
      </c>
      <c r="L437" s="13">
        <f t="shared" si="34"/>
        <v>628.48351437237125</v>
      </c>
    </row>
    <row r="438" spans="1:12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1103.6381122606656</v>
      </c>
      <c r="G438" s="13">
        <f t="shared" si="36"/>
        <v>129.98045146771037</v>
      </c>
      <c r="H438" s="13">
        <f t="shared" si="36"/>
        <v>144.25793084566493</v>
      </c>
      <c r="I438" s="13">
        <f t="shared" si="36"/>
        <v>75.144378012922317</v>
      </c>
      <c r="J438" s="13">
        <f t="shared" si="36"/>
        <v>2.8494537769239217</v>
      </c>
      <c r="K438" s="13">
        <f t="shared" si="36"/>
        <v>0.10935917615862305</v>
      </c>
      <c r="L438" s="13">
        <f t="shared" si="34"/>
        <v>627.3415732793801</v>
      </c>
    </row>
    <row r="439" spans="1:12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1185.6264231228067</v>
      </c>
      <c r="G439" s="13">
        <f t="shared" ref="G439:K454" si="37">G438*(1-G$5)+G$4*$F438*$L$4/1000</f>
        <v>130.04780966235538</v>
      </c>
      <c r="H439" s="13">
        <f t="shared" si="37"/>
        <v>143.9647009564371</v>
      </c>
      <c r="I439" s="13">
        <f t="shared" si="37"/>
        <v>74.301548676691922</v>
      </c>
      <c r="J439" s="13">
        <f t="shared" si="37"/>
        <v>2.8162084306193615</v>
      </c>
      <c r="K439" s="13">
        <f t="shared" si="37"/>
        <v>0.11814368914190215</v>
      </c>
      <c r="L439" s="13">
        <f t="shared" si="34"/>
        <v>626.24841141524576</v>
      </c>
    </row>
    <row r="440" spans="1:12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1270.4891626158558</v>
      </c>
      <c r="G440" s="13">
        <f t="shared" si="37"/>
        <v>130.12017183841451</v>
      </c>
      <c r="H440" s="13">
        <f t="shared" si="37"/>
        <v>143.67997618434674</v>
      </c>
      <c r="I440" s="13">
        <f t="shared" si="37"/>
        <v>73.482349807621986</v>
      </c>
      <c r="J440" s="13">
        <f t="shared" si="37"/>
        <v>2.7944853276116395</v>
      </c>
      <c r="K440" s="13">
        <f t="shared" si="37"/>
        <v>0.12732098206930562</v>
      </c>
      <c r="L440" s="13">
        <f t="shared" si="34"/>
        <v>625.20430414006421</v>
      </c>
    </row>
    <row r="441" spans="1:12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1357.9852376746078</v>
      </c>
      <c r="G441" s="13">
        <f t="shared" si="37"/>
        <v>130.19771343049905</v>
      </c>
      <c r="H441" s="13">
        <f t="shared" si="37"/>
        <v>143.4040030309643</v>
      </c>
      <c r="I441" s="13">
        <f t="shared" si="37"/>
        <v>72.686896062071426</v>
      </c>
      <c r="J441" s="13">
        <f t="shared" si="37"/>
        <v>2.7839636126179217</v>
      </c>
      <c r="K441" s="13">
        <f t="shared" si="37"/>
        <v>0.13687145777632231</v>
      </c>
      <c r="L441" s="13">
        <f t="shared" si="34"/>
        <v>624.20944759392899</v>
      </c>
    </row>
    <row r="442" spans="1:12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1447.8514665648213</v>
      </c>
      <c r="G442" s="13">
        <f t="shared" si="37"/>
        <v>130.28059515862003</v>
      </c>
      <c r="H442" s="13">
        <f t="shared" si="37"/>
        <v>143.13700468188048</v>
      </c>
      <c r="I442" s="13">
        <f t="shared" si="37"/>
        <v>71.915264336856509</v>
      </c>
      <c r="J442" s="13">
        <f t="shared" si="37"/>
        <v>2.784312462500838</v>
      </c>
      <c r="K442" s="13">
        <f t="shared" si="37"/>
        <v>0.14677191105858373</v>
      </c>
      <c r="L442" s="13">
        <f t="shared" si="34"/>
        <v>623.26394855091644</v>
      </c>
    </row>
    <row r="443" spans="1:12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1539.8072412029505</v>
      </c>
      <c r="G443" s="13">
        <f t="shared" si="37"/>
        <v>130.36896168005356</v>
      </c>
      <c r="H443" s="13">
        <f t="shared" si="37"/>
        <v>142.87917899679587</v>
      </c>
      <c r="I443" s="13">
        <f t="shared" si="37"/>
        <v>71.167490957597195</v>
      </c>
      <c r="J443" s="13">
        <f t="shared" si="37"/>
        <v>2.7951890631338849</v>
      </c>
      <c r="K443" s="13">
        <f t="shared" si="37"/>
        <v>0.15699591129821111</v>
      </c>
      <c r="L443" s="13">
        <f t="shared" si="34"/>
        <v>622.36781660887868</v>
      </c>
    </row>
    <row r="444" spans="1:12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1633.558915598315</v>
      </c>
      <c r="G444" s="13">
        <f t="shared" si="37"/>
        <v>130.46294052576079</v>
      </c>
      <c r="H444" s="13">
        <f t="shared" si="37"/>
        <v>142.63069694291622</v>
      </c>
      <c r="I444" s="13">
        <f t="shared" si="37"/>
        <v>70.443569605245614</v>
      </c>
      <c r="J444" s="13">
        <f t="shared" si="37"/>
        <v>2.8162372490627745</v>
      </c>
      <c r="K444" s="13">
        <f t="shared" si="37"/>
        <v>0.16751425342667647</v>
      </c>
      <c r="L444" s="13">
        <f t="shared" si="34"/>
        <v>621.52095857641211</v>
      </c>
    </row>
    <row r="445" spans="1:12">
      <c r="E445" s="4">
        <f t="shared" si="33"/>
        <v>2189</v>
      </c>
      <c r="F445" s="5">
        <f>F444*SUM(economy!Z235:AB235)/SUM(economy!Z234:AB234)</f>
        <v>1728.8038200219416</v>
      </c>
      <c r="G445" s="13">
        <f t="shared" si="37"/>
        <v>130.56264130464706</v>
      </c>
      <c r="H445" s="13">
        <f t="shared" si="37"/>
        <v>142.39170144471791</v>
      </c>
      <c r="I445" s="13">
        <f t="shared" si="37"/>
        <v>69.743449929742454</v>
      </c>
      <c r="J445" s="13">
        <f t="shared" si="37"/>
        <v>2.8470867359540271</v>
      </c>
      <c r="K445" s="13">
        <f t="shared" si="37"/>
        <v>0.178295437477753</v>
      </c>
      <c r="L445" s="13">
        <f t="shared" si="34"/>
        <v>620.72317485253916</v>
      </c>
    </row>
    <row r="446" spans="1:12">
      <c r="E446" s="4">
        <f t="shared" si="33"/>
        <v>2190</v>
      </c>
      <c r="F446" s="5">
        <f>F445*SUM(economy!Z236:AB236)/SUM(economy!Z235:AB235)</f>
        <v>1825.2338615498143</v>
      </c>
      <c r="G446" s="13">
        <f t="shared" si="37"/>
        <v>130.66815515281741</v>
      </c>
      <c r="H446" s="13">
        <f t="shared" si="37"/>
        <v>142.16230661379493</v>
      </c>
      <c r="I446" s="13">
        <f t="shared" si="37"/>
        <v>69.067036785349345</v>
      </c>
      <c r="J446" s="13">
        <f t="shared" si="37"/>
        <v>2.8873528680379361</v>
      </c>
      <c r="K446" s="13">
        <f t="shared" si="37"/>
        <v>0.18930614790971356</v>
      </c>
      <c r="L446" s="13">
        <f t="shared" si="34"/>
        <v>619.97415756790929</v>
      </c>
    </row>
    <row r="447" spans="1:12">
      <c r="E447" s="4">
        <f t="shared" si="33"/>
        <v>2191</v>
      </c>
      <c r="F447" s="5">
        <f>F446*SUM(economy!Z237:AB237)/SUM(economy!Z236:AB236)</f>
        <v>1922.5387099789243</v>
      </c>
      <c r="G447" s="13">
        <f t="shared" si="37"/>
        <v>130.77955440258336</v>
      </c>
      <c r="H447" s="13">
        <f t="shared" si="37"/>
        <v>141.94259731890381</v>
      </c>
      <c r="I447" s="13">
        <f t="shared" si="37"/>
        <v>68.414190017171734</v>
      </c>
      <c r="J447" s="13">
        <f t="shared" si="37"/>
        <v>2.9366368025783016</v>
      </c>
      <c r="K447" s="13">
        <f t="shared" si="37"/>
        <v>0.2005117133685291</v>
      </c>
      <c r="L447" s="13">
        <f t="shared" si="34"/>
        <v>619.2734902546058</v>
      </c>
    </row>
    <row r="448" spans="1:12">
      <c r="E448" s="4">
        <f t="shared" si="33"/>
        <v>2192</v>
      </c>
      <c r="F448" s="5">
        <f>F447*SUM(economy!Z238:AB238)/SUM(economy!Z237:AB237)</f>
        <v>2020.4085899146339</v>
      </c>
      <c r="G448" s="13">
        <f t="shared" si="37"/>
        <v>130.8968924459154</v>
      </c>
      <c r="H448" s="13">
        <f t="shared" si="37"/>
        <v>141.73262905633842</v>
      </c>
      <c r="I448" s="13">
        <f t="shared" si="37"/>
        <v>67.784724729182471</v>
      </c>
      <c r="J448" s="13">
        <f t="shared" si="37"/>
        <v>2.994526057737791</v>
      </c>
      <c r="K448" s="13">
        <f t="shared" si="37"/>
        <v>0.2118765351218683</v>
      </c>
      <c r="L448" s="13">
        <f t="shared" si="34"/>
        <v>618.62064882429604</v>
      </c>
    </row>
    <row r="449" spans="5:12">
      <c r="E449" s="4">
        <f t="shared" si="33"/>
        <v>2193</v>
      </c>
      <c r="F449" s="5">
        <f>F448*SUM(economy!Z239:AB239)/SUM(economy!Z238:AB238)</f>
        <v>2118.5367104600473</v>
      </c>
      <c r="G449" s="13">
        <f t="shared" si="37"/>
        <v>131.02020376830455</v>
      </c>
      <c r="H449" s="13">
        <f t="shared" si="37"/>
        <v>141.53242808282914</v>
      </c>
      <c r="I449" s="13">
        <f t="shared" si="37"/>
        <v>67.178411968116308</v>
      </c>
      <c r="J449" s="13">
        <f t="shared" si="37"/>
        <v>3.0605953568552606</v>
      </c>
      <c r="K449" s="13">
        <f t="shared" si="37"/>
        <v>0.22336447800136761</v>
      </c>
      <c r="L449" s="13">
        <f t="shared" si="34"/>
        <v>618.01500365410664</v>
      </c>
    </row>
    <row r="450" spans="5:12">
      <c r="E450" s="4">
        <f t="shared" si="33"/>
        <v>2194</v>
      </c>
      <c r="F450" s="5">
        <f>F449*SUM(economy!Z240:AB240)/SUM(economy!Z239:AB239)</f>
        <v>2216.6213675658842</v>
      </c>
      <c r="G450" s="13">
        <f t="shared" si="37"/>
        <v>131.14950413091481</v>
      </c>
      <c r="H450" s="13">
        <f t="shared" si="37"/>
        <v>141.34199177621633</v>
      </c>
      <c r="I450" s="13">
        <f t="shared" si="37"/>
        <v>66.594979763208599</v>
      </c>
      <c r="J450" s="13">
        <f t="shared" si="37"/>
        <v>3.1344077096669789</v>
      </c>
      <c r="K450" s="13">
        <f t="shared" si="37"/>
        <v>0.23493922159102798</v>
      </c>
      <c r="L450" s="13">
        <f t="shared" si="34"/>
        <v>617.45582260159767</v>
      </c>
    </row>
    <row r="451" spans="5:12">
      <c r="E451" s="4">
        <f t="shared" si="33"/>
        <v>2195</v>
      </c>
      <c r="F451" s="5">
        <f>F450*SUM(economy!Z241:AB241)/SUM(economy!Z240:AB240)</f>
        <v>2314.3677536837517</v>
      </c>
      <c r="G451" s="13">
        <f t="shared" si="37"/>
        <v>131.28479088104794</v>
      </c>
      <c r="H451" s="13">
        <f t="shared" si="37"/>
        <v>141.16128919253524</v>
      </c>
      <c r="I451" s="13">
        <f t="shared" si="37"/>
        <v>66.034114467823827</v>
      </c>
      <c r="J451" s="13">
        <f t="shared" si="37"/>
        <v>3.2155156785157573</v>
      </c>
      <c r="K451" s="13">
        <f t="shared" si="37"/>
        <v>0.24656457193561654</v>
      </c>
      <c r="L451" s="13">
        <f t="shared" si="34"/>
        <v>616.94227479185838</v>
      </c>
    </row>
    <row r="452" spans="5:12">
      <c r="E452" s="4">
        <f t="shared" si="33"/>
        <v>2196</v>
      </c>
      <c r="F452" s="5">
        <f>F451*SUM(economy!Z242:AB242)/SUM(economy!Z241:AB241)</f>
        <v>2411.489506873987</v>
      </c>
      <c r="G452" s="13">
        <f t="shared" si="37"/>
        <v>131.42604337305681</v>
      </c>
      <c r="H452" s="13">
        <f t="shared" si="37"/>
        <v>140.99026179148899</v>
      </c>
      <c r="I452" s="13">
        <f t="shared" si="37"/>
        <v>65.495462354948913</v>
      </c>
      <c r="J452" s="13">
        <f t="shared" si="37"/>
        <v>3.3034627846261539</v>
      </c>
      <c r="K452" s="13">
        <f t="shared" si="37"/>
        <v>0.25820473556161677</v>
      </c>
      <c r="L452" s="13">
        <f t="shared" si="34"/>
        <v>616.4734350396825</v>
      </c>
    </row>
    <row r="453" spans="5:12">
      <c r="E453" s="4">
        <f t="shared" si="33"/>
        <v>2197</v>
      </c>
      <c r="F453" s="5">
        <f>F452*SUM(economy!Z243:AB243)/SUM(economy!Z242:AB242)</f>
        <v>2507.7100281767603</v>
      </c>
      <c r="G453" s="13">
        <f t="shared" si="37"/>
        <v>131.57322348380498</v>
      </c>
      <c r="H453" s="13">
        <f t="shared" si="37"/>
        <v>140.82882430538174</v>
      </c>
      <c r="I453" s="13">
        <f t="shared" si="37"/>
        <v>64.97863142400054</v>
      </c>
      <c r="J453" s="13">
        <f t="shared" si="37"/>
        <v>3.3977850158637679</v>
      </c>
      <c r="K453" s="13">
        <f t="shared" si="37"/>
        <v>0.26982455840740394</v>
      </c>
      <c r="L453" s="13">
        <f t="shared" si="34"/>
        <v>616.04828878745843</v>
      </c>
    </row>
    <row r="454" spans="5:12">
      <c r="E454" s="4">
        <f t="shared" si="33"/>
        <v>2198</v>
      </c>
      <c r="F454" s="5">
        <f>F453*SUM(economy!Z244:AB244)/SUM(economy!Z243:AB243)</f>
        <v>2602.7635925701102</v>
      </c>
      <c r="G454" s="13">
        <f t="shared" si="37"/>
        <v>131.72627620852938</v>
      </c>
      <c r="H454" s="13">
        <f t="shared" si="37"/>
        <v>140.6768657293583</v>
      </c>
      <c r="I454" s="13">
        <f t="shared" si="37"/>
        <v>64.483193381295337</v>
      </c>
      <c r="J454" s="13">
        <f t="shared" si="37"/>
        <v>3.4980124029820017</v>
      </c>
      <c r="K454" s="13">
        <f t="shared" si="37"/>
        <v>0.28138973259013056</v>
      </c>
      <c r="L454" s="13">
        <f t="shared" si="34"/>
        <v>615.66573745475512</v>
      </c>
    </row>
    <row r="455" spans="5:12">
      <c r="E455" s="4">
        <f t="shared" si="33"/>
        <v>2199</v>
      </c>
      <c r="F455" s="5">
        <f>F454*SUM(economy!Z245:AB245)/SUM(economy!Z244:AB244)</f>
        <v>2696.3962755873604</v>
      </c>
      <c r="G455" s="13">
        <f t="shared" ref="G455:K470" si="38">G454*(1-G$5)+G$4*$F454*$L$4/1000</f>
        <v>131.88513032450786</v>
      </c>
      <c r="H455" s="13">
        <f t="shared" si="38"/>
        <v>140.5342504132349</v>
      </c>
      <c r="I455" s="13">
        <f t="shared" si="38"/>
        <v>64.008685760841487</v>
      </c>
      <c r="J455" s="13">
        <f t="shared" si="38"/>
        <v>3.6036706362169424</v>
      </c>
      <c r="K455" s="13">
        <f t="shared" si="38"/>
        <v>0.29286697397383604</v>
      </c>
      <c r="L455" s="13">
        <f t="shared" si="34"/>
        <v>615.32460410877502</v>
      </c>
    </row>
    <row r="456" spans="5:12">
      <c r="E456" s="4">
        <f t="shared" si="33"/>
        <v>2200</v>
      </c>
      <c r="F456" s="5">
        <f>F455*SUM(economy!Z246:AB246)/SUM(economy!Z245:AB245)</f>
        <v>2788.3667148072386</v>
      </c>
      <c r="G456" s="13">
        <f t="shared" si="38"/>
        <v>132.0496991112808</v>
      </c>
      <c r="H456" s="13">
        <f t="shared" si="38"/>
        <v>140.40081923733257</v>
      </c>
      <c r="I456" s="13">
        <f t="shared" si="38"/>
        <v>63.554614155873864</v>
      </c>
      <c r="J456" s="13">
        <f t="shared" si="38"/>
        <v>3.7142826982891686</v>
      </c>
      <c r="K456" s="13">
        <f t="shared" si="38"/>
        <v>0.30422417337311458</v>
      </c>
      <c r="L456" s="13">
        <f t="shared" si="34"/>
        <v>615.02363937614962</v>
      </c>
    </row>
    <row r="457" spans="5:12">
      <c r="E457" s="4">
        <f t="shared" si="33"/>
        <v>2201</v>
      </c>
      <c r="F457" s="5">
        <f>F456*SUM(economy!Z247:AB247)/SUM(economy!Z246:AB246)</f>
        <v>2878.4467230113169</v>
      </c>
      <c r="G457" s="13">
        <f t="shared" si="38"/>
        <v>132.21988111734885</v>
      </c>
      <c r="H457" s="13">
        <f t="shared" si="38"/>
        <v>140.27639085657714</v>
      </c>
      <c r="I457" s="13">
        <f t="shared" si="38"/>
        <v>63.120454534838402</v>
      </c>
      <c r="J457" s="13">
        <f t="shared" si="38"/>
        <v>3.8293704934940749</v>
      </c>
      <c r="K457" s="13">
        <f t="shared" si="38"/>
        <v>0.31543052401348531</v>
      </c>
      <c r="L457" s="13">
        <f t="shared" si="34"/>
        <v>614.76152752627195</v>
      </c>
    </row>
    <row r="458" spans="5:12">
      <c r="E458" s="4">
        <f t="shared" ref="E458:E521" si="39">1+E457</f>
        <v>2202</v>
      </c>
      <c r="F458" s="5">
        <f>F457*SUM(economy!Z248:AB248)/SUM(economy!Z247:AB247)</f>
        <v>2966.4217677967013</v>
      </c>
      <c r="G458" s="13">
        <f t="shared" si="38"/>
        <v>132.3955609642932</v>
      </c>
      <c r="H458" s="13">
        <f t="shared" si="38"/>
        <v>140.1607629987503</v>
      </c>
      <c r="I458" s="13">
        <f t="shared" si="38"/>
        <v>62.705655618407462</v>
      </c>
      <c r="J458" s="13">
        <f t="shared" si="38"/>
        <v>3.948456455694223</v>
      </c>
      <c r="K458" s="13">
        <f t="shared" si="38"/>
        <v>0.3264566276267491</v>
      </c>
      <c r="L458" s="13">
        <f t="shared" ref="L458:L521" si="40">SUM(G458:K458,L$5)</f>
        <v>614.53689266477193</v>
      </c>
    </row>
    <row r="459" spans="5:12">
      <c r="E459" s="4">
        <f t="shared" si="39"/>
        <v>2203</v>
      </c>
      <c r="F459" s="5">
        <f>F458*SUM(economy!Z249:AB249)/SUM(economy!Z248:AB248)</f>
        <v>3052.0913307880601</v>
      </c>
      <c r="G459" s="13">
        <f t="shared" si="38"/>
        <v>132.5766101801681</v>
      </c>
      <c r="H459" s="13">
        <f t="shared" si="38"/>
        <v>140.05371380420303</v>
      </c>
      <c r="I459" s="13">
        <f t="shared" si="38"/>
        <v>62.309641296643939</v>
      </c>
      <c r="J459" s="13">
        <f t="shared" si="38"/>
        <v>4.0710651207447119</v>
      </c>
      <c r="K459" s="13">
        <f t="shared" si="38"/>
        <v>0.3372745813181029</v>
      </c>
      <c r="L459" s="13">
        <f t="shared" si="40"/>
        <v>614.34830498307792</v>
      </c>
    </row>
    <row r="460" spans="5:12">
      <c r="E460" s="4">
        <f t="shared" si="39"/>
        <v>2204</v>
      </c>
      <c r="F460" s="5">
        <f>F459*SUM(economy!Z250:AB250)/SUM(economy!Z249:AB249)</f>
        <v>3135.2691582475236</v>
      </c>
      <c r="G460" s="13">
        <f t="shared" si="38"/>
        <v>132.76288805481715</v>
      </c>
      <c r="H460" s="13">
        <f t="shared" si="38"/>
        <v>139.95500319561239</v>
      </c>
      <c r="I460" s="13">
        <f t="shared" si="38"/>
        <v>61.931813067686768</v>
      </c>
      <c r="J460" s="13">
        <f t="shared" si="38"/>
        <v>4.1967246512518708</v>
      </c>
      <c r="K460" s="13">
        <f t="shared" si="38"/>
        <v>0.34785804711812235</v>
      </c>
      <c r="L460" s="13">
        <f t="shared" si="40"/>
        <v>614.19428701648633</v>
      </c>
    </row>
    <row r="461" spans="5:12">
      <c r="E461" s="4">
        <f t="shared" si="39"/>
        <v>2205</v>
      </c>
      <c r="F461" s="5">
        <f>F460*SUM(economy!Z251:AB251)/SUM(economy!Z250:AB250)</f>
        <v>3215.7834137726263</v>
      </c>
      <c r="G461" s="13">
        <f t="shared" si="38"/>
        <v>132.95424251048485</v>
      </c>
      <c r="H461" s="13">
        <f t="shared" si="38"/>
        <v>139.86437426750146</v>
      </c>
      <c r="I461" s="13">
        <f t="shared" si="38"/>
        <v>61.57155248135328</v>
      </c>
      <c r="J461" s="13">
        <f t="shared" si="38"/>
        <v>4.324968303641584</v>
      </c>
      <c r="K461" s="13">
        <f t="shared" si="38"/>
        <v>0.35818230593389483</v>
      </c>
      <c r="L461" s="13">
        <f t="shared" si="40"/>
        <v>614.07331986891506</v>
      </c>
    </row>
    <row r="462" spans="5:12">
      <c r="E462" s="4">
        <f t="shared" si="39"/>
        <v>2206</v>
      </c>
      <c r="F462" s="5">
        <f>F461*SUM(economy!Z252:AB252)/SUM(economy!Z251:AB251)</f>
        <v>3293.4767428478403</v>
      </c>
      <c r="G462" s="13">
        <f t="shared" si="38"/>
        <v>133.15051098174797</v>
      </c>
      <c r="H462" s="13">
        <f t="shared" si="38"/>
        <v>139.78155468627446</v>
      </c>
      <c r="I462" s="13">
        <f t="shared" si="38"/>
        <v>61.228223572882506</v>
      </c>
      <c r="J462" s="13">
        <f t="shared" si="38"/>
        <v>4.4553358293409149</v>
      </c>
      <c r="K462" s="13">
        <f t="shared" si="38"/>
        <v>0.36822429744095292</v>
      </c>
      <c r="L462" s="13">
        <f t="shared" si="40"/>
        <v>613.98384936768684</v>
      </c>
    </row>
    <row r="463" spans="5:12">
      <c r="E463" s="4">
        <f t="shared" si="39"/>
        <v>2207</v>
      </c>
      <c r="F463" s="5">
        <f>F462*SUM(economy!Z253:AB253)/SUM(economy!Z252:AB252)</f>
        <v>3368.2062582276053</v>
      </c>
      <c r="G463" s="13">
        <f t="shared" si="38"/>
        <v>133.35152129938658</v>
      </c>
      <c r="H463" s="13">
        <f t="shared" si="38"/>
        <v>139.70625809246167</v>
      </c>
      <c r="I463" s="13">
        <f t="shared" si="38"/>
        <v>60.901175273709171</v>
      </c>
      <c r="J463" s="13">
        <f t="shared" si="38"/>
        <v>4.5873748034910902</v>
      </c>
      <c r="K463" s="13">
        <f t="shared" si="38"/>
        <v>0.3779626473095441</v>
      </c>
      <c r="L463" s="13">
        <f t="shared" si="40"/>
        <v>613.92429211635806</v>
      </c>
    </row>
    <row r="464" spans="5:12">
      <c r="E464" s="4">
        <f t="shared" si="39"/>
        <v>2208</v>
      </c>
      <c r="F464" s="5">
        <f>F463*SUM(economy!Z254:AB254)/SUM(economy!Z253:AB253)</f>
        <v>3439.8434544427419</v>
      </c>
      <c r="G464" s="13">
        <f t="shared" si="38"/>
        <v>133.55709257336292</v>
      </c>
      <c r="H464" s="13">
        <f t="shared" si="38"/>
        <v>139.63818549773399</v>
      </c>
      <c r="I464" s="13">
        <f t="shared" si="38"/>
        <v>60.589743787682842</v>
      </c>
      <c r="J464" s="13">
        <f t="shared" si="38"/>
        <v>4.720641876039692</v>
      </c>
      <c r="K464" s="13">
        <f t="shared" si="38"/>
        <v>0.38737768303195486</v>
      </c>
      <c r="L464" s="13">
        <f t="shared" si="40"/>
        <v>613.89304141785146</v>
      </c>
    </row>
    <row r="465" spans="5:12">
      <c r="E465" s="4">
        <f t="shared" si="39"/>
        <v>2209</v>
      </c>
      <c r="F465" s="5">
        <f>F464*SUM(economy!Z255:AB255)/SUM(economy!Z254:AB254)</f>
        <v>3508.274059110091</v>
      </c>
      <c r="G465" s="13">
        <f t="shared" si="38"/>
        <v>133.76703607058244</v>
      </c>
      <c r="H465" s="13">
        <f t="shared" si="38"/>
        <v>139.57702667004691</v>
      </c>
      <c r="I465" s="13">
        <f t="shared" si="38"/>
        <v>60.29325492254786</v>
      </c>
      <c r="J465" s="13">
        <f t="shared" si="38"/>
        <v>4.8547039413274238</v>
      </c>
      <c r="K465" s="13">
        <f t="shared" si="38"/>
        <v>0.3964514395084846</v>
      </c>
      <c r="L465" s="13">
        <f t="shared" si="40"/>
        <v>613.88847304401315</v>
      </c>
    </row>
    <row r="466" spans="5:12">
      <c r="E466" s="4">
        <f t="shared" si="39"/>
        <v>2210</v>
      </c>
      <c r="F466" s="5">
        <f>F465*SUM(economy!Z256:AB256)/SUM(economy!Z255:AB255)</f>
        <v>3573.3978281653885</v>
      </c>
      <c r="G466" s="13">
        <f t="shared" si="38"/>
        <v>133.98115608357978</v>
      </c>
      <c r="H466" s="13">
        <f t="shared" si="38"/>
        <v>139.52246150101237</v>
      </c>
      <c r="I466" s="13">
        <f t="shared" si="38"/>
        <v>60.011026367790286</v>
      </c>
      <c r="J466" s="13">
        <f t="shared" si="38"/>
        <v>4.9891392234081353</v>
      </c>
      <c r="K466" s="13">
        <f t="shared" si="38"/>
        <v>0.40516765545474243</v>
      </c>
      <c r="L466" s="13">
        <f t="shared" si="40"/>
        <v>613.90895083124531</v>
      </c>
    </row>
    <row r="467" spans="5:12">
      <c r="E467" s="4">
        <f t="shared" si="39"/>
        <v>2211</v>
      </c>
      <c r="F467" s="5">
        <f>F466*SUM(economy!Z257:AB257)/SUM(economy!Z256:AB256)</f>
        <v>3635.128291618772</v>
      </c>
      <c r="G467" s="13">
        <f t="shared" si="38"/>
        <v>134.19925078670724</v>
      </c>
      <c r="H467" s="13">
        <f t="shared" si="38"/>
        <v>139.47416135028186</v>
      </c>
      <c r="I467" s="13">
        <f t="shared" si="38"/>
        <v>59.742369911147023</v>
      </c>
      <c r="J467" s="13">
        <f t="shared" si="38"/>
        <v>5.123538275334238</v>
      </c>
      <c r="K467" s="13">
        <f t="shared" si="38"/>
        <v>0.4135117616090821</v>
      </c>
      <c r="L467" s="13">
        <f t="shared" si="40"/>
        <v>613.95283208507942</v>
      </c>
    </row>
    <row r="468" spans="5:12">
      <c r="E468" s="4">
        <f t="shared" si="39"/>
        <v>2212</v>
      </c>
      <c r="F468" s="5">
        <f>F467*SUM(economy!Z258:AB258)/SUM(economy!Z257:AB257)</f>
        <v>3693.3924559394477</v>
      </c>
      <c r="G468" s="13">
        <f t="shared" si="38"/>
        <v>134.42111307680605</v>
      </c>
      <c r="H468" s="13">
        <f t="shared" si="38"/>
        <v>139.43179036235836</v>
      </c>
      <c r="I468" s="13">
        <f t="shared" si="38"/>
        <v>59.486593587167242</v>
      </c>
      <c r="J468" s="13">
        <f t="shared" si="38"/>
        <v>5.2575048915151736</v>
      </c>
      <c r="K468" s="13">
        <f t="shared" si="38"/>
        <v>0.42147086164368841</v>
      </c>
      <c r="L468" s="13">
        <f t="shared" si="40"/>
        <v>614.01847277949048</v>
      </c>
    </row>
    <row r="469" spans="5:12">
      <c r="E469" s="4">
        <f t="shared" si="39"/>
        <v>2213</v>
      </c>
      <c r="F469" s="5">
        <f>F468*SUM(economy!Z259:AB259)/SUM(economy!Z258:AB258)</f>
        <v>3748.1304687060137</v>
      </c>
      <c r="G469" s="13">
        <f t="shared" si="38"/>
        <v>134.64653139571314</v>
      </c>
      <c r="H469" s="13">
        <f t="shared" si="38"/>
        <v>139.39500675184073</v>
      </c>
      <c r="I469" s="13">
        <f t="shared" si="38"/>
        <v>59.243003752222322</v>
      </c>
      <c r="J469" s="13">
        <f t="shared" si="38"/>
        <v>5.3906569330243377</v>
      </c>
      <c r="K469" s="13">
        <f t="shared" si="38"/>
        <v>0.42903370661401569</v>
      </c>
      <c r="L469" s="13">
        <f t="shared" si="40"/>
        <v>614.10423253941451</v>
      </c>
    </row>
    <row r="470" spans="5:12">
      <c r="E470" s="4">
        <f t="shared" si="39"/>
        <v>2214</v>
      </c>
      <c r="F470" s="5">
        <f>F469*SUM(economy!Z260:AB260)/SUM(economy!Z259:AB259)</f>
        <v>3799.2952507070013</v>
      </c>
      <c r="G470" s="13">
        <f t="shared" si="38"/>
        <v>134.87529053230082</v>
      </c>
      <c r="H470" s="13">
        <f t="shared" si="38"/>
        <v>139.36346405364404</v>
      </c>
      <c r="I470" s="13">
        <f t="shared" si="38"/>
        <v>59.010907081282561</v>
      </c>
      <c r="J470" s="13">
        <f t="shared" si="38"/>
        <v>5.5226270663985257</v>
      </c>
      <c r="K470" s="13">
        <f t="shared" si="38"/>
        <v>0.43619066371747151</v>
      </c>
      <c r="L470" s="13">
        <f t="shared" si="40"/>
        <v>614.20847939734335</v>
      </c>
    </row>
    <row r="471" spans="5:12">
      <c r="E471" s="4">
        <f t="shared" si="39"/>
        <v>2215</v>
      </c>
      <c r="F471" s="5">
        <f>F470*SUM(economy!Z261:AB261)/SUM(economy!Z260:AB260)</f>
        <v>3846.8521002425855</v>
      </c>
      <c r="G471" s="13">
        <f t="shared" ref="G471:K486" si="41">G470*(1-G$5)+G$4*$F470*$L$4/1000</f>
        <v>135.10717240206228</v>
      </c>
      <c r="H471" s="13">
        <f t="shared" si="41"/>
        <v>139.33681233523595</v>
      </c>
      <c r="I471" s="13">
        <f t="shared" si="41"/>
        <v>58.789612482620655</v>
      </c>
      <c r="J471" s="13">
        <f t="shared" si="41"/>
        <v>5.6530634170513956</v>
      </c>
      <c r="K471" s="13">
        <f t="shared" si="41"/>
        <v>0.44293368007232647</v>
      </c>
      <c r="L471" s="13">
        <f t="shared" si="40"/>
        <v>614.32959431704262</v>
      </c>
    </row>
    <row r="472" spans="5:12">
      <c r="E472" s="4">
        <f t="shared" si="39"/>
        <v>2216</v>
      </c>
      <c r="F472" s="5">
        <f>F471*SUM(economy!Z262:AB262)/SUM(economy!Z261:AB261)</f>
        <v>3890.7782739602503</v>
      </c>
      <c r="G472" s="13">
        <f t="shared" si="41"/>
        <v>135.34195680254658</v>
      </c>
      <c r="H472" s="13">
        <f t="shared" si="41"/>
        <v>139.31469936838334</v>
      </c>
      <c r="I472" s="13">
        <f t="shared" si="41"/>
        <v>58.578432927367189</v>
      </c>
      <c r="J472" s="13">
        <f t="shared" si="41"/>
        <v>5.781630138916019</v>
      </c>
      <c r="K472" s="13">
        <f t="shared" si="41"/>
        <v>0.44925624217112753</v>
      </c>
      <c r="L472" s="13">
        <f t="shared" si="40"/>
        <v>614.46597547938427</v>
      </c>
    </row>
    <row r="473" spans="5:12">
      <c r="E473" s="4">
        <f t="shared" si="39"/>
        <v>2217</v>
      </c>
      <c r="F473" s="5">
        <f>F472*SUM(economy!Z263:AB263)/SUM(economy!Z262:AB262)</f>
        <v>3931.0625481581965</v>
      </c>
      <c r="G473" s="13">
        <f t="shared" si="41"/>
        <v>135.57942214321082</v>
      </c>
      <c r="H473" s="13">
        <f t="shared" si="41"/>
        <v>139.29677175831748</v>
      </c>
      <c r="I473" s="13">
        <f t="shared" si="41"/>
        <v>58.37668719153568</v>
      </c>
      <c r="J473" s="13">
        <f t="shared" si="41"/>
        <v>5.9080079023478449</v>
      </c>
      <c r="K473" s="13">
        <f t="shared" si="41"/>
        <v>0.45515333160887311</v>
      </c>
      <c r="L473" s="13">
        <f t="shared" si="40"/>
        <v>614.61604232702064</v>
      </c>
    </row>
    <row r="474" spans="5:12">
      <c r="E474" s="4">
        <f t="shared" si="39"/>
        <v>2218</v>
      </c>
      <c r="F474" s="5">
        <f>F473*SUM(economy!Z264:AB264)/SUM(economy!Z263:AB263)</f>
        <v>3967.7047641093573</v>
      </c>
      <c r="G474" s="13">
        <f t="shared" si="41"/>
        <v>135.81934614849746</v>
      </c>
      <c r="H474" s="13">
        <f t="shared" si="41"/>
        <v>139.28267602860046</v>
      </c>
      <c r="I474" s="13">
        <f t="shared" si="41"/>
        <v>58.183701508757622</v>
      </c>
      <c r="J474" s="13">
        <f t="shared" si="41"/>
        <v>6.0318943026651013</v>
      </c>
      <c r="K474" s="13">
        <f t="shared" si="41"/>
        <v>0.46062137763471012</v>
      </c>
      <c r="L474" s="13">
        <f t="shared" si="40"/>
        <v>614.77823936615528</v>
      </c>
    </row>
    <row r="475" spans="5:12">
      <c r="E475" s="4">
        <f t="shared" si="39"/>
        <v>2219</v>
      </c>
      <c r="F475" s="5">
        <f>F474*SUM(economy!Z265:AB265)/SUM(economy!Z264:AB264)</f>
        <v>4000.7153605979624</v>
      </c>
      <c r="G475" s="13">
        <f t="shared" si="41"/>
        <v>136.06150653316141</v>
      </c>
      <c r="H475" s="13">
        <f t="shared" si="41"/>
        <v>139.27205966031474</v>
      </c>
      <c r="I475" s="13">
        <f t="shared" si="41"/>
        <v>57.998811132525347</v>
      </c>
      <c r="J475" s="13">
        <f t="shared" si="41"/>
        <v>6.1530041919848291</v>
      </c>
      <c r="K475" s="13">
        <f t="shared" si="41"/>
        <v>0.46565820702679306</v>
      </c>
      <c r="L475" s="13">
        <f t="shared" si="40"/>
        <v>614.95103972501317</v>
      </c>
    </row>
    <row r="476" spans="5:12">
      <c r="E476" s="4">
        <f t="shared" si="39"/>
        <v>2220</v>
      </c>
      <c r="F476" s="5">
        <f>F475*SUM(economy!Z266:AB266)/SUM(economy!Z265:AB265)</f>
        <v>4030.1148965221469</v>
      </c>
      <c r="G476" s="13">
        <f t="shared" si="41"/>
        <v>136.30568164906646</v>
      </c>
      <c r="H476" s="13">
        <f t="shared" si="41"/>
        <v>139.26457208450037</v>
      </c>
      <c r="I476" s="13">
        <f t="shared" si="41"/>
        <v>57.821361807236293</v>
      </c>
      <c r="J476" s="13">
        <f t="shared" si="41"/>
        <v>6.271069937235576</v>
      </c>
      <c r="K476" s="13">
        <f t="shared" si="41"/>
        <v>0.47026299174320896</v>
      </c>
      <c r="L476" s="13">
        <f t="shared" si="40"/>
        <v>615.13294846978192</v>
      </c>
    </row>
    <row r="477" spans="5:12">
      <c r="E477" s="4">
        <f t="shared" si="39"/>
        <v>2221</v>
      </c>
      <c r="F477" s="5">
        <f>F476*SUM(economy!Z267:AB267)/SUM(economy!Z266:AB266)</f>
        <v>4055.9335660991069</v>
      </c>
      <c r="G477" s="13">
        <f t="shared" si="41"/>
        <v>136.5516511028448</v>
      </c>
      <c r="H477" s="13">
        <f t="shared" si="41"/>
        <v>139.25986562703602</v>
      </c>
      <c r="I477" s="13">
        <f t="shared" si="41"/>
        <v>57.650711147770302</v>
      </c>
      <c r="J477" s="13">
        <f t="shared" si="41"/>
        <v>6.3858416073980759</v>
      </c>
      <c r="K477" s="13">
        <f t="shared" si="41"/>
        <v>0.47443619475763521</v>
      </c>
      <c r="L477" s="13">
        <f t="shared" si="40"/>
        <v>615.32250567980691</v>
      </c>
    </row>
    <row r="478" spans="5:12">
      <c r="E478" s="4">
        <f t="shared" si="39"/>
        <v>2222</v>
      </c>
      <c r="F478" s="5">
        <f>F477*SUM(economy!Z268:AB268)/SUM(economy!Z267:AB267)</f>
        <v>4078.2107089174242</v>
      </c>
      <c r="G478" s="13">
        <f t="shared" si="41"/>
        <v>136.79919634396822</v>
      </c>
      <c r="H478" s="13">
        <f t="shared" si="41"/>
        <v>139.25759640540005</v>
      </c>
      <c r="I478" s="13">
        <f t="shared" si="41"/>
        <v>57.486229927716359</v>
      </c>
      <c r="J478" s="13">
        <f t="shared" si="41"/>
        <v>6.4970870931486528</v>
      </c>
      <c r="K478" s="13">
        <f t="shared" si="41"/>
        <v>0.47817951444668427</v>
      </c>
      <c r="L478" s="13">
        <f t="shared" si="40"/>
        <v>615.51828928467989</v>
      </c>
    </row>
    <row r="479" spans="5:12">
      <c r="E479" s="4">
        <f t="shared" si="39"/>
        <v>2223</v>
      </c>
      <c r="F479" s="5">
        <f>F478*SUM(economy!Z269:AB269)/SUM(economy!Z268:AB268)</f>
        <v>4096.9943168129385</v>
      </c>
      <c r="G479" s="13">
        <f t="shared" si="41"/>
        <v>137.04810122291624</v>
      </c>
      <c r="H479" s="13">
        <f t="shared" si="41"/>
        <v>139.25742517696003</v>
      </c>
      <c r="I479" s="13">
        <f t="shared" si="41"/>
        <v>57.327303276700825</v>
      </c>
      <c r="J479" s="13">
        <f t="shared" si="41"/>
        <v>6.6045921621621781</v>
      </c>
      <c r="K479" s="13">
        <f t="shared" si="41"/>
        <v>0.48149582785688477</v>
      </c>
      <c r="L479" s="13">
        <f t="shared" si="40"/>
        <v>615.7189176665961</v>
      </c>
    </row>
    <row r="480" spans="5:12">
      <c r="E480" s="4">
        <f t="shared" si="39"/>
        <v>2224</v>
      </c>
      <c r="F480" s="5">
        <f>F479*SUM(economy!Z270:AB270)/SUM(economy!Z269:AB269)</f>
        <v>4112.3405393010262</v>
      </c>
      <c r="G480" s="13">
        <f t="shared" si="41"/>
        <v>137.29815251924754</v>
      </c>
      <c r="H480" s="13">
        <f t="shared" si="41"/>
        <v>139.25901813862578</v>
      </c>
      <c r="I480" s="13">
        <f t="shared" si="41"/>
        <v>57.17333178755996</v>
      </c>
      <c r="J480" s="13">
        <f t="shared" si="41"/>
        <v>6.7081604533773227</v>
      </c>
      <c r="K480" s="13">
        <f t="shared" si="41"/>
        <v>0.48438913314299853</v>
      </c>
      <c r="L480" s="13">
        <f t="shared" si="40"/>
        <v>615.9230520319536</v>
      </c>
    </row>
    <row r="481" spans="5:12">
      <c r="E481" s="4">
        <f t="shared" si="39"/>
        <v>2225</v>
      </c>
      <c r="F481" s="5">
        <f>F480*SUM(economy!Z271:AB271)/SUM(economy!Z270:AB270)</f>
        <v>4124.3131890803961</v>
      </c>
      <c r="G481" s="13">
        <f t="shared" si="41"/>
        <v>137.54914043948656</v>
      </c>
      <c r="H481" s="13">
        <f t="shared" si="41"/>
        <v>139.26204767786439</v>
      </c>
      <c r="I481" s="13">
        <f t="shared" si="41"/>
        <v>57.023732534350117</v>
      </c>
      <c r="J481" s="13">
        <f t="shared" si="41"/>
        <v>6.8076134135415689</v>
      </c>
      <c r="K481" s="13">
        <f t="shared" si="41"/>
        <v>0.48686449143595334</v>
      </c>
      <c r="L481" s="13">
        <f t="shared" si="40"/>
        <v>616.12939855667855</v>
      </c>
    </row>
    <row r="482" spans="5:12">
      <c r="E482" s="4">
        <f t="shared" si="39"/>
        <v>2226</v>
      </c>
      <c r="F482" s="5">
        <f>F481*SUM(economy!Z272:AB272)/SUM(economy!Z271:AB271)</f>
        <v>4132.9832489290229</v>
      </c>
      <c r="G482" s="13">
        <f t="shared" si="41"/>
        <v>137.80085908482951</v>
      </c>
      <c r="H482" s="13">
        <f t="shared" si="41"/>
        <v>139.26619307521753</v>
      </c>
      <c r="I482" s="13">
        <f t="shared" si="41"/>
        <v>56.87794000240298</v>
      </c>
      <c r="J482" s="13">
        <f t="shared" si="41"/>
        <v>6.9027901793417392</v>
      </c>
      <c r="K482" s="13">
        <f t="shared" si="41"/>
        <v>0.48892796836817765</v>
      </c>
      <c r="L482" s="13">
        <f t="shared" si="40"/>
        <v>616.33671031016002</v>
      </c>
    </row>
    <row r="483" spans="5:12">
      <c r="E483" s="4">
        <f t="shared" si="39"/>
        <v>2227</v>
      </c>
      <c r="F483" s="5">
        <f>F482*SUM(economy!Z273:AB273)/SUM(economy!Z272:AB272)</f>
        <v>4138.4283811439645</v>
      </c>
      <c r="G483" s="13">
        <f t="shared" si="41"/>
        <v>138.05310688875477</v>
      </c>
      <c r="H483" s="13">
        <f t="shared" si="41"/>
        <v>139.27114115858524</v>
      </c>
      <c r="I483" s="13">
        <f t="shared" si="41"/>
        <v>56.735406931815746</v>
      </c>
      <c r="J483" s="13">
        <f t="shared" si="41"/>
        <v>6.993547408391974</v>
      </c>
      <c r="K483" s="13">
        <f t="shared" si="41"/>
        <v>0.4905865754564972</v>
      </c>
      <c r="L483" s="13">
        <f t="shared" si="40"/>
        <v>616.54378896300432</v>
      </c>
    </row>
    <row r="484" spans="5:12">
      <c r="E484" s="4">
        <f t="shared" si="39"/>
        <v>2228</v>
      </c>
      <c r="F484" s="5">
        <f>F483*SUM(economy!Z274:AB274)/SUM(economy!Z273:AB273)</f>
        <v>4140.7324405289519</v>
      </c>
      <c r="G484" s="13">
        <f t="shared" si="41"/>
        <v>138.30568702469313</v>
      </c>
      <c r="H484" s="13">
        <f t="shared" si="41"/>
        <v>139.27658690964785</v>
      </c>
      <c r="I484" s="13">
        <f t="shared" si="41"/>
        <v>56.595605075920226</v>
      </c>
      <c r="J484" s="13">
        <f t="shared" si="41"/>
        <v>7.0797590622993543</v>
      </c>
      <c r="K484" s="13">
        <f t="shared" si="41"/>
        <v>0.4918482115180709</v>
      </c>
      <c r="L484" s="13">
        <f t="shared" si="40"/>
        <v>616.74948628407856</v>
      </c>
    </row>
    <row r="485" spans="5:12">
      <c r="E485" s="4">
        <f t="shared" si="39"/>
        <v>2229</v>
      </c>
      <c r="F485" s="5">
        <f>F484*SUM(economy!Z275:AB275)/SUM(economy!Z274:AB274)</f>
        <v>4139.9849918106565</v>
      </c>
      <c r="G485" s="13">
        <f t="shared" si="41"/>
        <v>138.55840778397425</v>
      </c>
      <c r="H485" s="13">
        <f t="shared" si="41"/>
        <v>139.28223402289069</v>
      </c>
      <c r="I485" s="13">
        <f t="shared" si="41"/>
        <v>56.458025876405145</v>
      </c>
      <c r="J485" s="13">
        <f t="shared" si="41"/>
        <v>7.1613161449612139</v>
      </c>
      <c r="K485" s="13">
        <f t="shared" si="41"/>
        <v>0.49272160427292655</v>
      </c>
      <c r="L485" s="13">
        <f t="shared" si="40"/>
        <v>616.95270543250422</v>
      </c>
    </row>
    <row r="486" spans="5:12">
      <c r="E486" s="4">
        <f t="shared" si="39"/>
        <v>2230</v>
      </c>
      <c r="F486" s="5">
        <f>F485*SUM(economy!Z276:AB276)/SUM(economy!Z275:AB275)</f>
        <v>4136.2808322587352</v>
      </c>
      <c r="G486" s="13">
        <f t="shared" si="41"/>
        <v>138.81108292431949</v>
      </c>
      <c r="H486" s="13">
        <f t="shared" si="41"/>
        <v>139.28779541777789</v>
      </c>
      <c r="I486" s="13">
        <f t="shared" si="41"/>
        <v>56.322181056875678</v>
      </c>
      <c r="J486" s="13">
        <f t="shared" si="41"/>
        <v>7.2381263991714286</v>
      </c>
      <c r="K486" s="13">
        <f t="shared" si="41"/>
        <v>0.49321625226759547</v>
      </c>
      <c r="L486" s="13">
        <f t="shared" si="40"/>
        <v>617.15240205041209</v>
      </c>
    </row>
    <row r="487" spans="5:12">
      <c r="E487" s="4">
        <f t="shared" si="39"/>
        <v>2231</v>
      </c>
      <c r="F487" s="5">
        <f>F486*SUM(economy!Z277:AB277)/SUM(economy!Z276:AB276)</f>
        <v>4129.7195202017137</v>
      </c>
      <c r="G487" s="13">
        <f t="shared" ref="G487:K502" si="42">G486*(1-G$5)+G$4*$F486*$L$4/1000</f>
        <v>139.06353198919913</v>
      </c>
      <c r="H487" s="13">
        <f t="shared" si="42"/>
        <v>139.29299370469283</v>
      </c>
      <c r="I487" s="13">
        <f t="shared" si="42"/>
        <v>56.187603136726835</v>
      </c>
      <c r="J487" s="13">
        <f t="shared" si="42"/>
        <v>7.3101139645281172</v>
      </c>
      <c r="K487" s="13">
        <f t="shared" si="42"/>
        <v>0.493342367237812</v>
      </c>
      <c r="L487" s="13">
        <f t="shared" si="40"/>
        <v>617.34758516238469</v>
      </c>
    </row>
    <row r="488" spans="5:12">
      <c r="E488" s="4">
        <f t="shared" si="39"/>
        <v>2232</v>
      </c>
      <c r="F488" s="5">
        <f>F487*SUM(economy!Z278:AB278)/SUM(economy!Z277:AB277)</f>
        <v>4120.4049100624952</v>
      </c>
      <c r="G488" s="13">
        <f t="shared" si="42"/>
        <v>139.31558059841333</v>
      </c>
      <c r="H488" s="13">
        <f t="shared" si="42"/>
        <v>139.29756160532591</v>
      </c>
      <c r="I488" s="13">
        <f t="shared" si="42"/>
        <v>56.053845867286007</v>
      </c>
      <c r="J488" s="13">
        <f t="shared" si="42"/>
        <v>7.3772189995454909</v>
      </c>
      <c r="K488" s="13">
        <f t="shared" si="42"/>
        <v>0.49311081701431858</v>
      </c>
      <c r="L488" s="13">
        <f t="shared" si="40"/>
        <v>617.537317887585</v>
      </c>
    </row>
    <row r="489" spans="5:12">
      <c r="E489" s="4">
        <f t="shared" si="39"/>
        <v>2233</v>
      </c>
      <c r="F489" s="5">
        <f>F488*SUM(economy!Z279:AB279)/SUM(economy!Z278:AB278)</f>
        <v>4108.4446944864085</v>
      </c>
      <c r="G489" s="13">
        <f t="shared" si="42"/>
        <v>139.5670607102951</v>
      </c>
      <c r="H489" s="13">
        <f t="shared" si="42"/>
        <v>139.3012423282471</v>
      </c>
      <c r="I489" s="13">
        <f t="shared" si="42"/>
        <v>55.920484592247519</v>
      </c>
      <c r="J489" s="13">
        <f t="shared" si="42"/>
        <v>7.439397270779966</v>
      </c>
      <c r="K489" s="13">
        <f t="shared" si="42"/>
        <v>0.49253306906416766</v>
      </c>
      <c r="L489" s="13">
        <f t="shared" si="40"/>
        <v>617.72071797063381</v>
      </c>
    </row>
    <row r="490" spans="5:12">
      <c r="E490" s="4">
        <f t="shared" si="39"/>
        <v>2234</v>
      </c>
      <c r="F490" s="5">
        <f>F489*SUM(economy!Z280:AB280)/SUM(economy!Z279:AB279)</f>
        <v>4093.9499540971219</v>
      </c>
      <c r="G490" s="13">
        <f t="shared" si="42"/>
        <v>139.81781085596796</v>
      </c>
      <c r="H490" s="13">
        <f t="shared" si="42"/>
        <v>139.30378990045273</v>
      </c>
      <c r="I490" s="13">
        <f t="shared" si="42"/>
        <v>55.787116534480944</v>
      </c>
      <c r="J490" s="13">
        <f t="shared" si="42"/>
        <v>7.4966197116873738</v>
      </c>
      <c r="K490" s="13">
        <f t="shared" si="42"/>
        <v>0.4916211347504541</v>
      </c>
      <c r="L490" s="13">
        <f t="shared" si="40"/>
        <v>617.89695813733942</v>
      </c>
    </row>
    <row r="491" spans="5:12">
      <c r="E491" s="4">
        <f t="shared" si="39"/>
        <v>2235</v>
      </c>
      <c r="F491" s="5">
        <f>F490*SUM(economy!Z281:AB281)/SUM(economy!Z280:AB280)</f>
        <v>4077.0347153907833</v>
      </c>
      <c r="G491" s="13">
        <f t="shared" si="42"/>
        <v>140.06767634612413</v>
      </c>
      <c r="H491" s="13">
        <f t="shared" si="42"/>
        <v>139.30496945572381</v>
      </c>
      <c r="I491" s="13">
        <f t="shared" si="42"/>
        <v>55.653361011347371</v>
      </c>
      <c r="J491" s="13">
        <f t="shared" si="42"/>
        <v>7.5488719538357207</v>
      </c>
      <c r="K491" s="13">
        <f t="shared" si="42"/>
        <v>0.49038751438591438</v>
      </c>
      <c r="L491" s="13">
        <f t="shared" si="40"/>
        <v>618.06526628141705</v>
      </c>
    </row>
    <row r="492" spans="5:12">
      <c r="E492" s="4">
        <f t="shared" si="39"/>
        <v>2236</v>
      </c>
      <c r="F492" s="5">
        <f>F491*SUM(economy!Z282:AB282)/SUM(economy!Z281:AB281)</f>
        <v>4057.8155172634879</v>
      </c>
      <c r="G492" s="13">
        <f t="shared" si="42"/>
        <v>140.31650945081935</v>
      </c>
      <c r="H492" s="13">
        <f t="shared" si="42"/>
        <v>139.30455748067854</v>
      </c>
      <c r="I492" s="13">
        <f t="shared" si="42"/>
        <v>55.518859580705957</v>
      </c>
      <c r="J492" s="13">
        <f t="shared" si="42"/>
        <v>7.596153833007925</v>
      </c>
      <c r="K492" s="13">
        <f t="shared" si="42"/>
        <v>0.48884514315010574</v>
      </c>
      <c r="L492" s="13">
        <f t="shared" si="40"/>
        <v>618.22492548836192</v>
      </c>
    </row>
    <row r="493" spans="5:12">
      <c r="E493" s="4">
        <f t="shared" si="39"/>
        <v>2237</v>
      </c>
      <c r="F493" s="5">
        <f>F492*SUM(economy!Z283:AB283)/SUM(economy!Z282:AB282)</f>
        <v>4036.4109866607459</v>
      </c>
      <c r="G493" s="13">
        <f t="shared" si="42"/>
        <v>140.56416955281196</v>
      </c>
      <c r="H493" s="13">
        <f t="shared" si="42"/>
        <v>139.30234201944646</v>
      </c>
      <c r="I493" s="13">
        <f t="shared" si="42"/>
        <v>55.383276119837973</v>
      </c>
      <c r="J493" s="13">
        <f t="shared" si="42"/>
        <v>7.6384788726423007</v>
      </c>
      <c r="K493" s="13">
        <f t="shared" si="42"/>
        <v>0.4870073379356944</v>
      </c>
      <c r="L493" s="13">
        <f t="shared" si="40"/>
        <v>618.37527390267451</v>
      </c>
    </row>
    <row r="494" spans="5:12">
      <c r="E494" s="4">
        <f t="shared" si="39"/>
        <v>2238</v>
      </c>
      <c r="F494" s="5">
        <f>F493*SUM(economy!Z284:AB284)/SUM(economy!Z283:AB283)</f>
        <v>4012.9414238373897</v>
      </c>
      <c r="G494" s="13">
        <f t="shared" si="42"/>
        <v>140.81052327500251</v>
      </c>
      <c r="H494" s="13">
        <f t="shared" si="42"/>
        <v>139.29812283793441</v>
      </c>
      <c r="I494" s="13">
        <f t="shared" si="42"/>
        <v>55.246296839559392</v>
      </c>
      <c r="J494" s="13">
        <f t="shared" si="42"/>
        <v>7.6758737469760607</v>
      </c>
      <c r="K494" s="13">
        <f t="shared" si="42"/>
        <v>0.48488774518653938</v>
      </c>
      <c r="L494" s="13">
        <f t="shared" si="40"/>
        <v>618.51570444465892</v>
      </c>
    </row>
    <row r="495" spans="5:12">
      <c r="E495" s="4">
        <f t="shared" si="39"/>
        <v>2239</v>
      </c>
      <c r="F495" s="5">
        <f>F494*SUM(economy!Z285:AB285)/SUM(economy!Z284:AB284)</f>
        <v>3987.5283977216163</v>
      </c>
      <c r="G495" s="13">
        <f t="shared" si="42"/>
        <v>141.05544458256065</v>
      </c>
      <c r="H495" s="13">
        <f t="shared" si="42"/>
        <v>139.29171154869775</v>
      </c>
      <c r="I495" s="13">
        <f t="shared" si="42"/>
        <v>55.107630235835586</v>
      </c>
      <c r="J495" s="13">
        <f t="shared" si="42"/>
        <v>7.7083777261793225</v>
      </c>
      <c r="K495" s="13">
        <f t="shared" si="42"/>
        <v>0.48250028978852499</v>
      </c>
      <c r="L495" s="13">
        <f t="shared" si="40"/>
        <v>618.64566438306178</v>
      </c>
    </row>
    <row r="496" spans="5:12">
      <c r="E496" s="4">
        <f t="shared" si="39"/>
        <v>2240</v>
      </c>
      <c r="F496" s="5">
        <f>F495*SUM(economy!Z286:AB286)/SUM(economy!Z285:AB285)</f>
        <v>3960.2943518838979</v>
      </c>
      <c r="G496" s="13">
        <f t="shared" si="42"/>
        <v>141.29881486035586</v>
      </c>
      <c r="H496" s="13">
        <f t="shared" si="42"/>
        <v>139.2829316974742</v>
      </c>
      <c r="I496" s="13">
        <f t="shared" si="42"/>
        <v>54.967006981255146</v>
      </c>
      <c r="J496" s="13">
        <f t="shared" si="42"/>
        <v>7.7360421056943904</v>
      </c>
      <c r="K496" s="13">
        <f t="shared" si="42"/>
        <v>0.47985912507329098</v>
      </c>
      <c r="L496" s="13">
        <f t="shared" si="40"/>
        <v>618.76465476985288</v>
      </c>
    </row>
    <row r="497" spans="5:12">
      <c r="E497" s="4">
        <f t="shared" si="39"/>
        <v>2241</v>
      </c>
      <c r="F497" s="5">
        <f>F496*SUM(economy!Z287:AB287)/SUM(economy!Z286:AB286)</f>
        <v>3931.3622216218891</v>
      </c>
      <c r="G497" s="13">
        <f t="shared" si="42"/>
        <v>141.54052296633938</v>
      </c>
      <c r="H497" s="13">
        <f t="shared" si="42"/>
        <v>139.27161881248125</v>
      </c>
      <c r="I497" s="13">
        <f t="shared" si="42"/>
        <v>54.824179758763265</v>
      </c>
      <c r="J497" s="13">
        <f t="shared" si="42"/>
        <v>7.7589296219273036</v>
      </c>
      <c r="K497" s="13">
        <f t="shared" si="42"/>
        <v>0.47697858399484894</v>
      </c>
      <c r="L497" s="13">
        <f t="shared" si="40"/>
        <v>618.87222974350607</v>
      </c>
    </row>
    <row r="498" spans="5:12">
      <c r="E498" s="4">
        <f t="shared" si="39"/>
        <v>2242</v>
      </c>
      <c r="F498" s="5">
        <f>F497*SUM(economy!Z288:AB288)/SUM(economy!Z287:AB287)</f>
        <v>3900.8550626809229</v>
      </c>
      <c r="G498" s="13">
        <f t="shared" si="42"/>
        <v>141.78046526155575</v>
      </c>
      <c r="H498" s="13">
        <f t="shared" si="42"/>
        <v>139.25762041762368</v>
      </c>
      <c r="I498" s="13">
        <f t="shared" si="42"/>
        <v>54.678923040099662</v>
      </c>
      <c r="J498" s="13">
        <f t="shared" si="42"/>
        <v>7.7771138563760047</v>
      </c>
      <c r="K498" s="13">
        <f t="shared" si="42"/>
        <v>0.47387313153946997</v>
      </c>
      <c r="L498" s="13">
        <f t="shared" si="40"/>
        <v>618.96799570719452</v>
      </c>
    </row>
    <row r="499" spans="5:12">
      <c r="E499" s="4">
        <f t="shared" si="39"/>
        <v>2243</v>
      </c>
      <c r="F499" s="5">
        <f>F498*SUM(economy!Z289:AB289)/SUM(economy!Z288:AB288)</f>
        <v>3868.8956921384188</v>
      </c>
      <c r="G499" s="13">
        <f t="shared" si="42"/>
        <v>142.01854561749403</v>
      </c>
      <c r="H499" s="13">
        <f t="shared" si="42"/>
        <v>139.24079601080265</v>
      </c>
      <c r="I499" s="13">
        <f t="shared" si="42"/>
        <v>54.531032811431388</v>
      </c>
      <c r="J499" s="13">
        <f t="shared" si="42"/>
        <v>7.790678630221386</v>
      </c>
      <c r="K499" s="13">
        <f t="shared" si="42"/>
        <v>0.47055731842985876</v>
      </c>
      <c r="L499" s="13">
        <f t="shared" si="40"/>
        <v>619.05161038837934</v>
      </c>
    </row>
    <row r="500" spans="5:12">
      <c r="E500" s="4">
        <f t="shared" si="39"/>
        <v>2244</v>
      </c>
      <c r="F500" s="5">
        <f>F499*SUM(economy!Z290:AB290)/SUM(economy!Z289:AB289)</f>
        <v>3835.6063419856328</v>
      </c>
      <c r="G500" s="13">
        <f t="shared" si="42"/>
        <v>142.25467540152127</v>
      </c>
      <c r="H500" s="13">
        <f t="shared" si="42"/>
        <v>139.22101700856467</v>
      </c>
      <c r="I500" s="13">
        <f t="shared" si="42"/>
        <v>54.380326248716734</v>
      </c>
      <c r="J500" s="13">
        <f t="shared" si="42"/>
        <v>7.7997173913537274</v>
      </c>
      <c r="K500" s="13">
        <f t="shared" si="42"/>
        <v>0.46704573618542955</v>
      </c>
      <c r="L500" s="13">
        <f t="shared" si="40"/>
        <v>619.12278178634187</v>
      </c>
    </row>
    <row r="501" spans="5:12">
      <c r="E501" s="4">
        <f t="shared" si="39"/>
        <v>2245</v>
      </c>
      <c r="F501" s="5">
        <f>F500*SUM(economy!Z291:AB291)/SUM(economy!Z290:AB290)</f>
        <v>3801.108325942419</v>
      </c>
      <c r="G501" s="13">
        <f t="shared" si="42"/>
        <v>142.48877344117298</v>
      </c>
      <c r="H501" s="13">
        <f t="shared" si="42"/>
        <v>139.1981666583755</v>
      </c>
      <c r="I501" s="13">
        <f t="shared" si="42"/>
        <v>54.226641345382525</v>
      </c>
      <c r="J501" s="13">
        <f t="shared" si="42"/>
        <v>7.804332595756974</v>
      </c>
      <c r="K501" s="13">
        <f t="shared" si="42"/>
        <v>0.46335297360121752</v>
      </c>
      <c r="L501" s="13">
        <f t="shared" si="40"/>
        <v>619.18126701428923</v>
      </c>
    </row>
    <row r="502" spans="5:12">
      <c r="E502" s="4">
        <f t="shared" si="39"/>
        <v>2246</v>
      </c>
      <c r="F502" s="5">
        <f>F501*SUM(economy!Z292:AB292)/SUM(economy!Z291:AB291)</f>
        <v>3765.5217200373854</v>
      </c>
      <c r="G502" s="13">
        <f t="shared" si="42"/>
        <v>142.72076596810842</v>
      </c>
      <c r="H502" s="13">
        <f t="shared" si="42"/>
        <v>139.17213991985022</v>
      </c>
      <c r="I502" s="13">
        <f t="shared" si="42"/>
        <v>54.069836494942962</v>
      </c>
      <c r="J502" s="13">
        <f t="shared" si="42"/>
        <v>7.8046350851263258</v>
      </c>
      <c r="K502" s="13">
        <f t="shared" si="42"/>
        <v>0.45949357470850516</v>
      </c>
      <c r="L502" s="13">
        <f t="shared" si="40"/>
        <v>619.22687104273655</v>
      </c>
    </row>
    <row r="503" spans="5:12">
      <c r="E503" s="4">
        <f t="shared" si="39"/>
        <v>2247</v>
      </c>
      <c r="F503" s="5">
        <f>F502*SUM(economy!Z293:AB293)/SUM(economy!Z292:AB292)</f>
        <v>3728.9650574785405</v>
      </c>
      <c r="G503" s="13">
        <f t="shared" ref="G503:K518" si="43">G502*(1-G$5)+G$4*$F502*$L$4/1000</f>
        <v>142.95058654257079</v>
      </c>
      <c r="H503" s="13">
        <f t="shared" si="43"/>
        <v>139.14284331631762</v>
      </c>
      <c r="I503" s="13">
        <f t="shared" si="43"/>
        <v>53.909790031232852</v>
      </c>
      <c r="J503" s="13">
        <f t="shared" si="43"/>
        <v>7.8007434625499945</v>
      </c>
      <c r="K503" s="13">
        <f t="shared" si="43"/>
        <v>0.45548199828041636</v>
      </c>
      <c r="L503" s="13">
        <f t="shared" si="40"/>
        <v>619.25944535095164</v>
      </c>
    </row>
    <row r="504" spans="5:12">
      <c r="E504" s="4">
        <f t="shared" si="39"/>
        <v>2248</v>
      </c>
      <c r="F504" s="5">
        <f>F503*SUM(economy!Z294:AB294)/SUM(economy!Z293:AB293)</f>
        <v>3691.5550383248551</v>
      </c>
      <c r="G504" s="13">
        <f t="shared" si="43"/>
        <v>143.1781759592244</v>
      </c>
      <c r="H504" s="13">
        <f t="shared" si="43"/>
        <v>139.11019475814228</v>
      </c>
      <c r="I504" s="13">
        <f t="shared" si="43"/>
        <v>53.746399728971127</v>
      </c>
      <c r="J504" s="13">
        <f t="shared" si="43"/>
        <v>7.792783468042991</v>
      </c>
      <c r="K504" s="13">
        <f t="shared" si="43"/>
        <v>0.45133257894549556</v>
      </c>
      <c r="L504" s="13">
        <f t="shared" si="40"/>
        <v>619.27888649332635</v>
      </c>
    </row>
    <row r="505" spans="5:12">
      <c r="E505" s="4">
        <f t="shared" si="39"/>
        <v>2249</v>
      </c>
      <c r="F505" s="5">
        <f>F504*SUM(economy!Z295:AB295)/SUM(economy!Z294:AB294)</f>
        <v>3653.4062544490744</v>
      </c>
      <c r="G505" s="13">
        <f t="shared" si="43"/>
        <v>143.40348213527241</v>
      </c>
      <c r="H505" s="13">
        <f t="shared" si="43"/>
        <v>139.07412333927184</v>
      </c>
      <c r="I505" s="13">
        <f t="shared" si="43"/>
        <v>53.579582267410622</v>
      </c>
      <c r="J505" s="13">
        <f t="shared" si="43"/>
        <v>7.7808873556785976</v>
      </c>
      <c r="K505" s="13">
        <f t="shared" si="43"/>
        <v>0.44705948997145861</v>
      </c>
      <c r="L505" s="13">
        <f t="shared" si="40"/>
        <v>619.28513458760494</v>
      </c>
    </row>
    <row r="506" spans="5:12">
      <c r="E506" s="4">
        <f t="shared" si="39"/>
        <v>2250</v>
      </c>
      <c r="F506" s="5">
        <f>F505*SUM(economy!Z296:AB296)/SUM(economy!Z295:AB295)</f>
        <v>3614.6309302551135</v>
      </c>
      <c r="G506" s="13">
        <f t="shared" si="43"/>
        <v>143.62645998178809</v>
      </c>
      <c r="H506" s="13">
        <f t="shared" si="43"/>
        <v>139.03456910851887</v>
      </c>
      <c r="I506" s="13">
        <f t="shared" si="43"/>
        <v>53.409272659866964</v>
      </c>
      <c r="J506" s="13">
        <f t="shared" si="43"/>
        <v>7.7651932740209997</v>
      </c>
      <c r="K506" s="13">
        <f t="shared" si="43"/>
        <v>0.44267670777985241</v>
      </c>
      <c r="L506" s="13">
        <f t="shared" si="40"/>
        <v>619.27817173197479</v>
      </c>
    </row>
    <row r="507" spans="5:12">
      <c r="E507" s="4">
        <f t="shared" si="39"/>
        <v>2251</v>
      </c>
      <c r="F507" s="5">
        <f>F506*SUM(economy!Z297:AB297)/SUM(economy!Z296:AB296)</f>
        <v>3575.3386795789065</v>
      </c>
      <c r="G507" s="13">
        <f t="shared" si="43"/>
        <v>143.84707125922151</v>
      </c>
      <c r="H507" s="13">
        <f t="shared" si="43"/>
        <v>138.99148281712618</v>
      </c>
      <c r="I507" s="13">
        <f t="shared" si="43"/>
        <v>53.235423651951436</v>
      </c>
      <c r="J507" s="13">
        <f t="shared" si="43"/>
        <v>7.7458446515196231</v>
      </c>
      <c r="K507" s="13">
        <f t="shared" si="43"/>
        <v>0.43819797825021573</v>
      </c>
      <c r="L507" s="13">
        <f t="shared" si="40"/>
        <v>619.25802035806896</v>
      </c>
    </row>
    <row r="508" spans="5:12">
      <c r="E508" s="4">
        <f t="shared" si="39"/>
        <v>2252</v>
      </c>
      <c r="F508" s="5">
        <f>F507*SUM(economy!Z298:AB298)/SUM(economy!Z297:AB297)</f>
        <v>3535.6362791617462</v>
      </c>
      <c r="G508" s="13">
        <f t="shared" si="43"/>
        <v>144.06528441806904</v>
      </c>
      <c r="H508" s="13">
        <f t="shared" si="43"/>
        <v>138.94482564420036</v>
      </c>
      <c r="I508" s="13">
        <f t="shared" si="43"/>
        <v>53.058005091359149</v>
      </c>
      <c r="J508" s="13">
        <f t="shared" si="43"/>
        <v>7.7229895884811963</v>
      </c>
      <c r="K508" s="13">
        <f t="shared" si="43"/>
        <v>0.43363678486941393</v>
      </c>
      <c r="L508" s="13">
        <f t="shared" si="40"/>
        <v>619.22474152697919</v>
      </c>
    </row>
    <row r="509" spans="5:12">
      <c r="E509" s="4">
        <f t="shared" si="39"/>
        <v>2253</v>
      </c>
      <c r="F509" s="5">
        <f>F508*SUM(economy!Z299:AB299)/SUM(economy!Z298:AB298)</f>
        <v>3495.6274590367179</v>
      </c>
      <c r="G509" s="13">
        <f t="shared" si="43"/>
        <v>144.28107442571741</v>
      </c>
      <c r="H509" s="13">
        <f t="shared" si="43"/>
        <v>138.89456890163046</v>
      </c>
      <c r="I509" s="13">
        <f t="shared" si="43"/>
        <v>52.877003272084195</v>
      </c>
      <c r="J509" s="13">
        <f t="shared" si="43"/>
        <v>7.6967802571889052</v>
      </c>
      <c r="K509" s="13">
        <f t="shared" si="43"/>
        <v>0.4290063187781798</v>
      </c>
      <c r="L509" s="13">
        <f t="shared" si="40"/>
        <v>619.17843317539916</v>
      </c>
    </row>
    <row r="510" spans="5:12">
      <c r="E510" s="4">
        <f t="shared" si="39"/>
        <v>2254</v>
      </c>
      <c r="F510" s="5">
        <f>F509*SUM(economy!Z300:AB300)/SUM(economy!Z299:AB299)</f>
        <v>3455.4127101160011</v>
      </c>
      <c r="G510" s="13">
        <f t="shared" si="43"/>
        <v>144.4944225804943</v>
      </c>
      <c r="H510" s="13">
        <f t="shared" si="43"/>
        <v>138.84069372013667</v>
      </c>
      <c r="I510" s="13">
        <f t="shared" si="43"/>
        <v>52.692420255945848</v>
      </c>
      <c r="J510" s="13">
        <f t="shared" si="43"/>
        <v>7.6673723116883155</v>
      </c>
      <c r="K510" s="13">
        <f t="shared" si="43"/>
        <v>0.42431945076240918</v>
      </c>
      <c r="L510" s="13">
        <f t="shared" si="40"/>
        <v>619.11922831902757</v>
      </c>
    </row>
    <row r="511" spans="5:12">
      <c r="E511" s="4">
        <f t="shared" si="39"/>
        <v>2255</v>
      </c>
      <c r="F511" s="5">
        <f>F510*SUM(economy!Z301:AB301)/SUM(economy!Z300:AB300)</f>
        <v>3415.0891092067322</v>
      </c>
      <c r="G511" s="13">
        <f t="shared" si="43"/>
        <v>144.70531631397557</v>
      </c>
      <c r="H511" s="13">
        <f t="shared" si="43"/>
        <v>138.78319071811549</v>
      </c>
      <c r="I511" s="13">
        <f t="shared" si="43"/>
        <v>52.504273174314626</v>
      </c>
      <c r="J511" s="13">
        <f t="shared" si="43"/>
        <v>7.6349243087067249</v>
      </c>
      <c r="K511" s="13">
        <f t="shared" si="43"/>
        <v>0.41958870523156344</v>
      </c>
      <c r="L511" s="13">
        <f t="shared" si="40"/>
        <v>619.04729322034405</v>
      </c>
    </row>
    <row r="512" spans="5:12">
      <c r="E512" s="4">
        <f t="shared" si="39"/>
        <v>2256</v>
      </c>
      <c r="F512" s="5">
        <f>F511*SUM(economy!Z302:AB302)/SUM(economy!Z301:AB301)</f>
        <v>3374.7501616186441</v>
      </c>
      <c r="G512" s="13">
        <f t="shared" si="43"/>
        <v>144.91374898261262</v>
      </c>
      <c r="H512" s="13">
        <f t="shared" si="43"/>
        <v>138.72205965496568</v>
      </c>
      <c r="I512" s="13">
        <f t="shared" si="43"/>
        <v>52.312593512922284</v>
      </c>
      <c r="J512" s="13">
        <f t="shared" si="43"/>
        <v>7.5995971411155301</v>
      </c>
      <c r="K512" s="13">
        <f t="shared" si="43"/>
        <v>0.41482623622055492</v>
      </c>
      <c r="L512" s="13">
        <f t="shared" si="40"/>
        <v>618.96282552783669</v>
      </c>
    </row>
    <row r="513" spans="5:12">
      <c r="E513" s="4">
        <f t="shared" si="39"/>
        <v>2257</v>
      </c>
      <c r="F513" s="5">
        <f>F512*SUM(economy!Z303:AB303)/SUM(economy!Z302:AB302)</f>
        <v>3334.4856614566902</v>
      </c>
      <c r="G513" s="13">
        <f t="shared" si="43"/>
        <v>145.11971964975365</v>
      </c>
      <c r="H513" s="13">
        <f t="shared" si="43"/>
        <v>138.65730907058918</v>
      </c>
      <c r="I513" s="13">
        <f t="shared" si="43"/>
        <v>52.117426382625752</v>
      </c>
      <c r="J513" s="13">
        <f t="shared" si="43"/>
        <v>7.5615534852838193</v>
      </c>
      <c r="K513" s="13">
        <f t="shared" si="43"/>
        <v>0.41004380544484192</v>
      </c>
      <c r="L513" s="13">
        <f t="shared" si="40"/>
        <v>618.86605239369726</v>
      </c>
    </row>
    <row r="514" spans="5:12">
      <c r="E514" s="4">
        <f t="shared" si="39"/>
        <v>2258</v>
      </c>
      <c r="F514" s="5">
        <f>F513*SUM(economy!Z304:AB304)/SUM(economy!Z303:AB303)</f>
        <v>3294.381569618849</v>
      </c>
      <c r="G514" s="13">
        <f t="shared" si="43"/>
        <v>145.32323285913833</v>
      </c>
      <c r="H514" s="13">
        <f t="shared" si="43"/>
        <v>138.58895591276573</v>
      </c>
      <c r="I514" s="13">
        <f t="shared" si="43"/>
        <v>51.918829778970441</v>
      </c>
      <c r="J514" s="13">
        <f t="shared" si="43"/>
        <v>7.520957263605343</v>
      </c>
      <c r="K514" s="13">
        <f t="shared" si="43"/>
        <v>0.40525276243113917</v>
      </c>
      <c r="L514" s="13">
        <f t="shared" si="40"/>
        <v>618.75722857691107</v>
      </c>
    </row>
    <row r="515" spans="5:12">
      <c r="E515" s="4">
        <f t="shared" si="39"/>
        <v>2259</v>
      </c>
      <c r="F515" s="5">
        <f>F514*SUM(economy!Z305:AB305)/SUM(economy!Z304:AB304)</f>
        <v>3254.5199094428895</v>
      </c>
      <c r="G515" s="13">
        <f t="shared" si="43"/>
        <v>145.52429840094607</v>
      </c>
      <c r="H515" s="13">
        <f t="shared" si="43"/>
        <v>138.5170251540971</v>
      </c>
      <c r="I515" s="13">
        <f t="shared" si="43"/>
        <v>51.716873833363131</v>
      </c>
      <c r="J515" s="13">
        <f t="shared" si="43"/>
        <v>7.4779731234101181</v>
      </c>
      <c r="K515" s="13">
        <f t="shared" si="43"/>
        <v>0.40046402673828224</v>
      </c>
      <c r="L515" s="13">
        <f t="shared" si="40"/>
        <v>618.63663453855474</v>
      </c>
    </row>
    <row r="516" spans="5:12">
      <c r="E516" s="4">
        <f t="shared" si="39"/>
        <v>2260</v>
      </c>
      <c r="F516" s="5">
        <f>F515*SUM(economy!Z306:AB306)/SUM(economy!Z305:AB305)</f>
        <v>3214.9786798671616</v>
      </c>
      <c r="G516" s="13">
        <f t="shared" si="43"/>
        <v>145.72293107147544</v>
      </c>
      <c r="H516" s="13">
        <f t="shared" si="43"/>
        <v>138.4415494002065</v>
      </c>
      <c r="I516" s="13">
        <f t="shared" si="43"/>
        <v>51.511640058618646</v>
      </c>
      <c r="J516" s="13">
        <f t="shared" si="43"/>
        <v>7.432765933396146</v>
      </c>
      <c r="K516" s="13">
        <f t="shared" si="43"/>
        <v>0.3956880722744236</v>
      </c>
      <c r="L516" s="13">
        <f t="shared" si="40"/>
        <v>618.50457453597119</v>
      </c>
    </row>
    <row r="517" spans="5:12">
      <c r="E517" s="4">
        <f t="shared" si="39"/>
        <v>2261</v>
      </c>
      <c r="F517" s="5">
        <f>F516*SUM(economy!Z307:AB307)/SUM(economy!Z306:AB306)</f>
        <v>3175.8317858906885</v>
      </c>
      <c r="G517" s="13">
        <f t="shared" si="43"/>
        <v>145.91915042752368</v>
      </c>
      <c r="H517" s="13">
        <f t="shared" si="43"/>
        <v>138.36256849086209</v>
      </c>
      <c r="I517" s="13">
        <f t="shared" si="43"/>
        <v>51.303220591586957</v>
      </c>
      <c r="J517" s="13">
        <f t="shared" si="43"/>
        <v>7.3855002986360052</v>
      </c>
      <c r="K517" s="13">
        <f t="shared" si="43"/>
        <v>0.39093491370797284</v>
      </c>
      <c r="L517" s="13">
        <f t="shared" si="40"/>
        <v>618.36137472231667</v>
      </c>
    </row>
    <row r="518" spans="5:12">
      <c r="E518" s="4">
        <f t="shared" si="39"/>
        <v>2262</v>
      </c>
      <c r="F518" s="5">
        <f>F517*SUM(economy!Z308:AB308)/SUM(economy!Z307:AB307)</f>
        <v>3137.1489860385122</v>
      </c>
      <c r="G518" s="13">
        <f t="shared" si="43"/>
        <v>146.11298053652169</v>
      </c>
      <c r="H518" s="13">
        <f t="shared" si="43"/>
        <v>138.28012909566812</v>
      </c>
      <c r="I518" s="13">
        <f t="shared" si="43"/>
        <v>51.091717435498936</v>
      </c>
      <c r="J518" s="13">
        <f t="shared" si="43"/>
        <v>7.336340095127631</v>
      </c>
      <c r="K518" s="13">
        <f t="shared" si="43"/>
        <v>0.38621409496063147</v>
      </c>
      <c r="L518" s="13">
        <f t="shared" si="40"/>
        <v>618.207381257777</v>
      </c>
    </row>
    <row r="519" spans="5:12">
      <c r="E519" s="4">
        <f t="shared" si="39"/>
        <v>2263</v>
      </c>
      <c r="F519" s="5">
        <f>F518*SUM(economy!Z309:AB309)/SUM(economy!Z308:AB308)</f>
        <v>3098.9958564584417</v>
      </c>
      <c r="G519" s="13">
        <f t="shared" ref="G519:K534" si="44">G518*(1-G$5)+G$4*$F518*$L$4/1000</f>
        <v>146.30444972346299</v>
      </c>
      <c r="H519" s="13">
        <f t="shared" si="44"/>
        <v>138.19428430593567</v>
      </c>
      <c r="I519" s="13">
        <f t="shared" si="44"/>
        <v>50.877241704589274</v>
      </c>
      <c r="J519" s="13">
        <f t="shared" si="44"/>
        <v>7.2854480247687112</v>
      </c>
      <c r="K519" s="13">
        <f t="shared" si="44"/>
        <v>0.38153467976164918</v>
      </c>
      <c r="L519" s="13">
        <f t="shared" si="40"/>
        <v>618.04295843851833</v>
      </c>
    </row>
    <row r="520" spans="5:12">
      <c r="E520" s="4">
        <f t="shared" si="39"/>
        <v>2264</v>
      </c>
      <c r="F520" s="5">
        <f>F519*SUM(economy!Z310:AB310)/SUM(economy!Z309:AB309)</f>
        <v>3061.4337711988633</v>
      </c>
      <c r="G520" s="13">
        <f t="shared" si="44"/>
        <v>146.4935903156412</v>
      </c>
      <c r="H520" s="13">
        <f t="shared" si="44"/>
        <v>138.1050932243048</v>
      </c>
      <c r="I520" s="13">
        <f t="shared" si="44"/>
        <v>50.659912873464592</v>
      </c>
      <c r="J520" s="13">
        <f t="shared" si="44"/>
        <v>7.2329851915399921</v>
      </c>
      <c r="K520" s="13">
        <f t="shared" si="44"/>
        <v>0.37690524423309274</v>
      </c>
      <c r="L520" s="13">
        <f t="shared" si="40"/>
        <v>617.86848684918368</v>
      </c>
    </row>
    <row r="521" spans="5:12">
      <c r="E521" s="4">
        <f t="shared" si="39"/>
        <v>2265</v>
      </c>
      <c r="F521" s="5">
        <f>F520*SUM(economy!Z311:AB311)/SUM(economy!Z310:AB310)</f>
        <v>3024.5198981424887</v>
      </c>
      <c r="G521" s="13">
        <f t="shared" si="44"/>
        <v>146.68043838618385</v>
      </c>
      <c r="H521" s="13">
        <f t="shared" si="44"/>
        <v>138.01262055364384</v>
      </c>
      <c r="I521" s="13">
        <f t="shared" si="44"/>
        <v>50.439858033584059</v>
      </c>
      <c r="J521" s="13">
        <f t="shared" si="44"/>
        <v>7.1791106995850935</v>
      </c>
      <c r="K521" s="13">
        <f t="shared" si="44"/>
        <v>0.37233387146665942</v>
      </c>
      <c r="L521" s="13">
        <f t="shared" si="40"/>
        <v>617.6843615444634</v>
      </c>
    </row>
    <row r="522" spans="5:12">
      <c r="E522" s="4">
        <f t="shared" ref="E522:E556" si="45">1+E521</f>
        <v>2266</v>
      </c>
      <c r="F522" s="5">
        <f>F521*SUM(economy!Z312:AB312)/SUM(economy!Z311:AB311)</f>
        <v>2988.3072100002564</v>
      </c>
      <c r="G522" s="13">
        <f t="shared" si="44"/>
        <v>146.86503349733809</v>
      </c>
      <c r="H522" s="13">
        <f t="shared" si="44"/>
        <v>137.91693618669797</v>
      </c>
      <c r="I522" s="13">
        <f t="shared" si="44"/>
        <v>50.217211159109127</v>
      </c>
      <c r="J522" s="13">
        <f t="shared" si="44"/>
        <v>7.1239812737734987</v>
      </c>
      <c r="K522" s="13">
        <f t="shared" si="44"/>
        <v>0.36782814804344444</v>
      </c>
      <c r="L522" s="13">
        <f t="shared" ref="L522:L556" si="46">SUM(G522:K522,L$5)</f>
        <v>617.49099026496219</v>
      </c>
    </row>
    <row r="523" spans="5:12">
      <c r="E523" s="4">
        <f t="shared" si="45"/>
        <v>2267</v>
      </c>
      <c r="F523" s="5">
        <f>F522*SUM(economy!Z313:AB313)/SUM(economy!Z312:AB312)</f>
        <v>2952.8445097039521</v>
      </c>
      <c r="G523" s="13">
        <f t="shared" si="44"/>
        <v>147.04741844442731</v>
      </c>
      <c r="H523" s="13">
        <f t="shared" si="44"/>
        <v>137.81811479789877</v>
      </c>
      <c r="I523" s="13">
        <f t="shared" si="44"/>
        <v>49.992112384259066</v>
      </c>
      <c r="J523" s="13">
        <f t="shared" si="44"/>
        <v>7.067750903229955</v>
      </c>
      <c r="K523" s="13">
        <f t="shared" si="44"/>
        <v>0.36339516243921854</v>
      </c>
      <c r="L523" s="13">
        <f t="shared" si="46"/>
        <v>617.28879169225434</v>
      </c>
    </row>
    <row r="524" spans="5:12">
      <c r="E524" s="4">
        <f t="shared" si="45"/>
        <v>2268</v>
      </c>
      <c r="F524" s="5">
        <f>F523*SUM(economy!Z314:AB314)/SUM(economy!Z313:AB313)</f>
        <v>2918.1764694753588</v>
      </c>
      <c r="G524" s="13">
        <f t="shared" si="44"/>
        <v>147.2276390013576</v>
      </c>
      <c r="H524" s="13">
        <f t="shared" si="44"/>
        <v>137.71623543868114</v>
      </c>
      <c r="I524" s="13">
        <f t="shared" si="44"/>
        <v>49.764707294181207</v>
      </c>
      <c r="J524" s="13">
        <f t="shared" si="44"/>
        <v>7.0105705082082679</v>
      </c>
      <c r="K524" s="13">
        <f t="shared" si="44"/>
        <v>0.35904150524932199</v>
      </c>
      <c r="L524" s="13">
        <f t="shared" si="46"/>
        <v>617.07819374767746</v>
      </c>
    </row>
    <row r="525" spans="5:12">
      <c r="E525" s="4">
        <f t="shared" si="45"/>
        <v>2269</v>
      </c>
      <c r="F525" s="5">
        <f>F524*SUM(economy!Z315:AB315)/SUM(economy!Z314:AB314)</f>
        <v>2884.3436827951946</v>
      </c>
      <c r="G525" s="13">
        <f t="shared" si="44"/>
        <v>147.40574366850868</v>
      </c>
      <c r="H525" s="13">
        <f t="shared" si="44"/>
        <v>137.61138113758187</v>
      </c>
      <c r="I525" s="13">
        <f t="shared" si="44"/>
        <v>49.535146231209076</v>
      </c>
      <c r="J525" s="13">
        <f t="shared" si="44"/>
        <v>6.9525876305811334</v>
      </c>
      <c r="K525" s="13">
        <f t="shared" si="44"/>
        <v>0.35477327115930224</v>
      </c>
      <c r="L525" s="13">
        <f t="shared" si="46"/>
        <v>616.85963193904013</v>
      </c>
    </row>
    <row r="526" spans="5:12">
      <c r="E526" s="4">
        <f t="shared" si="45"/>
        <v>2270</v>
      </c>
      <c r="F526" s="5">
        <f>F525*SUM(economy!Z316:AB316)/SUM(economy!Z315:AB315)</f>
        <v>2851.3827284483568</v>
      </c>
      <c r="G526" s="13">
        <f t="shared" si="44"/>
        <v>147.58178342379665</v>
      </c>
      <c r="H526" s="13">
        <f t="shared" si="44"/>
        <v>137.50363850631834</v>
      </c>
      <c r="I526" s="13">
        <f t="shared" si="44"/>
        <v>49.303583618239891</v>
      </c>
      <c r="J526" s="13">
        <f t="shared" si="44"/>
        <v>6.8939461481109525</v>
      </c>
      <c r="K526" s="13">
        <f t="shared" si="44"/>
        <v>0.35059606258002179</v>
      </c>
      <c r="L526" s="13">
        <f t="shared" si="46"/>
        <v>616.63354775904577</v>
      </c>
    </row>
    <row r="527" spans="5:12">
      <c r="E527" s="4">
        <f t="shared" si="45"/>
        <v>2271</v>
      </c>
      <c r="F527" s="5">
        <f>F526*SUM(economy!Z317:AB317)/SUM(economy!Z316:AB316)</f>
        <v>2819.3262457812721</v>
      </c>
      <c r="G527" s="13">
        <f t="shared" si="44"/>
        <v>147.75581147764561</v>
      </c>
      <c r="H527" s="13">
        <f t="shared" si="44"/>
        <v>137.39309735296408</v>
      </c>
      <c r="I527" s="13">
        <f t="shared" si="44"/>
        <v>49.070177300815942</v>
      </c>
      <c r="J527" s="13">
        <f t="shared" si="44"/>
        <v>6.8347860125605031</v>
      </c>
      <c r="K527" s="13">
        <f t="shared" si="44"/>
        <v>0.34651499485928217</v>
      </c>
      <c r="L527" s="13">
        <f t="shared" si="46"/>
        <v>616.40038713884542</v>
      </c>
    </row>
    <row r="528" spans="5:12">
      <c r="E528" s="4">
        <f t="shared" si="45"/>
        <v>2272</v>
      </c>
      <c r="F528" s="5">
        <f>F527*SUM(economy!Z318:AB318)/SUM(economy!Z317:AB317)</f>
        <v>2788.2030202753458</v>
      </c>
      <c r="G528" s="13">
        <f t="shared" si="44"/>
        <v>147.92788303255244</v>
      </c>
      <c r="H528" s="13">
        <f t="shared" si="44"/>
        <v>137.2798503032553</v>
      </c>
      <c r="I528" s="13">
        <f t="shared" si="44"/>
        <v>48.835087909343223</v>
      </c>
      <c r="J528" s="13">
        <f t="shared" si="44"/>
        <v>6.775243011597551</v>
      </c>
      <c r="K528" s="13">
        <f t="shared" si="44"/>
        <v>0.34253470297604188</v>
      </c>
      <c r="L528" s="13">
        <f t="shared" si="46"/>
        <v>616.16059895972444</v>
      </c>
    </row>
    <row r="529" spans="5:12">
      <c r="E529" s="4">
        <f t="shared" si="45"/>
        <v>2273</v>
      </c>
      <c r="F529" s="5">
        <f>F528*SUM(economy!Z319:AB319)/SUM(economy!Z318:AB318)</f>
        <v>2758.0380785164321</v>
      </c>
      <c r="G529" s="13">
        <f t="shared" si="44"/>
        <v>148.09805504787442</v>
      </c>
      <c r="H529" s="13">
        <f t="shared" si="44"/>
        <v>137.16399243097419</v>
      </c>
      <c r="I529" s="13">
        <f t="shared" si="44"/>
        <v>48.598478242726841</v>
      </c>
      <c r="J529" s="13">
        <f t="shared" si="44"/>
        <v>6.7154485543449258</v>
      </c>
      <c r="K529" s="13">
        <f t="shared" si="44"/>
        <v>0.33865934961819844</v>
      </c>
      <c r="L529" s="13">
        <f t="shared" si="46"/>
        <v>615.9146336255385</v>
      </c>
    </row>
    <row r="530" spans="5:12">
      <c r="E530" s="4">
        <f t="shared" si="45"/>
        <v>2274</v>
      </c>
      <c r="F530" s="5">
        <f>F529*SUM(economy!Z320:AB320)/SUM(economy!Z319:AB319)</f>
        <v>2728.8527916245412</v>
      </c>
      <c r="G530" s="13">
        <f t="shared" si="44"/>
        <v>148.26638601041299</v>
      </c>
      <c r="H530" s="13">
        <f t="shared" si="44"/>
        <v>137.04562089826626</v>
      </c>
      <c r="I530" s="13">
        <f t="shared" si="44"/>
        <v>48.360512674547401</v>
      </c>
      <c r="J530" s="13">
        <f t="shared" si="44"/>
        <v>6.6555294803281093</v>
      </c>
      <c r="K530" s="13">
        <f t="shared" si="44"/>
        <v>0.33489263454067081</v>
      </c>
      <c r="L530" s="13">
        <f t="shared" si="46"/>
        <v>615.66294169809544</v>
      </c>
    </row>
    <row r="531" spans="5:12">
      <c r="E531" s="4">
        <f t="shared" si="45"/>
        <v>2275</v>
      </c>
      <c r="F531" s="5">
        <f>F530*SUM(economy!Z321:AB321)/SUM(economy!Z320:AB320)</f>
        <v>2700.6649862008867</v>
      </c>
      <c r="G531" s="13">
        <f t="shared" si="44"/>
        <v>148.43293571131025</v>
      </c>
      <c r="H531" s="13">
        <f t="shared" si="44"/>
        <v>136.924834606659</v>
      </c>
      <c r="I531" s="13">
        <f t="shared" si="44"/>
        <v>48.121356582746763</v>
      </c>
      <c r="J531" s="13">
        <f t="shared" si="44"/>
        <v>6.5956078914766749</v>
      </c>
      <c r="K531" s="13">
        <f t="shared" si="44"/>
        <v>0.33123780509721834</v>
      </c>
      <c r="L531" s="13">
        <f t="shared" si="46"/>
        <v>615.40597259728997</v>
      </c>
    </row>
    <row r="532" spans="5:12">
      <c r="E532" s="4">
        <f t="shared" si="45"/>
        <v>2276</v>
      </c>
      <c r="F532" s="5">
        <f>F531*SUM(economy!Z322:AB322)/SUM(economy!Z321:AB321)</f>
        <v>2673.4890618504251</v>
      </c>
      <c r="G532" s="13">
        <f t="shared" si="44"/>
        <v>148.59776502971687</v>
      </c>
      <c r="H532" s="13">
        <f t="shared" si="44"/>
        <v>136.80173385945812</v>
      </c>
      <c r="I532" s="13">
        <f t="shared" si="44"/>
        <v>47.881175803637028</v>
      </c>
      <c r="J532" s="13">
        <f t="shared" si="44"/>
        <v>6.5358010067449177</v>
      </c>
      <c r="K532" s="13">
        <f t="shared" si="44"/>
        <v>0.32769766783709353</v>
      </c>
      <c r="L532" s="13">
        <f t="shared" si="46"/>
        <v>615.14417336739393</v>
      </c>
    </row>
    <row r="533" spans="5:12">
      <c r="E533" s="4">
        <f t="shared" si="45"/>
        <v>2277</v>
      </c>
      <c r="F533" s="5">
        <f>F532*SUM(economy!Z323:AB323)/SUM(economy!Z322:AB322)</f>
        <v>2647.3361143475463</v>
      </c>
      <c r="G533" s="13">
        <f t="shared" si="44"/>
        <v>148.76093572363263</v>
      </c>
      <c r="H533" s="13">
        <f t="shared" si="44"/>
        <v>136.67642003610746</v>
      </c>
      <c r="I533" s="13">
        <f t="shared" si="44"/>
        <v>47.640136110894105</v>
      </c>
      <c r="J533" s="13">
        <f t="shared" si="44"/>
        <v>6.4762210388312713</v>
      </c>
      <c r="K533" s="13">
        <f t="shared" si="44"/>
        <v>0.32427460105625733</v>
      </c>
      <c r="L533" s="13">
        <f t="shared" si="46"/>
        <v>614.87798751052173</v>
      </c>
    </row>
    <row r="534" spans="5:12">
      <c r="E534" s="4">
        <f t="shared" si="45"/>
        <v>2278</v>
      </c>
      <c r="F534" s="5">
        <f>F533*SUM(economy!Z324:AB324)/SUM(economy!Z323:AB323)</f>
        <v>2622.2140635295727</v>
      </c>
      <c r="G534" s="13">
        <f t="shared" si="44"/>
        <v>148.92251022826417</v>
      </c>
      <c r="H534" s="13">
        <f t="shared" si="44"/>
        <v>136.54899527900977</v>
      </c>
      <c r="I534" s="13">
        <f t="shared" si="44"/>
        <v>47.398402720048338</v>
      </c>
      <c r="J534" s="13">
        <f t="shared" si="44"/>
        <v>6.4169750923964264</v>
      </c>
      <c r="K534" s="13">
        <f t="shared" si="44"/>
        <v>0.32097056819250308</v>
      </c>
      <c r="L534" s="13">
        <f t="shared" si="46"/>
        <v>614.60785388791123</v>
      </c>
    </row>
    <row r="535" spans="5:12">
      <c r="E535" s="4">
        <f t="shared" si="45"/>
        <v>2279</v>
      </c>
      <c r="F535" s="5">
        <f>F534*SUM(economy!Z325:AB325)/SUM(economy!Z324:AB324)</f>
        <v>2598.1277850277565</v>
      </c>
      <c r="G535" s="13">
        <f t="shared" ref="G535:K550" si="47">G534*(1-G$5)+G$4*$F534*$L$4/1000</f>
        <v>149.08255146218852</v>
      </c>
      <c r="H535" s="13">
        <f t="shared" si="47"/>
        <v>136.4195621932177</v>
      </c>
      <c r="I535" s="13">
        <f t="shared" si="47"/>
        <v>47.156139818840174</v>
      </c>
      <c r="J535" s="13">
        <f t="shared" si="47"/>
        <v>6.3581650831068988</v>
      </c>
      <c r="K535" s="13">
        <f t="shared" si="47"/>
        <v>0.31778713195439934</v>
      </c>
      <c r="L535" s="13">
        <f t="shared" si="46"/>
        <v>614.33420568930774</v>
      </c>
    </row>
    <row r="536" spans="5:12">
      <c r="E536" s="4">
        <f t="shared" si="45"/>
        <v>2280</v>
      </c>
      <c r="F536" s="5">
        <f>F535*SUM(economy!Z326:AB326)/SUM(economy!Z325:AB325)</f>
        <v>2575.0792449765318</v>
      </c>
      <c r="G536" s="13">
        <f t="shared" si="47"/>
        <v>149.24112264155642</v>
      </c>
      <c r="H536" s="13">
        <f t="shared" si="47"/>
        <v>136.2882235593201</v>
      </c>
      <c r="I536" s="13">
        <f t="shared" si="47"/>
        <v>46.913510123670285</v>
      </c>
      <c r="J536" s="13">
        <f t="shared" si="47"/>
        <v>6.2998876767647776</v>
      </c>
      <c r="K536" s="13">
        <f t="shared" si="47"/>
        <v>0.31472546907548077</v>
      </c>
      <c r="L536" s="13">
        <f t="shared" si="46"/>
        <v>614.0574694703871</v>
      </c>
    </row>
    <row r="537" spans="5:12">
      <c r="E537" s="4">
        <f t="shared" si="45"/>
        <v>2281</v>
      </c>
      <c r="F537" s="5">
        <f>F536*SUM(economy!Z327:AB327)/SUM(economy!Z326:AB326)</f>
        <v>2553.0676368804475</v>
      </c>
      <c r="G537" s="13">
        <f t="shared" si="47"/>
        <v>149.39828710251743</v>
      </c>
      <c r="H537" s="13">
        <f t="shared" si="47"/>
        <v>136.15508205976687</v>
      </c>
      <c r="I537" s="13">
        <f t="shared" si="47"/>
        <v>46.670674462241301</v>
      </c>
      <c r="J537" s="13">
        <f t="shared" si="47"/>
        <v>6.2422342477257304</v>
      </c>
      <c r="K537" s="13">
        <f t="shared" si="47"/>
        <v>0.3117863855874955</v>
      </c>
      <c r="L537" s="13">
        <f t="shared" si="46"/>
        <v>613.77806425783888</v>
      </c>
    </row>
    <row r="538" spans="5:12">
      <c r="E538" s="4">
        <f t="shared" si="45"/>
        <v>2282</v>
      </c>
      <c r="F538" s="5">
        <f>F537*SUM(economy!Z328:AB328)/SUM(economy!Z327:AB327)</f>
        <v>2532.0895198611302</v>
      </c>
      <c r="G538" s="13">
        <f t="shared" si="47"/>
        <v>149.55410813199839</v>
      </c>
      <c r="H538" s="13">
        <f t="shared" si="47"/>
        <v>136.02024001879815</v>
      </c>
      <c r="I538" s="13">
        <f t="shared" si="47"/>
        <v>46.427791382363722</v>
      </c>
      <c r="J538" s="13">
        <f t="shared" si="47"/>
        <v>6.1852908557566648</v>
      </c>
      <c r="K538" s="13">
        <f t="shared" si="47"/>
        <v>0.30897033250977518</v>
      </c>
      <c r="L538" s="13">
        <f t="shared" si="46"/>
        <v>613.49640072142665</v>
      </c>
    </row>
    <row r="539" spans="5:12">
      <c r="E539" s="4">
        <f t="shared" si="45"/>
        <v>2283</v>
      </c>
      <c r="F539" s="5">
        <f>F538*SUM(economy!Z329:AB329)/SUM(economy!Z328:AB328)</f>
        <v>2512.1389575551411</v>
      </c>
      <c r="G539" s="13">
        <f t="shared" si="47"/>
        <v>149.70864880691948</v>
      </c>
      <c r="H539" s="13">
        <f t="shared" si="47"/>
        <v>135.8837991560699</v>
      </c>
      <c r="I539" s="13">
        <f t="shared" si="47"/>
        <v>46.185016786782235</v>
      </c>
      <c r="J539" s="13">
        <f t="shared" si="47"/>
        <v>6.1291382404416002</v>
      </c>
      <c r="K539" s="13">
        <f t="shared" si="47"/>
        <v>0.3062774218557871</v>
      </c>
      <c r="L539" s="13">
        <f t="shared" si="46"/>
        <v>613.2128804120689</v>
      </c>
    </row>
    <row r="540" spans="5:12">
      <c r="E540" s="4">
        <f t="shared" si="45"/>
        <v>2284</v>
      </c>
      <c r="F540" s="5">
        <f>F539*SUM(economy!Z330:AB330)/SUM(economy!Z329:AB329)</f>
        <v>2493.2076569862584</v>
      </c>
      <c r="G540" s="13">
        <f t="shared" si="47"/>
        <v>149.86197184188765</v>
      </c>
      <c r="H540" s="13">
        <f t="shared" si="47"/>
        <v>135.74586035399923</v>
      </c>
      <c r="I540" s="13">
        <f t="shared" si="47"/>
        <v>45.94250359377083</v>
      </c>
      <c r="J540" s="13">
        <f t="shared" si="47"/>
        <v>6.0738518322096811</v>
      </c>
      <c r="K540" s="13">
        <f t="shared" si="47"/>
        <v>0.30370744286262441</v>
      </c>
      <c r="L540" s="13">
        <f t="shared" si="46"/>
        <v>612.92789506473002</v>
      </c>
    </row>
    <row r="541" spans="5:12">
      <c r="E541" s="4">
        <f t="shared" si="45"/>
        <v>2285</v>
      </c>
      <c r="F541" s="5">
        <f>F540*SUM(economy!Z331:AB331)/SUM(economy!Z330:AB330)</f>
        <v>2475.2851067905467</v>
      </c>
      <c r="G541" s="13">
        <f t="shared" si="47"/>
        <v>150.01413944536569</v>
      </c>
      <c r="H541" s="13">
        <f t="shared" si="47"/>
        <v>135.60652343878948</v>
      </c>
      <c r="I541" s="13">
        <f t="shared" si="47"/>
        <v>45.700401423147092</v>
      </c>
      <c r="J541" s="13">
        <f t="shared" si="47"/>
        <v>6.0195017790327627</v>
      </c>
      <c r="K541" s="13">
        <f t="shared" si="47"/>
        <v>0.30125987835451573</v>
      </c>
      <c r="L541" s="13">
        <f t="shared" si="46"/>
        <v>612.64182596468959</v>
      </c>
    </row>
    <row r="542" spans="5:12">
      <c r="E542" s="4">
        <f t="shared" si="45"/>
        <v>2286</v>
      </c>
      <c r="F542" s="5">
        <f>F541*SUM(economy!Z332:AB332)/SUM(economy!Z331:AB331)</f>
        <v>2458.3587142310948</v>
      </c>
      <c r="G542" s="13">
        <f t="shared" si="47"/>
        <v>150.16521318427777</v>
      </c>
      <c r="H542" s="13">
        <f t="shared" si="47"/>
        <v>135.4658869750366</v>
      </c>
      <c r="I542" s="13">
        <f t="shared" si="47"/>
        <v>45.458856307267226</v>
      </c>
      <c r="J542" s="13">
        <f t="shared" si="47"/>
        <v>5.9661529878214399</v>
      </c>
      <c r="K542" s="13">
        <f t="shared" si="47"/>
        <v>0.29893392115723449</v>
      </c>
      <c r="L542" s="13">
        <f t="shared" si="46"/>
        <v>612.35504337556029</v>
      </c>
    </row>
    <row r="543" spans="5:12">
      <c r="E543" s="4">
        <f t="shared" si="45"/>
        <v>2287</v>
      </c>
      <c r="F543" s="5">
        <f>F542*SUM(economy!Z333:AB333)/SUM(economy!Z332:AB332)</f>
        <v>2442.4139404973607</v>
      </c>
      <c r="G543" s="13">
        <f t="shared" si="47"/>
        <v>150.31525385697734</v>
      </c>
      <c r="H543" s="13">
        <f t="shared" si="47"/>
        <v>135.32404807376574</v>
      </c>
      <c r="I543" s="13">
        <f t="shared" si="47"/>
        <v>45.218010426484625</v>
      </c>
      <c r="J543" s="13">
        <f t="shared" si="47"/>
        <v>5.9138651795377992</v>
      </c>
      <c r="K543" s="13">
        <f t="shared" si="47"/>
        <v>0.29672849048655903</v>
      </c>
      <c r="L543" s="13">
        <f t="shared" si="46"/>
        <v>612.06790602725209</v>
      </c>
    </row>
    <row r="544" spans="5:12">
      <c r="E544" s="4">
        <f t="shared" si="45"/>
        <v>2288</v>
      </c>
      <c r="F544" s="5">
        <f>F543*SUM(economy!Z334:AB334)/SUM(economy!Z333:AB333)</f>
        <v>2427.434433844458</v>
      </c>
      <c r="G544" s="13">
        <f t="shared" si="47"/>
        <v>150.46432137447249</v>
      </c>
      <c r="H544" s="13">
        <f t="shared" si="47"/>
        <v>135.18110221370026</v>
      </c>
      <c r="I544" s="13">
        <f t="shared" si="47"/>
        <v>44.978001868485975</v>
      </c>
      <c r="J544" s="13">
        <f t="shared" si="47"/>
        <v>5.8626929570399566</v>
      </c>
      <c r="K544" s="13">
        <f t="shared" si="47"/>
        <v>0.29464224824045737</v>
      </c>
      <c r="L544" s="13">
        <f t="shared" si="46"/>
        <v>611.78076066193921</v>
      </c>
    </row>
    <row r="545" spans="5:12">
      <c r="E545" s="4">
        <f t="shared" si="45"/>
        <v>2289</v>
      </c>
      <c r="F545" s="5">
        <f>F544*SUM(economy!Z335:AB335)/SUM(economy!Z334:AB334)</f>
        <v>2413.4021601861027</v>
      </c>
      <c r="G545" s="13">
        <f t="shared" si="47"/>
        <v>150.61247464977754</v>
      </c>
      <c r="H545" s="13">
        <f t="shared" si="47"/>
        <v>135.03714307552352</v>
      </c>
      <c r="I545" s="13">
        <f t="shared" si="47"/>
        <v>44.738964410859801</v>
      </c>
      <c r="J545" s="13">
        <f t="shared" si="47"/>
        <v>5.8126858846775225</v>
      </c>
      <c r="K545" s="13">
        <f t="shared" si="47"/>
        <v>0.29267361513146795</v>
      </c>
      <c r="L545" s="13">
        <f t="shared" si="46"/>
        <v>611.4939416359698</v>
      </c>
    </row>
    <row r="546" spans="5:12">
      <c r="E546" s="4">
        <f t="shared" si="45"/>
        <v>2290</v>
      </c>
      <c r="F546" s="5">
        <f>F545*SUM(economy!Z336:AB336)/SUM(economy!Z335:AB335)</f>
        <v>2400.2975308130353</v>
      </c>
      <c r="G546" s="13">
        <f t="shared" si="47"/>
        <v>150.7597714952349</v>
      </c>
      <c r="H546" s="13">
        <f t="shared" si="47"/>
        <v>134.89226238885917</v>
      </c>
      <c r="I546" s="13">
        <f t="shared" si="47"/>
        <v>44.50102732620315</v>
      </c>
      <c r="J546" s="13">
        <f t="shared" si="47"/>
        <v>5.7638885786678422</v>
      </c>
      <c r="K546" s="13">
        <f t="shared" si="47"/>
        <v>0.29082078660260735</v>
      </c>
      <c r="L546" s="13">
        <f t="shared" si="46"/>
        <v>611.20777057556757</v>
      </c>
    </row>
    <row r="547" spans="5:12">
      <c r="E547" s="4">
        <f t="shared" si="45"/>
        <v>2291</v>
      </c>
      <c r="F547" s="5">
        <f>F546*SUM(economy!Z337:AB337)/SUM(economy!Z336:AB336)</f>
        <v>2388.0995269647319</v>
      </c>
      <c r="G547" s="13">
        <f t="shared" si="47"/>
        <v>150.90626852763194</v>
      </c>
      <c r="H547" s="13">
        <f t="shared" si="47"/>
        <v>134.74654979166439</v>
      </c>
      <c r="I547" s="13">
        <f t="shared" si="47"/>
        <v>44.264315209031977</v>
      </c>
      <c r="J547" s="13">
        <f t="shared" si="47"/>
        <v>5.7163408072997548</v>
      </c>
      <c r="K547" s="13">
        <f t="shared" si="47"/>
        <v>0.28908174847702622</v>
      </c>
      <c r="L547" s="13">
        <f t="shared" si="46"/>
        <v>610.92255608410505</v>
      </c>
    </row>
    <row r="548" spans="5:12">
      <c r="E548" s="4">
        <f t="shared" si="45"/>
        <v>2292</v>
      </c>
      <c r="F548" s="5">
        <f>F547*SUM(economy!Z338:AB338)/SUM(economy!Z337:AB337)</f>
        <v>2376.7858210350823</v>
      </c>
      <c r="G548" s="13">
        <f t="shared" si="47"/>
        <v>151.05202108092087</v>
      </c>
      <c r="H548" s="13">
        <f t="shared" si="47"/>
        <v>134.60009270170724</v>
      </c>
      <c r="I548" s="13">
        <f t="shared" si="47"/>
        <v>44.028947823729844</v>
      </c>
      <c r="J548" s="13">
        <f t="shared" si="47"/>
        <v>5.6700776000341095</v>
      </c>
      <c r="K548" s="13">
        <f t="shared" si="47"/>
        <v>0.28745429229844249</v>
      </c>
      <c r="L548" s="13">
        <f t="shared" si="46"/>
        <v>610.63859349869051</v>
      </c>
    </row>
    <row r="549" spans="5:12">
      <c r="E549" s="4">
        <f t="shared" si="45"/>
        <v>2293</v>
      </c>
      <c r="F549" s="5">
        <f>F548*SUM(economy!Z339:AB339)/SUM(economy!Z338:AB338)</f>
        <v>2366.3328942431017</v>
      </c>
      <c r="G549" s="13">
        <f t="shared" si="47"/>
        <v>151.19708312633614</v>
      </c>
      <c r="H549" s="13">
        <f t="shared" si="47"/>
        <v>134.45297619977791</v>
      </c>
      <c r="I549" s="13">
        <f t="shared" si="47"/>
        <v>43.795039972746842</v>
      </c>
      <c r="J549" s="13">
        <f t="shared" si="47"/>
        <v>5.6251293645977398</v>
      </c>
      <c r="K549" s="13">
        <f t="shared" si="47"/>
        <v>0.2859360303259923</v>
      </c>
      <c r="L549" s="13">
        <f t="shared" si="46"/>
        <v>610.35616469378465</v>
      </c>
    </row>
    <row r="550" spans="5:12">
      <c r="E550" s="4">
        <f t="shared" si="45"/>
        <v>2294</v>
      </c>
      <c r="F550" s="5">
        <f>F549*SUM(economy!Z340:AB340)/SUM(economy!Z339:AB339)</f>
        <v>2356.7161506458933</v>
      </c>
      <c r="G550" s="13">
        <f t="shared" si="47"/>
        <v>151.34150719969369</v>
      </c>
      <c r="H550" s="13">
        <f t="shared" si="47"/>
        <v>134.30528292427067</v>
      </c>
      <c r="I550" s="13">
        <f t="shared" si="47"/>
        <v>43.562701384245905</v>
      </c>
      <c r="J550" s="13">
        <f t="shared" si="47"/>
        <v>5.5815220111993389</v>
      </c>
      <c r="K550" s="13">
        <f t="shared" si="47"/>
        <v>0.28452441015351276</v>
      </c>
      <c r="L550" s="13">
        <f t="shared" si="46"/>
        <v>610.0755379295631</v>
      </c>
    </row>
    <row r="551" spans="5:12">
      <c r="E551" s="4">
        <f t="shared" si="45"/>
        <v>2295</v>
      </c>
      <c r="F551" s="5">
        <f>F550*SUM(economy!Z341:AB341)/SUM(economy!Z340:AB340)</f>
        <v>2347.9100274130478</v>
      </c>
      <c r="G551" s="13">
        <f t="shared" ref="G551:K556" si="48">G550*(1-G$5)+G$4*$F550*$L$4/1000</f>
        <v>151.48534433564862</v>
      </c>
      <c r="H551" s="13">
        <f t="shared" si="48"/>
        <v>134.15709297676085</v>
      </c>
      <c r="I551" s="13">
        <f t="shared" si="48"/>
        <v>43.332036618385835</v>
      </c>
      <c r="J551" s="13">
        <f t="shared" si="48"/>
        <v>5.5392770830310774</v>
      </c>
      <c r="K551" s="13">
        <f t="shared" si="48"/>
        <v>0.28321672892930699</v>
      </c>
      <c r="L551" s="13">
        <f t="shared" si="46"/>
        <v>609.79696774275567</v>
      </c>
    </row>
    <row r="552" spans="5:12">
      <c r="E552" s="4">
        <f t="shared" si="45"/>
        <v>2296</v>
      </c>
      <c r="F552" s="5">
        <f>F551*SUM(economy!Z342:AB342)/SUM(economy!Z341:AB341)</f>
        <v>2339.8881013197865</v>
      </c>
      <c r="G552" s="13">
        <f t="shared" si="48"/>
        <v>151.62864400868321</v>
      </c>
      <c r="H552" s="13">
        <f t="shared" si="48"/>
        <v>134.00848383819616</v>
      </c>
      <c r="I552" s="13">
        <f t="shared" si="48"/>
        <v>43.103144991429374</v>
      </c>
      <c r="J552" s="13">
        <f t="shared" si="48"/>
        <v>5.4984118922580798</v>
      </c>
      <c r="K552" s="13">
        <f t="shared" si="48"/>
        <v>0.2820101471580691</v>
      </c>
      <c r="L552" s="13">
        <f t="shared" si="46"/>
        <v>609.52069487772496</v>
      </c>
    </row>
    <row r="553" spans="5:12">
      <c r="E553" s="4">
        <f t="shared" si="45"/>
        <v>2297</v>
      </c>
      <c r="F553" s="5">
        <f>F552*SUM(economy!Z343:AB343)/SUM(economy!Z342:AB342)</f>
        <v>2332.6231914490736</v>
      </c>
      <c r="G553" s="13">
        <f t="shared" si="48"/>
        <v>151.77145408059474</v>
      </c>
      <c r="H553" s="13">
        <f t="shared" si="48"/>
        <v>133.859530295318</v>
      </c>
      <c r="I553" s="13">
        <f t="shared" si="48"/>
        <v>42.876120516868852</v>
      </c>
      <c r="J553" s="13">
        <f t="shared" si="48"/>
        <v>5.4589396607384391</v>
      </c>
      <c r="K553" s="13">
        <f t="shared" si="48"/>
        <v>0.280901702071853</v>
      </c>
      <c r="L553" s="13">
        <f t="shared" si="46"/>
        <v>609.24694625559187</v>
      </c>
    </row>
    <row r="554" spans="5:12">
      <c r="E554" s="4">
        <f t="shared" si="45"/>
        <v>2298</v>
      </c>
      <c r="F554" s="5">
        <f>F553*SUM(economy!Z344:AB344)/SUM(economy!Z343:AB343)</f>
        <v>2326.0874581213593</v>
      </c>
      <c r="G554" s="13">
        <f t="shared" si="48"/>
        <v>151.91382075425125</v>
      </c>
      <c r="H554" s="13">
        <f t="shared" si="48"/>
        <v>133.71030437692832</v>
      </c>
      <c r="I554" s="13">
        <f t="shared" si="48"/>
        <v>42.651051862771553</v>
      </c>
      <c r="J554" s="13">
        <f t="shared" si="48"/>
        <v>5.4208696647585857</v>
      </c>
      <c r="K554" s="13">
        <f t="shared" si="48"/>
        <v>0.27988832056167046</v>
      </c>
      <c r="L554" s="13">
        <f t="shared" si="46"/>
        <v>608.97593497927141</v>
      </c>
    </row>
    <row r="555" spans="5:12">
      <c r="E555" s="4">
        <f t="shared" si="45"/>
        <v>2299</v>
      </c>
      <c r="F555" s="5">
        <f>F554*SUM(economy!Z345:AB345)/SUM(economy!Z344:AB344)</f>
        <v>2320.2524980946778</v>
      </c>
      <c r="G555" s="13">
        <f t="shared" si="48"/>
        <v>152.05578853338542</v>
      </c>
      <c r="H555" s="13">
        <f t="shared" si="48"/>
        <v>133.56087529962142</v>
      </c>
      <c r="I555" s="13">
        <f t="shared" si="48"/>
        <v>42.428022324560281</v>
      </c>
      <c r="J555" s="13">
        <f t="shared" si="48"/>
        <v>5.3842073831118489</v>
      </c>
      <c r="K555" s="13">
        <f t="shared" si="48"/>
        <v>0.27896683166549063</v>
      </c>
      <c r="L555" s="13">
        <f t="shared" si="46"/>
        <v>608.7078603723445</v>
      </c>
    </row>
    <row r="556" spans="5:12">
      <c r="E556" s="4">
        <f t="shared" si="45"/>
        <v>2300</v>
      </c>
      <c r="F556" s="5">
        <f>F555*SUM(economy!Z346:AB346)/SUM(economy!Z345:AB345)</f>
        <v>2315.0894360966427</v>
      </c>
      <c r="G556" s="13">
        <f t="shared" si="48"/>
        <v>152.19740018819871</v>
      </c>
      <c r="H556" s="13">
        <f t="shared" si="48"/>
        <v>133.41130942260344</v>
      </c>
      <c r="I556" s="13">
        <f t="shared" si="48"/>
        <v>42.20710981246166</v>
      </c>
      <c r="J556" s="13">
        <f t="shared" si="48"/>
        <v>5.3489546478914711</v>
      </c>
      <c r="K556" s="13">
        <f t="shared" si="48"/>
        <v>0.27813397861208256</v>
      </c>
      <c r="L556" s="13">
        <f t="shared" si="46"/>
        <v>608.44290804976731</v>
      </c>
    </row>
    <row r="557" spans="5:12">
      <c r="E557" s="4"/>
      <c r="F557" s="4"/>
      <c r="G557" s="13"/>
      <c r="H557" s="13"/>
      <c r="I557" s="13"/>
      <c r="J557" s="13"/>
      <c r="K557" s="13"/>
      <c r="L557" s="13"/>
    </row>
    <row r="558" spans="5:12">
      <c r="E558" s="4"/>
      <c r="F558" s="4"/>
      <c r="G558" s="13"/>
      <c r="H558" s="13"/>
      <c r="I558" s="13"/>
      <c r="J558" s="13"/>
      <c r="K558" s="13"/>
      <c r="L558" s="13"/>
    </row>
    <row r="559" spans="5:12">
      <c r="E559" s="4"/>
      <c r="F559" s="4"/>
      <c r="G559" s="13"/>
      <c r="H559" s="13"/>
      <c r="I559" s="13"/>
      <c r="J559" s="13"/>
      <c r="K559" s="13"/>
      <c r="L559" s="13"/>
    </row>
    <row r="560" spans="5:12">
      <c r="E560" s="4"/>
      <c r="F560" s="4"/>
      <c r="G560" s="13"/>
      <c r="H560" s="13"/>
      <c r="I560" s="13"/>
      <c r="J560" s="13"/>
      <c r="K560" s="13"/>
      <c r="L560" s="13"/>
    </row>
    <row r="561" spans="5:12">
      <c r="E561" s="4"/>
      <c r="F561" s="4"/>
      <c r="G561" s="13"/>
      <c r="H561" s="13"/>
      <c r="I561" s="13"/>
      <c r="J561" s="13"/>
      <c r="K561" s="13"/>
      <c r="L561" s="13"/>
    </row>
    <row r="562" spans="5:12">
      <c r="E562" s="4"/>
      <c r="F562" s="4"/>
      <c r="G562" s="13"/>
      <c r="H562" s="13"/>
      <c r="I562" s="13"/>
      <c r="J562" s="13"/>
      <c r="K562" s="13"/>
      <c r="L562" s="13"/>
    </row>
    <row r="563" spans="5:12">
      <c r="E563" s="4"/>
      <c r="F563" s="4"/>
      <c r="G563" s="13"/>
      <c r="H563" s="13"/>
      <c r="I563" s="13"/>
      <c r="J563" s="13"/>
      <c r="K563" s="13"/>
      <c r="L563" s="13"/>
    </row>
    <row r="564" spans="5:12">
      <c r="E564" s="4"/>
      <c r="F564" s="4"/>
      <c r="G564" s="13"/>
      <c r="H564" s="13"/>
      <c r="I564" s="13"/>
      <c r="J564" s="13"/>
      <c r="K564" s="13"/>
      <c r="L564" s="13"/>
    </row>
    <row r="565" spans="5:12">
      <c r="E565" s="4"/>
      <c r="F565" s="4"/>
      <c r="G565" s="13"/>
      <c r="H565" s="13"/>
      <c r="I565" s="13"/>
      <c r="J565" s="13"/>
      <c r="K565" s="13"/>
      <c r="L565" s="13"/>
    </row>
    <row r="566" spans="5:12">
      <c r="E566" s="4"/>
      <c r="F566" s="4"/>
      <c r="G566" s="13"/>
      <c r="H566" s="13"/>
      <c r="I566" s="13"/>
      <c r="J566" s="13"/>
      <c r="K566" s="13"/>
      <c r="L566" s="13"/>
    </row>
    <row r="567" spans="5:12">
      <c r="E567" s="4"/>
      <c r="F567" s="4"/>
      <c r="G567" s="13"/>
      <c r="H567" s="13"/>
      <c r="I567" s="13"/>
      <c r="J567" s="13"/>
      <c r="K567" s="13"/>
      <c r="L567" s="13"/>
    </row>
    <row r="568" spans="5:12">
      <c r="E568" s="4"/>
      <c r="F568" s="4"/>
      <c r="G568" s="13"/>
      <c r="H568" s="13"/>
      <c r="I568" s="13"/>
      <c r="J568" s="13"/>
      <c r="K568" s="13"/>
      <c r="L568" s="13"/>
    </row>
    <row r="569" spans="5:12">
      <c r="E569" s="4"/>
      <c r="F569" s="4"/>
      <c r="G569" s="13"/>
      <c r="H569" s="13"/>
      <c r="I569" s="13"/>
      <c r="J569" s="13"/>
      <c r="K569" s="13"/>
      <c r="L569" s="13"/>
    </row>
    <row r="570" spans="5:12">
      <c r="E570" s="4"/>
      <c r="F570" s="4"/>
      <c r="G570" s="13"/>
      <c r="H570" s="13"/>
      <c r="I570" s="13"/>
      <c r="J570" s="13"/>
      <c r="K570" s="13"/>
      <c r="L570" s="13"/>
    </row>
    <row r="571" spans="5:12">
      <c r="E571" s="4"/>
      <c r="F571" s="4"/>
      <c r="G571" s="13"/>
      <c r="H571" s="13"/>
      <c r="I571" s="13"/>
      <c r="J571" s="13"/>
      <c r="K571" s="13"/>
      <c r="L571" s="13"/>
    </row>
    <row r="572" spans="5:12">
      <c r="E572" s="4"/>
      <c r="F572" s="4"/>
      <c r="G572" s="13"/>
      <c r="H572" s="13"/>
      <c r="I572" s="13"/>
      <c r="J572" s="13"/>
      <c r="K572" s="13"/>
      <c r="L572" s="13"/>
    </row>
    <row r="573" spans="5:12">
      <c r="E573" s="4"/>
      <c r="F573" s="4"/>
      <c r="G573" s="13"/>
      <c r="H573" s="13"/>
      <c r="I573" s="13"/>
      <c r="J573" s="13"/>
      <c r="K573" s="13"/>
      <c r="L573" s="13"/>
    </row>
    <row r="574" spans="5:12">
      <c r="E574" s="4"/>
      <c r="F574" s="4"/>
      <c r="G574" s="13"/>
      <c r="H574" s="13"/>
      <c r="I574" s="13"/>
      <c r="J574" s="13"/>
      <c r="K574" s="13"/>
      <c r="L574" s="13"/>
    </row>
    <row r="575" spans="5:12">
      <c r="E575" s="4"/>
      <c r="F575" s="4"/>
      <c r="G575" s="13"/>
      <c r="H575" s="13"/>
      <c r="I575" s="13"/>
      <c r="J575" s="13"/>
      <c r="K575" s="13"/>
      <c r="L575" s="13"/>
    </row>
    <row r="576" spans="5:12">
      <c r="E576" s="4"/>
      <c r="F576" s="4"/>
      <c r="G576" s="13"/>
      <c r="H576" s="13"/>
      <c r="I576" s="13"/>
      <c r="J576" s="13"/>
      <c r="K576" s="13"/>
      <c r="L576" s="13"/>
    </row>
    <row r="577" spans="5:12">
      <c r="E577" s="4"/>
      <c r="F577" s="4"/>
      <c r="G577" s="13"/>
      <c r="H577" s="13"/>
      <c r="I577" s="13"/>
      <c r="J577" s="13"/>
      <c r="K577" s="13"/>
      <c r="L577" s="13"/>
    </row>
    <row r="578" spans="5:12">
      <c r="E578" s="4"/>
      <c r="F578" s="4"/>
      <c r="G578" s="13"/>
      <c r="H578" s="13"/>
      <c r="I578" s="13"/>
      <c r="J578" s="13"/>
      <c r="K578" s="13"/>
      <c r="L578" s="13"/>
    </row>
    <row r="579" spans="5:12">
      <c r="E579" s="4"/>
      <c r="F579" s="4"/>
      <c r="G579" s="13"/>
      <c r="H579" s="13"/>
      <c r="I579" s="13"/>
      <c r="J579" s="13"/>
      <c r="K579" s="13"/>
      <c r="L579" s="13"/>
    </row>
    <row r="580" spans="5:12">
      <c r="E580" s="4"/>
      <c r="F580" s="4"/>
      <c r="G580" s="13"/>
      <c r="H580" s="13"/>
      <c r="I580" s="13"/>
      <c r="J580" s="13"/>
      <c r="K580" s="13"/>
      <c r="L580" s="13"/>
    </row>
    <row r="581" spans="5:12">
      <c r="E581" s="4"/>
      <c r="F581" s="4"/>
      <c r="G581" s="13"/>
      <c r="H581" s="13"/>
      <c r="I581" s="13"/>
      <c r="J581" s="13"/>
      <c r="K581" s="13"/>
      <c r="L581" s="13"/>
    </row>
    <row r="582" spans="5:12">
      <c r="E582" s="4"/>
      <c r="F582" s="4"/>
      <c r="G582" s="13"/>
      <c r="H582" s="13"/>
      <c r="I582" s="13"/>
      <c r="J582" s="13"/>
      <c r="K582" s="13"/>
      <c r="L582" s="13"/>
    </row>
    <row r="583" spans="5:12">
      <c r="E583" s="4"/>
      <c r="F583" s="4"/>
      <c r="G583" s="13"/>
      <c r="H583" s="13"/>
      <c r="I583" s="13"/>
      <c r="J583" s="13"/>
      <c r="K583" s="13"/>
      <c r="L583" s="13"/>
    </row>
    <row r="584" spans="5:12">
      <c r="E584" s="4"/>
      <c r="F584" s="4"/>
      <c r="G584" s="13"/>
      <c r="H584" s="13"/>
      <c r="I584" s="13"/>
      <c r="J584" s="13"/>
      <c r="K584" s="13"/>
      <c r="L584" s="13"/>
    </row>
    <row r="585" spans="5:12">
      <c r="E585" s="4"/>
      <c r="F585" s="4"/>
      <c r="G585" s="13"/>
      <c r="H585" s="13"/>
      <c r="I585" s="13"/>
      <c r="J585" s="13"/>
      <c r="K585" s="13"/>
      <c r="L585" s="13"/>
    </row>
    <row r="586" spans="5:12">
      <c r="E586" s="4"/>
      <c r="F586" s="4"/>
      <c r="G586" s="13"/>
      <c r="H586" s="13"/>
      <c r="I586" s="13"/>
      <c r="J586" s="13"/>
      <c r="K586" s="13"/>
      <c r="L586" s="13"/>
    </row>
    <row r="587" spans="5:12">
      <c r="E587" s="4"/>
      <c r="F587" s="4"/>
      <c r="G587" s="13"/>
      <c r="H587" s="13"/>
      <c r="I587" s="13"/>
      <c r="J587" s="13"/>
      <c r="K587" s="13"/>
      <c r="L587" s="13"/>
    </row>
    <row r="588" spans="5:12">
      <c r="E588" s="4"/>
      <c r="F588" s="4"/>
      <c r="G588" s="13"/>
      <c r="H588" s="13"/>
      <c r="I588" s="13"/>
      <c r="J588" s="13"/>
      <c r="K588" s="13"/>
      <c r="L588" s="13"/>
    </row>
    <row r="589" spans="5:12">
      <c r="E589" s="4"/>
      <c r="F589" s="4"/>
      <c r="G589" s="13"/>
      <c r="H589" s="13"/>
      <c r="I589" s="13"/>
      <c r="J589" s="13"/>
      <c r="K589" s="13"/>
      <c r="L589" s="13"/>
    </row>
    <row r="590" spans="5:12">
      <c r="E590" s="4"/>
      <c r="F590" s="4"/>
      <c r="G590" s="13"/>
      <c r="H590" s="13"/>
      <c r="I590" s="13"/>
      <c r="J590" s="13"/>
      <c r="K590" s="13"/>
      <c r="L590" s="13"/>
    </row>
    <row r="591" spans="5:12">
      <c r="E591" s="4"/>
      <c r="F591" s="4"/>
      <c r="G591" s="13"/>
      <c r="H591" s="13"/>
      <c r="I591" s="13"/>
      <c r="J591" s="13"/>
      <c r="K591" s="13"/>
      <c r="L591" s="13"/>
    </row>
    <row r="592" spans="5:12">
      <c r="E592" s="4"/>
      <c r="F592" s="4"/>
      <c r="G592" s="13"/>
      <c r="H592" s="13"/>
      <c r="I592" s="13"/>
      <c r="J592" s="13"/>
      <c r="K592" s="13"/>
      <c r="L592" s="13"/>
    </row>
    <row r="593" spans="5:12">
      <c r="E593" s="4"/>
      <c r="F593" s="4"/>
      <c r="G593" s="13"/>
      <c r="H593" s="13"/>
      <c r="I593" s="13"/>
      <c r="J593" s="13"/>
      <c r="K593" s="13"/>
      <c r="L593" s="13"/>
    </row>
    <row r="594" spans="5:12">
      <c r="E594" s="4"/>
      <c r="F594" s="4"/>
      <c r="G594" s="13"/>
      <c r="H594" s="13"/>
      <c r="I594" s="13"/>
      <c r="J594" s="13"/>
      <c r="K594" s="13"/>
      <c r="L594" s="13"/>
    </row>
    <row r="595" spans="5:12">
      <c r="E595" s="4"/>
      <c r="F595" s="4"/>
      <c r="G595" s="13"/>
      <c r="H595" s="13"/>
      <c r="I595" s="13"/>
      <c r="J595" s="13"/>
      <c r="K595" s="13"/>
      <c r="L595" s="13"/>
    </row>
    <row r="596" spans="5:12">
      <c r="E596" s="4"/>
      <c r="F596" s="4"/>
      <c r="G596" s="13"/>
      <c r="H596" s="13"/>
      <c r="I596" s="13"/>
      <c r="J596" s="13"/>
      <c r="K596" s="13"/>
      <c r="L596" s="13"/>
    </row>
    <row r="597" spans="5:12">
      <c r="E597" s="4"/>
      <c r="F597" s="4"/>
      <c r="G597" s="13"/>
      <c r="H597" s="13"/>
      <c r="I597" s="13"/>
      <c r="J597" s="13"/>
      <c r="K597" s="13"/>
      <c r="L597" s="13"/>
    </row>
    <row r="598" spans="5:12">
      <c r="E598" s="4"/>
      <c r="F598" s="4"/>
      <c r="G598" s="13"/>
      <c r="H598" s="13"/>
      <c r="I598" s="13"/>
      <c r="J598" s="13"/>
      <c r="K598" s="13"/>
      <c r="L598" s="13"/>
    </row>
    <row r="599" spans="5:12">
      <c r="E599" s="4"/>
      <c r="F599" s="4"/>
      <c r="G599" s="13"/>
      <c r="H599" s="13"/>
      <c r="I599" s="13"/>
      <c r="J599" s="13"/>
      <c r="K599" s="13"/>
      <c r="L599" s="13"/>
    </row>
    <row r="600" spans="5:12">
      <c r="E600" s="4"/>
      <c r="F600" s="4"/>
      <c r="G600" s="13"/>
      <c r="H600" s="13"/>
      <c r="I600" s="13"/>
      <c r="J600" s="13"/>
      <c r="K600" s="13"/>
      <c r="L600" s="13"/>
    </row>
    <row r="601" spans="5:12">
      <c r="E601" s="4"/>
      <c r="F601" s="4"/>
      <c r="G601" s="13"/>
      <c r="H601" s="13"/>
      <c r="I601" s="13"/>
      <c r="J601" s="13"/>
      <c r="K601" s="13"/>
      <c r="L601" s="13"/>
    </row>
    <row r="602" spans="5:12">
      <c r="E602" s="4"/>
      <c r="F602" s="4"/>
      <c r="G602" s="13"/>
      <c r="H602" s="13"/>
      <c r="I602" s="13"/>
      <c r="J602" s="13"/>
      <c r="K602" s="13"/>
      <c r="L602" s="13"/>
    </row>
    <row r="603" spans="5:12">
      <c r="E603" s="4"/>
      <c r="F603" s="4"/>
      <c r="G603" s="13"/>
      <c r="H603" s="13"/>
      <c r="I603" s="13"/>
      <c r="J603" s="13"/>
      <c r="K603" s="13"/>
      <c r="L603" s="13"/>
    </row>
    <row r="604" spans="5:12">
      <c r="E604" s="4"/>
      <c r="F604" s="4"/>
      <c r="G604" s="13"/>
      <c r="H604" s="13"/>
      <c r="I604" s="13"/>
      <c r="J604" s="13"/>
      <c r="K604" s="13"/>
      <c r="L604" s="13"/>
    </row>
    <row r="605" spans="5:12">
      <c r="E605" s="4"/>
      <c r="F605" s="4"/>
      <c r="G605" s="13"/>
      <c r="H605" s="13"/>
      <c r="I605" s="13"/>
      <c r="J605" s="13"/>
      <c r="K605" s="13"/>
      <c r="L605" s="13"/>
    </row>
    <row r="606" spans="5:12">
      <c r="E606" s="4"/>
      <c r="F606" s="4"/>
      <c r="G606" s="13"/>
      <c r="H606" s="13"/>
      <c r="I606" s="13"/>
      <c r="J606" s="13"/>
      <c r="K606" s="13"/>
      <c r="L606" s="13"/>
    </row>
    <row r="607" spans="5:12">
      <c r="E607" s="4"/>
      <c r="F607" s="4"/>
      <c r="G607" s="13"/>
      <c r="H607" s="13"/>
      <c r="I607" s="13"/>
      <c r="J607" s="13"/>
      <c r="K607" s="13"/>
      <c r="L607" s="13"/>
    </row>
    <row r="608" spans="5:12">
      <c r="E608" s="4"/>
      <c r="F608" s="4"/>
      <c r="G608" s="13"/>
      <c r="H608" s="13"/>
      <c r="I608" s="13"/>
      <c r="J608" s="13"/>
      <c r="K608" s="13"/>
      <c r="L608" s="13"/>
    </row>
    <row r="609" spans="5:12">
      <c r="E609" s="4"/>
      <c r="F609" s="4"/>
      <c r="G609" s="13"/>
      <c r="H609" s="13"/>
      <c r="I609" s="13"/>
      <c r="J609" s="13"/>
      <c r="K609" s="13"/>
      <c r="L609" s="13"/>
    </row>
    <row r="610" spans="5:12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0"/>
  <sheetViews>
    <sheetView tabSelected="1" workbookViewId="0">
      <pane xSplit="1" ySplit="5" topLeftCell="B207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>
      <c r="A173" s="4">
        <f t="shared" si="12"/>
        <v>2017</v>
      </c>
      <c r="G173" s="4">
        <f>carbondioxide!L273</f>
        <v>394.64543611065301</v>
      </c>
      <c r="H173" s="4">
        <f t="shared" si="9"/>
        <v>1.9325089920272882</v>
      </c>
      <c r="I173" s="4">
        <f t="shared" si="11"/>
        <v>1.0790256790227228</v>
      </c>
      <c r="J173" s="4">
        <f t="shared" si="10"/>
        <v>0.18655902937982805</v>
      </c>
    </row>
    <row r="174" spans="1:10">
      <c r="A174" s="4">
        <f t="shared" si="12"/>
        <v>2018</v>
      </c>
      <c r="G174" s="4">
        <f>carbondioxide!L274</f>
        <v>396.56659529054633</v>
      </c>
      <c r="H174" s="4">
        <f t="shared" si="9"/>
        <v>1.958489946319961</v>
      </c>
      <c r="I174" s="4">
        <f t="shared" si="11"/>
        <v>1.1024195288780567</v>
      </c>
      <c r="J174" s="4">
        <f t="shared" si="10"/>
        <v>0.19162823994979969</v>
      </c>
    </row>
    <row r="175" spans="1:10">
      <c r="A175" s="4">
        <f t="shared" si="12"/>
        <v>2019</v>
      </c>
      <c r="G175" s="4">
        <f>carbondioxide!L275</f>
        <v>398.57306006842543</v>
      </c>
      <c r="H175" s="4">
        <f t="shared" si="9"/>
        <v>1.9854905097403253</v>
      </c>
      <c r="I175" s="4">
        <f t="shared" si="11"/>
        <v>1.1258734037341054</v>
      </c>
      <c r="J175" s="4">
        <f t="shared" si="10"/>
        <v>0.1968015344709122</v>
      </c>
    </row>
    <row r="176" spans="1:10">
      <c r="A176" s="4">
        <f t="shared" si="12"/>
        <v>2020</v>
      </c>
      <c r="G176" s="4">
        <f>carbondioxide!L276</f>
        <v>400.65538003889952</v>
      </c>
      <c r="H176" s="4">
        <f t="shared" si="9"/>
        <v>2.0133684892785255</v>
      </c>
      <c r="I176" s="4">
        <f t="shared" si="11"/>
        <v>1.1494118987605193</v>
      </c>
      <c r="J176" s="4">
        <f t="shared" si="10"/>
        <v>0.20207866268832714</v>
      </c>
    </row>
    <row r="177" spans="1:10">
      <c r="A177" s="4">
        <f t="shared" si="12"/>
        <v>2021</v>
      </c>
      <c r="G177" s="4">
        <f>carbondioxide!L277</f>
        <v>402.80745704103765</v>
      </c>
      <c r="H177" s="4">
        <f t="shared" si="9"/>
        <v>2.0420285316962237</v>
      </c>
      <c r="I177" s="4">
        <f t="shared" si="11"/>
        <v>1.1730559915919552</v>
      </c>
      <c r="J177" s="4">
        <f t="shared" si="10"/>
        <v>0.20745951546921718</v>
      </c>
    </row>
    <row r="178" spans="1:10">
      <c r="A178" s="4">
        <f t="shared" si="12"/>
        <v>2022</v>
      </c>
      <c r="G178" s="4">
        <f>carbondioxide!L278</f>
        <v>405.02523009365734</v>
      </c>
      <c r="H178" s="4">
        <f t="shared" si="9"/>
        <v>2.0714037125453526</v>
      </c>
      <c r="I178" s="4">
        <f t="shared" si="11"/>
        <v>1.196823998826414</v>
      </c>
      <c r="J178" s="4">
        <f t="shared" si="10"/>
        <v>0.21294410345359432</v>
      </c>
    </row>
    <row r="179" spans="1:10">
      <c r="A179" s="4">
        <f t="shared" si="12"/>
        <v>2023</v>
      </c>
      <c r="G179" s="4">
        <f>carbondioxide!L279</f>
        <v>407.3058775860286</v>
      </c>
      <c r="H179" s="4">
        <f t="shared" si="9"/>
        <v>2.1014444090724536</v>
      </c>
      <c r="I179" s="4">
        <f t="shared" si="11"/>
        <v>1.2207321735494032</v>
      </c>
      <c r="J179" s="4">
        <f t="shared" si="10"/>
        <v>0.21853254125931193</v>
      </c>
    </row>
    <row r="180" spans="1:10">
      <c r="A180" s="4">
        <f t="shared" si="12"/>
        <v>2024</v>
      </c>
      <c r="G180" s="4">
        <f>carbondioxide!L280</f>
        <v>409.64733321023868</v>
      </c>
      <c r="H180" s="4">
        <f t="shared" si="9"/>
        <v>2.1321115800298411</v>
      </c>
      <c r="I180" s="4">
        <f t="shared" si="11"/>
        <v>1.2447950853802907</v>
      </c>
      <c r="J180" s="4">
        <f t="shared" si="10"/>
        <v>0.22422503517071965</v>
      </c>
    </row>
    <row r="181" spans="1:10">
      <c r="A181" s="4">
        <f t="shared" si="12"/>
        <v>2025</v>
      </c>
      <c r="G181" s="4">
        <f>carbondioxide!L281</f>
        <v>412.04799217875978</v>
      </c>
      <c r="H181" s="4">
        <f t="shared" si="9"/>
        <v>2.1633727096183173</v>
      </c>
      <c r="I181" s="4">
        <f t="shared" si="11"/>
        <v>1.2690258685966895</v>
      </c>
      <c r="J181" s="4">
        <f t="shared" si="10"/>
        <v>0.23002187305591001</v>
      </c>
    </row>
    <row r="182" spans="1:10">
      <c r="A182" s="4">
        <f t="shared" si="12"/>
        <v>2026</v>
      </c>
      <c r="G182" s="4">
        <f>carbondioxide!L282</f>
        <v>414.50653284597024</v>
      </c>
      <c r="H182" s="4">
        <f t="shared" si="9"/>
        <v>2.1951993610048306</v>
      </c>
      <c r="I182" s="4">
        <f t="shared" si="11"/>
        <v>1.2934363900450958</v>
      </c>
      <c r="J182" s="4">
        <f t="shared" si="10"/>
        <v>0.23592341575058165</v>
      </c>
    </row>
    <row r="183" spans="1:10">
      <c r="A183" s="4">
        <f t="shared" si="12"/>
        <v>2027</v>
      </c>
      <c r="G183" s="4">
        <f>carbondioxide!L283</f>
        <v>417.02180831482832</v>
      </c>
      <c r="H183" s="4">
        <f t="shared" si="9"/>
        <v>2.2275657017177672</v>
      </c>
      <c r="I183" s="4">
        <f t="shared" si="11"/>
        <v>1.3180373680790194</v>
      </c>
      <c r="J183" s="4">
        <f t="shared" si="10"/>
        <v>0.2419300894445745</v>
      </c>
    </row>
    <row r="184" spans="1:10">
      <c r="A184" s="4">
        <f t="shared" si="12"/>
        <v>2028</v>
      </c>
      <c r="G184" s="4">
        <f>carbondioxide!L284</f>
        <v>419.59278047983537</v>
      </c>
      <c r="H184" s="4">
        <f t="shared" si="9"/>
        <v>2.2604476154827253</v>
      </c>
      <c r="I184" s="4">
        <f t="shared" si="11"/>
        <v>1.342838461395568</v>
      </c>
      <c r="J184" s="4">
        <f t="shared" si="10"/>
        <v>0.24804237878721816</v>
      </c>
    </row>
    <row r="185" spans="1:10">
      <c r="A185" s="4">
        <f t="shared" si="12"/>
        <v>2029</v>
      </c>
      <c r="G185" s="4">
        <f>carbondioxide!L285</f>
        <v>422.21847979612448</v>
      </c>
      <c r="H185" s="4">
        <f t="shared" si="9"/>
        <v>2.2938221676193082</v>
      </c>
      <c r="I185" s="4">
        <f t="shared" si="11"/>
        <v>1.3678483391675116</v>
      </c>
      <c r="J185" s="4">
        <f t="shared" si="10"/>
        <v>0.25426082053643356</v>
      </c>
    </row>
    <row r="186" spans="1:10">
      <c r="A186" s="4">
        <f t="shared" si="12"/>
        <v>2030</v>
      </c>
      <c r="G186" s="4">
        <f>carbondioxide!L286</f>
        <v>424.89798063852379</v>
      </c>
      <c r="H186" s="4">
        <f t="shared" si="9"/>
        <v>2.3276672833394838</v>
      </c>
      <c r="I186" s="4">
        <f t="shared" si="11"/>
        <v>1.3930747393536027</v>
      </c>
      <c r="J186" s="4">
        <f t="shared" si="10"/>
        <v>0.26058599764225809</v>
      </c>
    </row>
    <row r="187" spans="1:10">
      <c r="A187" s="4">
        <f t="shared" si="12"/>
        <v>2031</v>
      </c>
      <c r="G187" s="4">
        <f>carbondioxide!L287</f>
        <v>427.63038610178131</v>
      </c>
      <c r="H187" s="4">
        <f t="shared" si="9"/>
        <v>2.3619615540156746</v>
      </c>
      <c r="I187" s="4">
        <f t="shared" si="11"/>
        <v>1.4185245193440914</v>
      </c>
      <c r="J187" s="4">
        <f t="shared" si="10"/>
        <v>0.26701853369517853</v>
      </c>
    </row>
    <row r="188" spans="1:10">
      <c r="A188" s="4">
        <f t="shared" si="12"/>
        <v>2032</v>
      </c>
      <c r="G188" s="4">
        <f>carbondioxide!L288</f>
        <v>430.4148185115618</v>
      </c>
      <c r="H188" s="4">
        <f t="shared" si="9"/>
        <v>2.396684120153203</v>
      </c>
      <c r="I188" s="4">
        <f t="shared" si="11"/>
        <v>1.444203701452957</v>
      </c>
      <c r="J188" s="4">
        <f t="shared" si="10"/>
        <v>0.27355908769366433</v>
      </c>
    </row>
    <row r="189" spans="1:10">
      <c r="A189" s="4">
        <f t="shared" si="12"/>
        <v>2033</v>
      </c>
      <c r="G189" s="4">
        <f>carbondioxide!L289</f>
        <v>433.25041338264919</v>
      </c>
      <c r="H189" s="4">
        <f t="shared" si="9"/>
        <v>2.4318146001359366</v>
      </c>
      <c r="I189" s="4">
        <f t="shared" si="11"/>
        <v>1.4701175147754466</v>
      </c>
      <c r="J189" s="4">
        <f t="shared" si="10"/>
        <v>0.28020834909981712</v>
      </c>
    </row>
    <row r="190" spans="1:10">
      <c r="A190" s="4">
        <f t="shared" si="12"/>
        <v>2034</v>
      </c>
      <c r="G190" s="4">
        <f>carbondioxide!L290</f>
        <v>436.13631545042597</v>
      </c>
      <c r="H190" s="4">
        <f t="shared" si="9"/>
        <v>2.4673330460929206</v>
      </c>
      <c r="I190" s="4">
        <f t="shared" si="11"/>
        <v>1.4962704343306104</v>
      </c>
      <c r="J190" s="4">
        <f t="shared" si="10"/>
        <v>0.2869670331608547</v>
      </c>
    </row>
    <row r="191" spans="1:10">
      <c r="A191" s="4">
        <f t="shared" si="12"/>
        <v>2035</v>
      </c>
      <c r="G191" s="4">
        <f>carbondioxide!L291</f>
        <v>439.07167594125752</v>
      </c>
      <c r="H191" s="4">
        <f t="shared" si="9"/>
        <v>2.5032199156471373</v>
      </c>
      <c r="I191" s="4">
        <f t="shared" si="11"/>
        <v>1.5226662180474577</v>
      </c>
      <c r="J191" s="4">
        <f t="shared" si="10"/>
        <v>0.29383587647949894</v>
      </c>
    </row>
    <row r="192" spans="1:10">
      <c r="A192" s="4">
        <f t="shared" si="12"/>
        <v>2036</v>
      </c>
      <c r="G192" s="4">
        <f>carbondioxide!L292</f>
        <v>442.05565057462513</v>
      </c>
      <c r="H192" s="4">
        <f t="shared" si="9"/>
        <v>2.5394560527822057</v>
      </c>
      <c r="I192" s="4">
        <f t="shared" si="11"/>
        <v>1.5493079419358708</v>
      </c>
      <c r="J192" s="4">
        <f t="shared" si="10"/>
        <v>0.30081563281960494</v>
      </c>
    </row>
    <row r="193" spans="1:10">
      <c r="A193" s="4">
        <f t="shared" si="12"/>
        <v>2037</v>
      </c>
      <c r="G193" s="4">
        <f>carbondioxide!L293</f>
        <v>445.08739798827787</v>
      </c>
      <c r="H193" s="4">
        <f t="shared" si="9"/>
        <v>2.5760226737631671</v>
      </c>
      <c r="I193" s="4">
        <f t="shared" si="11"/>
        <v>1.5761980336525259</v>
      </c>
      <c r="J193" s="4">
        <f t="shared" si="10"/>
        <v>0.30790706913538535</v>
      </c>
    </row>
    <row r="194" spans="1:10">
      <c r="A194" s="4">
        <f t="shared" si="12"/>
        <v>2038</v>
      </c>
      <c r="G194" s="4">
        <f>carbondioxide!L294</f>
        <v>448.16607839798723</v>
      </c>
      <c r="H194" s="4">
        <f t="shared" si="9"/>
        <v>2.6129013556765321</v>
      </c>
      <c r="I194" s="4">
        <f t="shared" si="11"/>
        <v>1.603338304593446</v>
      </c>
      <c r="J194" s="4">
        <f t="shared" si="10"/>
        <v>0.31511096181384268</v>
      </c>
    </row>
    <row r="195" spans="1:10">
      <c r="A195" s="4">
        <f t="shared" si="12"/>
        <v>2039</v>
      </c>
      <c r="G195" s="4">
        <f>carbondioxide!L295</f>
        <v>451.29085237642306</v>
      </c>
      <c r="H195" s="4">
        <f t="shared" si="9"/>
        <v>2.6500740261371294</v>
      </c>
      <c r="I195" s="4">
        <f t="shared" si="11"/>
        <v>1.6307299805976667</v>
      </c>
      <c r="J195" s="4">
        <f t="shared" si="10"/>
        <v>0.32242809312083082</v>
      </c>
    </row>
    <row r="196" spans="1:10">
      <c r="A196" s="4">
        <f t="shared" si="12"/>
        <v>2040</v>
      </c>
      <c r="G196" s="4">
        <f>carbondioxide!L296</f>
        <v>454.46087967987842</v>
      </c>
      <c r="H196" s="4">
        <f t="shared" si="9"/>
        <v>2.687522953301412</v>
      </c>
      <c r="I196" s="4">
        <f t="shared" si="11"/>
        <v>1.6583737313183375</v>
      </c>
      <c r="J196" s="4">
        <f t="shared" si="10"/>
        <v>0.32985924784169923</v>
      </c>
    </row>
    <row r="197" spans="1:10">
      <c r="A197" s="4">
        <f t="shared" si="12"/>
        <v>2041</v>
      </c>
      <c r="G197" s="4">
        <f>carbondioxide!L297</f>
        <v>457.67531807835479</v>
      </c>
      <c r="H197" s="4">
        <f t="shared" si="9"/>
        <v>2.7252307356834695</v>
      </c>
      <c r="I197" s="4">
        <f t="shared" si="11"/>
        <v>1.6862696983008401</v>
      </c>
      <c r="J197" s="4">
        <f t="shared" si="10"/>
        <v>0.33740521010784652</v>
      </c>
    </row>
    <row r="198" spans="1:10">
      <c r="A198" s="4">
        <f t="shared" si="12"/>
        <v>2042</v>
      </c>
      <c r="G198" s="4">
        <f>carbondioxide!L298</f>
        <v>460.93332216074862</v>
      </c>
      <c r="H198" s="4">
        <f t="shared" si="9"/>
        <v>2.7631802914845154</v>
      </c>
      <c r="I198" s="4">
        <f t="shared" si="11"/>
        <v>1.7144175217976261</v>
      </c>
      <c r="J198" s="4">
        <f t="shared" si="10"/>
        <v>0.34506676040078271</v>
      </c>
    </row>
    <row r="199" spans="1:10">
      <c r="A199" s="4">
        <f t="shared" si="12"/>
        <v>2043</v>
      </c>
      <c r="G199" s="4">
        <f>carbondioxide!L299</f>
        <v>464.23404209671111</v>
      </c>
      <c r="H199" s="4">
        <f t="shared" ref="H199:H262" si="13">H$3*LN(G199/G$3)</f>
        <v>2.8013548472755652</v>
      </c>
      <c r="I199" s="4">
        <f t="shared" si="11"/>
        <v>1.7428163663437277</v>
      </c>
      <c r="J199" s="4">
        <f t="shared" ref="J199:J262" si="14">J198+J$3*(I198-J198)</f>
        <v>0.35284467272551678</v>
      </c>
    </row>
    <row r="200" spans="1:10">
      <c r="A200" s="4">
        <f t="shared" si="12"/>
        <v>2044</v>
      </c>
      <c r="G200" s="4">
        <f>carbondioxide!L300</f>
        <v>467.57662234271527</v>
      </c>
      <c r="H200" s="4">
        <f t="shared" si="13"/>
        <v>2.8397379259502462</v>
      </c>
      <c r="I200" s="4">
        <f t="shared" ref="I200:I263" si="15">I199+I$3*(I$4*H200-I199)+I$5*(J199-I199)</f>
        <v>1.7714649451135933</v>
      </c>
      <c r="J200" s="4">
        <f t="shared" si="14"/>
        <v>0.36073971194526822</v>
      </c>
    </row>
    <row r="201" spans="1:10">
      <c r="A201" s="4">
        <f t="shared" si="12"/>
        <v>2045</v>
      </c>
      <c r="G201" s="4">
        <f>carbondioxide!L301</f>
        <v>470.96020028349085</v>
      </c>
      <c r="H201" s="4">
        <f t="shared" si="13"/>
        <v>2.8783133339109388</v>
      </c>
      <c r="I201" s="4">
        <f t="shared" si="15"/>
        <v>1.8003615430780819</v>
      </c>
      <c r="J201" s="4">
        <f t="shared" si="14"/>
        <v>0.36875263126966429</v>
      </c>
    </row>
    <row r="202" spans="1:10">
      <c r="A202" s="4">
        <f t="shared" si="12"/>
        <v>2046</v>
      </c>
      <c r="G202" s="4">
        <f>carbondioxide!L302</f>
        <v>474.38390480220903</v>
      </c>
      <c r="H202" s="4">
        <f t="shared" si="13"/>
        <v>2.9170651474790357</v>
      </c>
      <c r="I202" s="4">
        <f t="shared" si="15"/>
        <v>1.8295040389794994</v>
      </c>
      <c r="J202" s="4">
        <f t="shared" si="14"/>
        <v>0.37688416988873608</v>
      </c>
    </row>
    <row r="203" spans="1:10">
      <c r="A203" s="4">
        <f t="shared" si="12"/>
        <v>2047</v>
      </c>
      <c r="G203" s="4">
        <f>carbondioxide!L303</f>
        <v>477.84685477418248</v>
      </c>
      <c r="H203" s="4">
        <f t="shared" si="13"/>
        <v>2.9559776985365152</v>
      </c>
      <c r="I203" s="4">
        <f t="shared" si="15"/>
        <v>1.8588899261421279</v>
      </c>
      <c r="J203" s="4">
        <f t="shared" si="14"/>
        <v>0.38513505074517163</v>
      </c>
    </row>
    <row r="204" spans="1:10">
      <c r="A204" s="4">
        <f t="shared" si="12"/>
        <v>2048</v>
      </c>
      <c r="G204" s="4">
        <f>carbondioxide!L304</f>
        <v>481.34815747973425</v>
      </c>
      <c r="H204" s="4">
        <f t="shared" si="13"/>
        <v>2.9950355594158236</v>
      </c>
      <c r="I204" s="4">
        <f t="shared" si="15"/>
        <v>1.8885163321355598</v>
      </c>
      <c r="J204" s="4">
        <f t="shared" si="14"/>
        <v>0.39350597843742635</v>
      </c>
    </row>
    <row r="205" spans="1:10">
      <c r="A205" s="4">
        <f t="shared" si="12"/>
        <v>2049</v>
      </c>
      <c r="G205" s="4">
        <f>carbondioxide!L305</f>
        <v>484.88690693249737</v>
      </c>
      <c r="H205" s="4">
        <f t="shared" si="13"/>
        <v>3.0342235270609832</v>
      </c>
      <c r="I205" s="4">
        <f t="shared" si="15"/>
        <v>1.9183800373082069</v>
      </c>
      <c r="J205" s="4">
        <f t="shared" si="14"/>
        <v>0.40199763724643173</v>
      </c>
    </row>
    <row r="206" spans="1:10">
      <c r="A206" s="4">
        <f t="shared" si="12"/>
        <v>2050</v>
      </c>
      <c r="G206" s="4">
        <f>carbondioxide!L306</f>
        <v>488.46218211985672</v>
      </c>
      <c r="H206" s="4">
        <f t="shared" si="13"/>
        <v>3.0735266064864688</v>
      </c>
      <c r="I206" s="4">
        <f t="shared" si="15"/>
        <v>1.9484774922085015</v>
      </c>
      <c r="J206" s="4">
        <f t="shared" si="14"/>
        <v>0.41061068927878264</v>
      </c>
    </row>
    <row r="207" spans="1:10">
      <c r="A207" s="4">
        <f t="shared" si="12"/>
        <v>2051</v>
      </c>
      <c r="G207" s="4">
        <f>carbondioxide!L307</f>
        <v>492.0730451526257</v>
      </c>
      <c r="H207" s="4">
        <f t="shared" si="13"/>
        <v>3.1129299935628851</v>
      </c>
      <c r="I207" s="4">
        <f t="shared" si="15"/>
        <v>1.9788048339115327</v>
      </c>
      <c r="J207" s="4">
        <f t="shared" si="14"/>
        <v>0.41934577271942342</v>
      </c>
    </row>
    <row r="208" spans="1:10">
      <c r="A208" s="4">
        <f t="shared" si="12"/>
        <v>2052</v>
      </c>
      <c r="G208" s="4">
        <f>carbondioxide!L308</f>
        <v>495.71853932139777</v>
      </c>
      <c r="H208" s="4">
        <f t="shared" si="13"/>
        <v>3.1524190571602029</v>
      </c>
      <c r="I208" s="4">
        <f t="shared" si="15"/>
        <v>2.0093579012691323</v>
      </c>
      <c r="J208" s="4">
        <f t="shared" si="14"/>
        <v>0.4282035001869946</v>
      </c>
    </row>
    <row r="209" spans="1:10">
      <c r="A209" s="4">
        <f t="shared" si="12"/>
        <v>2053</v>
      </c>
      <c r="G209" s="4">
        <f>carbondioxide!L309</f>
        <v>499.39768705737868</v>
      </c>
      <c r="H209" s="4">
        <f t="shared" si="13"/>
        <v>3.1919793206809017</v>
      </c>
      <c r="I209" s="4">
        <f t="shared" si="15"/>
        <v>2.0401322491017231</v>
      </c>
      <c r="J209" s="4">
        <f t="shared" si="14"/>
        <v>0.43718445718514115</v>
      </c>
    </row>
    <row r="210" spans="1:10">
      <c r="A210" s="4">
        <f t="shared" si="12"/>
        <v>2054</v>
      </c>
      <c r="G210" s="4">
        <f>carbondioxide!L310</f>
        <v>503.10948779588841</v>
      </c>
      <c r="H210" s="4">
        <f t="shared" si="13"/>
        <v>3.2315964430168909</v>
      </c>
      <c r="I210" s="4">
        <f t="shared" si="15"/>
        <v>2.0711231613505974</v>
      </c>
      <c r="J210" s="4">
        <f t="shared" si="14"/>
        <v>0.44628920064322736</v>
      </c>
    </row>
    <row r="211" spans="1:10">
      <c r="A211" s="4">
        <f t="shared" si="12"/>
        <v>2055</v>
      </c>
      <c r="G211" s="4">
        <f>carbondioxide!L311</f>
        <v>506.85291574115342</v>
      </c>
      <c r="H211" s="4">
        <f t="shared" si="13"/>
        <v>3.2712561989656472</v>
      </c>
      <c r="I211" s="4">
        <f t="shared" si="15"/>
        <v>2.102325663209657</v>
      </c>
      <c r="J211" s="4">
        <f t="shared" si="14"/>
        <v>0.45551825754004521</v>
      </c>
    </row>
    <row r="212" spans="1:10">
      <c r="A212" s="4">
        <f t="shared" si="12"/>
        <v>2056</v>
      </c>
      <c r="G212" s="4">
        <f>carbondioxide!L312</f>
        <v>510.62691753148874</v>
      </c>
      <c r="H212" s="4">
        <f t="shared" si="13"/>
        <v>3.3109444591428465</v>
      </c>
      <c r="I212" s="4">
        <f t="shared" si="15"/>
        <v>2.1337345322560846</v>
      </c>
      <c r="J212" s="4">
        <f t="shared" si="14"/>
        <v>0.46487212360424862</v>
      </c>
    </row>
    <row r="213" spans="1:10">
      <c r="A213" s="4">
        <f t="shared" si="12"/>
        <v>2057</v>
      </c>
      <c r="G213" s="4">
        <f>carbondioxide!L313</f>
        <v>514.43040980451474</v>
      </c>
      <c r="H213" s="4">
        <f t="shared" si="13"/>
        <v>3.3506471694308408</v>
      </c>
      <c r="I213" s="4">
        <f t="shared" si="15"/>
        <v>2.1653443085998654</v>
      </c>
      <c r="J213" s="4">
        <f t="shared" si="14"/>
        <v>0.47435126208539102</v>
      </c>
    </row>
    <row r="214" spans="1:10">
      <c r="A214" s="4">
        <f t="shared" si="12"/>
        <v>2058</v>
      </c>
      <c r="G214" s="4">
        <f>carbondioxide!L314</f>
        <v>518.2622766626539</v>
      </c>
      <c r="H214" s="4">
        <f t="shared" si="13"/>
        <v>3.3903503300045967</v>
      </c>
      <c r="I214" s="4">
        <f t="shared" si="15"/>
        <v>2.1971493040726222</v>
      </c>
      <c r="J214" s="4">
        <f t="shared" si="14"/>
        <v>0.48395610258959326</v>
      </c>
    </row>
    <row r="215" spans="1:10">
      <c r="A215" s="4">
        <f t="shared" si="12"/>
        <v>2059</v>
      </c>
      <c r="G215" s="4">
        <f>carbondioxide!L315</f>
        <v>522.12136703983845</v>
      </c>
      <c r="H215" s="4">
        <f t="shared" si="13"/>
        <v>3.4300399739794312</v>
      </c>
      <c r="I215" s="4">
        <f t="shared" si="15"/>
        <v>2.2291436104767897</v>
      </c>
      <c r="J215" s="4">
        <f t="shared" si="14"/>
        <v>0.49368703997401686</v>
      </c>
    </row>
    <row r="216" spans="1:10">
      <c r="A216" s="4">
        <f t="shared" si="12"/>
        <v>2060</v>
      </c>
      <c r="G216" s="4">
        <f>carbondioxide!L316</f>
        <v>526.00649197110749</v>
      </c>
      <c r="H216" s="4">
        <f t="shared" si="13"/>
        <v>3.4697021457277262</v>
      </c>
      <c r="I216" s="4">
        <f t="shared" si="15"/>
        <v>2.2613211069168266</v>
      </c>
      <c r="J216" s="4">
        <f t="shared" si="14"/>
        <v>0.50354443329447263</v>
      </c>
    </row>
    <row r="217" spans="1:10">
      <c r="A217" s="4">
        <f t="shared" si="12"/>
        <v>2061</v>
      </c>
      <c r="G217" s="4">
        <f>carbondioxide!L317</f>
        <v>529.91642176761241</v>
      </c>
      <c r="H217" s="4">
        <f t="shared" si="13"/>
        <v>3.5093228789151198</v>
      </c>
      <c r="I217" s="4">
        <f t="shared" si="15"/>
        <v>2.2936754662348711</v>
      </c>
      <c r="J217" s="4">
        <f t="shared" si="14"/>
        <v>0.51352860480064755</v>
      </c>
    </row>
    <row r="218" spans="1:10">
      <c r="A218" s="4">
        <f t="shared" si="12"/>
        <v>2062</v>
      </c>
      <c r="G218" s="4">
        <f>carbondioxide!L318</f>
        <v>533.8498831004672</v>
      </c>
      <c r="H218" s="4">
        <f t="shared" si="13"/>
        <v>3.5488881743102461</v>
      </c>
      <c r="I218" s="4">
        <f t="shared" si="15"/>
        <v>2.3262001605740732</v>
      </c>
      <c r="J218" s="4">
        <f t="shared" si="14"/>
        <v>0.5236398389735939</v>
      </c>
    </row>
    <row r="219" spans="1:10">
      <c r="A219" s="4">
        <f t="shared" si="12"/>
        <v>2063</v>
      </c>
      <c r="G219" s="4">
        <f>carbondioxide!L319</f>
        <v>537.8055559978884</v>
      </c>
      <c r="H219" s="4">
        <f t="shared" si="13"/>
        <v>3.5883839774259427</v>
      </c>
      <c r="I219" s="4">
        <f t="shared" si="15"/>
        <v>2.3588884660937266</v>
      </c>
      <c r="J219" s="4">
        <f t="shared" si="14"/>
        <v>0.53387838160028467</v>
      </c>
    </row>
    <row r="220" spans="1:10">
      <c r="A220" s="4">
        <f t="shared" si="12"/>
        <v>2064</v>
      </c>
      <c r="G220" s="4">
        <f>carbondioxide!L320</f>
        <v>541.78207076117178</v>
      </c>
      <c r="H220" s="4">
        <f t="shared" si="13"/>
        <v>3.6277961560541305</v>
      </c>
      <c r="I220" s="4">
        <f t="shared" si="15"/>
        <v>2.3917334668613162</v>
      </c>
      <c r="J220" s="4">
        <f t="shared" si="14"/>
        <v>0.54424443888020746</v>
      </c>
    </row>
    <row r="221" spans="1:10">
      <c r="A221" s="4">
        <f t="shared" si="12"/>
        <v>2065</v>
      </c>
      <c r="G221" s="4">
        <f>carbondioxide!L321</f>
        <v>545.77800480624921</v>
      </c>
      <c r="H221" s="4">
        <f t="shared" si="13"/>
        <v>3.6671104777610788</v>
      </c>
      <c r="I221" s="4">
        <f t="shared" si="15"/>
        <v>2.4247280579477057</v>
      </c>
      <c r="J221" s="4">
        <f t="shared" si="14"/>
        <v>0.55473817655914015</v>
      </c>
    </row>
    <row r="222" spans="1:10">
      <c r="A222" s="4">
        <f t="shared" si="12"/>
        <v>2066</v>
      </c>
      <c r="G222" s="4">
        <f>carbondioxide!L322</f>
        <v>549.79187943886302</v>
      </c>
      <c r="H222" s="4">
        <f t="shared" si="13"/>
        <v>3.7063125874146086</v>
      </c>
      <c r="I222" s="4">
        <f t="shared" si="15"/>
        <v>2.4578649477528751</v>
      </c>
      <c r="J222" s="4">
        <f t="shared" si="14"/>
        <v>0.56535971908542715</v>
      </c>
    </row>
    <row r="223" spans="1:10">
      <c r="A223" s="4">
        <f t="shared" si="12"/>
        <v>2067</v>
      </c>
      <c r="G223" s="4">
        <f>carbondioxide!L323</f>
        <v>553.82215657279176</v>
      </c>
      <c r="H223" s="4">
        <f t="shared" si="13"/>
        <v>3.7453879848199789</v>
      </c>
      <c r="I223" s="4">
        <f t="shared" si="15"/>
        <v>2.4911366595909592</v>
      </c>
      <c r="J223" s="4">
        <f t="shared" si="14"/>
        <v>0.57610914878425823</v>
      </c>
    </row>
    <row r="224" spans="1:10">
      <c r="A224" s="4">
        <f t="shared" si="12"/>
        <v>2068</v>
      </c>
      <c r="G224" s="4">
        <f>carbondioxide!L324</f>
        <v>557.86723540205867</v>
      </c>
      <c r="H224" s="4">
        <f t="shared" si="13"/>
        <v>3.7843220025466251</v>
      </c>
      <c r="I224" s="4">
        <f t="shared" si="15"/>
        <v>2.5245355325647498</v>
      </c>
      <c r="J224" s="4">
        <f t="shared" si="14"/>
        <v>0.58698650504564032</v>
      </c>
    </row>
    <row r="225" spans="1:10">
      <c r="A225" s="4">
        <f t="shared" si="12"/>
        <v>2069</v>
      </c>
      <c r="G225" s="4">
        <f>carbondioxide!L325</f>
        <v>561.92544903965859</v>
      </c>
      <c r="H225" s="4">
        <f t="shared" si="13"/>
        <v>3.8230997840337295</v>
      </c>
      <c r="I225" s="4">
        <f t="shared" si="15"/>
        <v>2.5580537217614072</v>
      </c>
      <c r="J225" s="4">
        <f t="shared" si="14"/>
        <v>0.59799178352194882</v>
      </c>
    </row>
    <row r="226" spans="1:10">
      <c r="A226" s="4">
        <f t="shared" si="12"/>
        <v>2070</v>
      </c>
      <c r="G226" s="4">
        <f>carbondioxide!L326</f>
        <v>565.99506113703751</v>
      </c>
      <c r="H226" s="4">
        <f t="shared" si="13"/>
        <v>3.8617062620685183</v>
      </c>
      <c r="I226" s="4">
        <f t="shared" si="15"/>
        <v>2.5916831978027934</v>
      </c>
      <c r="J226" s="4">
        <f t="shared" si="14"/>
        <v>0.60912493533114898</v>
      </c>
    </row>
    <row r="227" spans="1:10">
      <c r="A227" s="4">
        <f t="shared" si="12"/>
        <v>2071</v>
      </c>
      <c r="G227" s="4">
        <f>carbondioxide!L327</f>
        <v>570.07426250037565</v>
      </c>
      <c r="H227" s="4">
        <f t="shared" si="13"/>
        <v>3.9001261377376024</v>
      </c>
      <c r="I227" s="4">
        <f t="shared" si="15"/>
        <v>2.6254157457856722</v>
      </c>
      <c r="J227" s="4">
        <f t="shared" si="14"/>
        <v>0.62038586626198788</v>
      </c>
    </row>
    <row r="228" spans="1:10">
      <c r="A228" s="4">
        <f t="shared" si="12"/>
        <v>2072</v>
      </c>
      <c r="G228" s="4">
        <f>carbondioxide!L328</f>
        <v>574.16116772162627</v>
      </c>
      <c r="H228" s="4">
        <f t="shared" si="13"/>
        <v>3.9383438599580769</v>
      </c>
      <c r="I228" s="4">
        <f t="shared" si="15"/>
        <v>2.6592429636489592</v>
      </c>
      <c r="J228" s="4">
        <f t="shared" si="14"/>
        <v>0.63177443597768246</v>
      </c>
    </row>
    <row r="229" spans="1:10">
      <c r="A229" s="4">
        <f t="shared" si="12"/>
        <v>2073</v>
      </c>
      <c r="G229" s="4">
        <f>carbondioxide!L329</f>
        <v>578.25381184426931</v>
      </c>
      <c r="H229" s="4">
        <f t="shared" si="13"/>
        <v>3.9763436057019192</v>
      </c>
      <c r="I229" s="4">
        <f t="shared" si="15"/>
        <v>2.6931562600073056</v>
      </c>
      <c r="J229" s="4">
        <f t="shared" si="14"/>
        <v>0.64329045721485534</v>
      </c>
    </row>
    <row r="230" spans="1:10">
      <c r="A230" s="4">
        <f t="shared" si="12"/>
        <v>2074</v>
      </c>
      <c r="G230" s="4">
        <f>carbondioxide!L330</f>
        <v>582.35014708583776</v>
      </c>
      <c r="H230" s="4">
        <f t="shared" si="13"/>
        <v>4.0141092610341094</v>
      </c>
      <c r="I230" s="4">
        <f t="shared" si="15"/>
        <v>2.7271468514925044</v>
      </c>
      <c r="J230" s="4">
        <f t="shared" si="14"/>
        <v>0.65493369497471643</v>
      </c>
    </row>
    <row r="231" spans="1:10">
      <c r="A231" s="4">
        <f t="shared" si="12"/>
        <v>2075</v>
      </c>
      <c r="G231" s="4">
        <f>carbondioxide!L331</f>
        <v>586.44803964145217</v>
      </c>
      <c r="H231" s="4">
        <f t="shared" si="13"/>
        <v>4.0516244030920152</v>
      </c>
      <c r="I231" s="4">
        <f t="shared" si="15"/>
        <v>2.7612057596465891</v>
      </c>
      <c r="J231" s="4">
        <f t="shared" si="14"/>
        <v>0.66670386570373741</v>
      </c>
    </row>
    <row r="232" spans="1:10">
      <c r="A232" s="4">
        <f t="shared" si="12"/>
        <v>2076</v>
      </c>
      <c r="G232" s="4">
        <f>carbondioxide!L332</f>
        <v>590.54526659485668</v>
      </c>
      <c r="H232" s="4">
        <f t="shared" si="13"/>
        <v>4.0888722831407627</v>
      </c>
      <c r="I232" s="4">
        <f t="shared" si="15"/>
        <v>2.7953238074129696</v>
      </c>
      <c r="J232" s="4">
        <f t="shared" si="14"/>
        <v>0.67860063646133284</v>
      </c>
    </row>
    <row r="233" spans="1:10">
      <c r="A233" s="4">
        <f t="shared" si="12"/>
        <v>2077</v>
      </c>
      <c r="G233" s="4">
        <f>carbondioxide!L333</f>
        <v>594.63951296576897</v>
      </c>
      <c r="H233" s="4">
        <f t="shared" si="13"/>
        <v>4.1258358108466346</v>
      </c>
      <c r="I233" s="4">
        <f t="shared" si="15"/>
        <v>2.8294916152745979</v>
      </c>
      <c r="J233" s="4">
        <f t="shared" si="14"/>
        <v>0.69062362407233813</v>
      </c>
    </row>
    <row r="234" spans="1:10">
      <c r="A234" s="4">
        <f t="shared" ref="A234:A297" si="16">1+A233</f>
        <v>2078</v>
      </c>
      <c r="G234" s="4">
        <f>carbondioxide!L334</f>
        <v>598.72836892472287</v>
      </c>
      <c r="H234" s="4">
        <f t="shared" si="13"/>
        <v>4.1624975399178217</v>
      </c>
      <c r="I234" s="4">
        <f t="shared" si="15"/>
        <v>2.863699597090906</v>
      </c>
      <c r="J234" s="4">
        <f t="shared" si="14"/>
        <v>0.70277239426236693</v>
      </c>
    </row>
    <row r="235" spans="1:10">
      <c r="A235" s="4">
        <f t="shared" si="16"/>
        <v>2079</v>
      </c>
      <c r="G235" s="4">
        <f>carbondioxide!L335</f>
        <v>602.80932720898659</v>
      </c>
      <c r="H235" s="4">
        <f t="shared" si="13"/>
        <v>4.1988396552691549</v>
      </c>
      <c r="I235" s="4">
        <f t="shared" si="15"/>
        <v>2.8979379556881502</v>
      </c>
      <c r="J235" s="4">
        <f t="shared" si="14"/>
        <v>0.71504646077443301</v>
      </c>
    </row>
    <row r="236" spans="1:10">
      <c r="A236" s="4">
        <f t="shared" si="16"/>
        <v>2080</v>
      </c>
      <c r="G236" s="4">
        <f>carbondioxide!L336</f>
        <v>606.8797807755451</v>
      </c>
      <c r="H236" s="4">
        <f t="shared" si="13"/>
        <v>4.2348439618746321</v>
      </c>
      <c r="I236" s="4">
        <f t="shared" si="15"/>
        <v>2.9321966782607913</v>
      </c>
      <c r="J236" s="4">
        <f t="shared" si="14"/>
        <v>0.72744528446554291</v>
      </c>
    </row>
    <row r="237" spans="1:10">
      <c r="A237" s="4">
        <f t="shared" si="16"/>
        <v>2081</v>
      </c>
      <c r="G237" s="4">
        <f>carbondioxide!L337</f>
        <v>610.93702072953829</v>
      </c>
      <c r="H237" s="4">
        <f t="shared" si="13"/>
        <v>4.2704918754785801</v>
      </c>
      <c r="I237" s="4">
        <f t="shared" si="15"/>
        <v>2.9664655316446713</v>
      </c>
      <c r="J237" s="4">
        <f t="shared" si="14"/>
        <v>0.7399682723822999</v>
      </c>
    </row>
    <row r="238" spans="1:10">
      <c r="A238" s="4">
        <f t="shared" si="16"/>
        <v>2082</v>
      </c>
      <c r="G238" s="4">
        <f>carbondioxide!L338</f>
        <v>614.97823456890069</v>
      </c>
      <c r="H238" s="4">
        <f t="shared" si="13"/>
        <v>4.305764415343055</v>
      </c>
      <c r="I238" s="4">
        <f t="shared" si="15"/>
        <v>3.00073405752594</v>
      </c>
      <c r="J238" s="4">
        <f t="shared" si="14"/>
        <v>0.75261477681491018</v>
      </c>
    </row>
    <row r="239" spans="1:10">
      <c r="A239" s="4">
        <f t="shared" si="16"/>
        <v>2083</v>
      </c>
      <c r="G239" s="4">
        <f>carbondioxide!L339</f>
        <v>619.00050478823402</v>
      </c>
      <c r="H239" s="4">
        <f t="shared" si="13"/>
        <v>4.3406421992154964</v>
      </c>
      <c r="I239" s="4">
        <f t="shared" si="15"/>
        <v>3.0349915676530013</v>
      </c>
      <c r="J239" s="4">
        <f t="shared" si="14"/>
        <v>0.76538409432934884</v>
      </c>
    </row>
    <row r="240" spans="1:10">
      <c r="A240" s="4">
        <f t="shared" si="16"/>
        <v>2084</v>
      </c>
      <c r="G240" s="4">
        <f>carbondioxide!L340</f>
        <v>623.00080788712387</v>
      </c>
      <c r="H240" s="4">
        <f t="shared" si="13"/>
        <v>4.3751054407066867</v>
      </c>
      <c r="I240" s="4">
        <f t="shared" si="15"/>
        <v>3.0692271391221038</v>
      </c>
      <c r="J240" s="4">
        <f t="shared" si="14"/>
        <v>0.77827546477782716</v>
      </c>
    </row>
    <row r="241" spans="1:10">
      <c r="A241" s="4">
        <f t="shared" si="16"/>
        <v>2085</v>
      </c>
      <c r="G241" s="4">
        <f>carbondioxide!L341</f>
        <v>626.97601383013318</v>
      </c>
      <c r="H241" s="4">
        <f t="shared" si="13"/>
        <v>4.4091339492743788</v>
      </c>
      <c r="I241" s="4">
        <f t="shared" si="15"/>
        <v>3.1034296098106315</v>
      </c>
      <c r="J241" s="4">
        <f t="shared" si="14"/>
        <v>0.79128807028810266</v>
      </c>
    </row>
    <row r="242" spans="1:10">
      <c r="A242" s="4">
        <f t="shared" si="16"/>
        <v>2086</v>
      </c>
      <c r="G242" s="4">
        <f>carbondioxide!L342</f>
        <v>630.922886007545</v>
      </c>
      <c r="H242" s="4">
        <f t="shared" si="13"/>
        <v>4.4427071330127896</v>
      </c>
      <c r="I242" s="4">
        <f t="shared" si="15"/>
        <v>3.1375875740355892</v>
      </c>
      <c r="J242" s="4">
        <f t="shared" si="14"/>
        <v>0.80442103423259059</v>
      </c>
    </row>
    <row r="243" spans="1:10">
      <c r="A243" s="4">
        <f t="shared" si="16"/>
        <v>2087</v>
      </c>
      <c r="G243" s="4">
        <f>carbondioxide!L343</f>
        <v>634.838081747513</v>
      </c>
      <c r="H243" s="4">
        <f t="shared" si="13"/>
        <v>4.4758040044519181</v>
      </c>
      <c r="I243" s="4">
        <f t="shared" si="15"/>
        <v>3.1716893785182321</v>
      </c>
      <c r="J243" s="4">
        <f t="shared" si="14"/>
        <v>0.81767342017867162</v>
      </c>
    </row>
    <row r="244" spans="1:10">
      <c r="A244" s="4">
        <f t="shared" si="16"/>
        <v>2088</v>
      </c>
      <c r="G244" s="4">
        <f>carbondioxide!L344</f>
        <v>638.71815343157436</v>
      </c>
      <c r="H244" s="4">
        <f t="shared" si="13"/>
        <v>4.5084031895736558</v>
      </c>
      <c r="I244" s="4">
        <f t="shared" si="15"/>
        <v>3.2057231187392201</v>
      </c>
      <c r="J244" s="4">
        <f t="shared" si="14"/>
        <v>0.83104423082204038</v>
      </c>
    </row>
    <row r="245" spans="1:10">
      <c r="A245" s="4">
        <f t="shared" si="16"/>
        <v>2089</v>
      </c>
      <c r="G245" s="4">
        <f>carbondioxide!L345</f>
        <v>642.55955026641436</v>
      </c>
      <c r="H245" s="4">
        <f t="shared" si="13"/>
        <v>4.5404829402533089</v>
      </c>
      <c r="I245" s="4">
        <f t="shared" si="15"/>
        <v>3.2396766357720375</v>
      </c>
      <c r="J245" s="4">
        <f t="shared" si="14"/>
        <v>0.84453240690540998</v>
      </c>
    </row>
    <row r="246" spans="1:10">
      <c r="A246" s="4">
        <f t="shared" si="16"/>
        <v>2090</v>
      </c>
      <c r="G246" s="4">
        <f>carbondioxide!L346</f>
        <v>646.35862076529247</v>
      </c>
      <c r="H246" s="4">
        <f t="shared" si="13"/>
        <v>4.572021150335603</v>
      </c>
      <c r="I246" s="4">
        <f t="shared" si="15"/>
        <v>3.2735375136856963</v>
      </c>
      <c r="J246" s="4">
        <f t="shared" si="14"/>
        <v>0.85813682612537245</v>
      </c>
    </row>
    <row r="247" spans="1:10">
      <c r="A247" s="4">
        <f t="shared" si="16"/>
        <v>2091</v>
      </c>
      <c r="G247" s="4">
        <f>carbondioxide!L347</f>
        <v>650.11161599257196</v>
      </c>
      <c r="H247" s="4">
        <f t="shared" si="13"/>
        <v>4.6029953755530819</v>
      </c>
      <c r="I247" s="4">
        <f t="shared" si="15"/>
        <v>3.3072930776108702</v>
      </c>
      <c r="J247" s="4">
        <f t="shared" si="14"/>
        <v>0.87185630203071507</v>
      </c>
    </row>
    <row r="248" spans="1:10">
      <c r="A248" s="4">
        <f t="shared" si="16"/>
        <v>2092</v>
      </c>
      <c r="G248" s="4">
        <f>carbondioxide!L348</f>
        <v>653.81469362427492</v>
      </c>
      <c r="H248" s="4">
        <f t="shared" si="13"/>
        <v>4.633382857491954</v>
      </c>
      <c r="I248" s="4">
        <f t="shared" si="15"/>
        <v>3.3409303925665679</v>
      </c>
      <c r="J248" s="4">
        <f t="shared" si="14"/>
        <v>0.8856895829160103</v>
      </c>
    </row>
    <row r="249" spans="1:10">
      <c r="A249" s="4">
        <f t="shared" si="16"/>
        <v>2093</v>
      </c>
      <c r="G249" s="4">
        <f>carbondioxide!L349</f>
        <v>657.46392287643653</v>
      </c>
      <c r="H249" s="4">
        <f t="shared" si="13"/>
        <v>4.663160551805607</v>
      </c>
      <c r="I249" s="4">
        <f t="shared" si="15"/>
        <v>3.3744362631471527</v>
      </c>
      <c r="J249" s="4">
        <f t="shared" si="14"/>
        <v>0.89963535071482548</v>
      </c>
    </row>
    <row r="250" spans="1:10">
      <c r="A250" s="4">
        <f t="shared" si="16"/>
        <v>2094</v>
      </c>
      <c r="G250" s="4">
        <f>carbondioxide!L350</f>
        <v>661.05529035118116</v>
      </c>
      <c r="H250" s="4">
        <f t="shared" si="13"/>
        <v>4.6923051608689539</v>
      </c>
      <c r="I250" s="4">
        <f t="shared" si="15"/>
        <v>3.4077972341719502</v>
      </c>
      <c r="J250" s="4">
        <f t="shared" si="14"/>
        <v>0.91369221989744109</v>
      </c>
    </row>
    <row r="251" spans="1:10">
      <c r="A251" s="4">
        <f t="shared" si="16"/>
        <v>2095</v>
      </c>
      <c r="G251" s="4">
        <f>carbondioxide!L351</f>
        <v>664.58470684782287</v>
      </c>
      <c r="H251" s="4">
        <f t="shared" si="13"/>
        <v>4.7207931710573332</v>
      </c>
      <c r="I251" s="4">
        <f t="shared" si="15"/>
        <v>3.4409995924017474</v>
      </c>
      <c r="J251" s="4">
        <f t="shared" si="14"/>
        <v>0.92785873637852034</v>
      </c>
    </row>
    <row r="252" spans="1:10">
      <c r="A252" s="4">
        <f t="shared" si="16"/>
        <v>2096</v>
      </c>
      <c r="G252" s="4">
        <f>carbondioxide!L352</f>
        <v>668.04801518281329</v>
      </c>
      <c r="H252" s="4">
        <f t="shared" si="13"/>
        <v>4.7486008948215277</v>
      </c>
      <c r="I252" s="4">
        <f t="shared" si="15"/>
        <v>3.4740293694281359</v>
      </c>
      <c r="J252" s="4">
        <f t="shared" si="14"/>
        <v>0.94213337644073225</v>
      </c>
    </row>
    <row r="253" spans="1:10">
      <c r="A253" s="4">
        <f t="shared" si="16"/>
        <v>2097</v>
      </c>
      <c r="G253" s="4">
        <f>carbondioxide!L353</f>
        <v>671.44099905796929</v>
      </c>
      <c r="H253" s="4">
        <f t="shared" si="13"/>
        <v>4.7757045177153108</v>
      </c>
      <c r="I253" s="4">
        <f t="shared" si="15"/>
        <v>3.5068723458428002</v>
      </c>
      <c r="J253" s="4">
        <f t="shared" si="14"/>
        <v>0.95651454568090066</v>
      </c>
    </row>
    <row r="254" spans="1:10">
      <c r="A254" s="4">
        <f t="shared" si="16"/>
        <v>2098</v>
      </c>
      <c r="G254" s="4">
        <f>carbondioxide!L354</f>
        <v>674.75939301102721</v>
      </c>
      <c r="H254" s="4">
        <f t="shared" si="13"/>
        <v>4.8020801505136657</v>
      </c>
      <c r="I254" s="4">
        <f t="shared" si="15"/>
        <v>3.539514056794431</v>
      </c>
      <c r="J254" s="4">
        <f t="shared" si="14"/>
        <v>0.97100057798582029</v>
      </c>
    </row>
    <row r="255" spans="1:10">
      <c r="A255" s="4">
        <f t="shared" si="16"/>
        <v>2099</v>
      </c>
      <c r="G255" s="4">
        <f>carbondioxide!L355</f>
        <v>677.99889347614067</v>
      </c>
      <c r="H255" s="4">
        <f t="shared" si="13"/>
        <v>4.827703886538</v>
      </c>
      <c r="I255" s="4">
        <f t="shared" si="15"/>
        <v>3.571939799040869</v>
      </c>
      <c r="J255" s="4">
        <f t="shared" si="14"/>
        <v>0.98558973454545318</v>
      </c>
    </row>
    <row r="256" spans="1:10">
      <c r="A256" s="4">
        <f t="shared" si="16"/>
        <v>2100</v>
      </c>
      <c r="G256" s="4">
        <f>carbondioxide!L356</f>
        <v>681.15517097439852</v>
      </c>
      <c r="H256" s="4">
        <f t="shared" si="13"/>
        <v>4.8525518642791212</v>
      </c>
      <c r="I256" s="4">
        <f t="shared" si="15"/>
        <v>3.6041346396032594</v>
      </c>
      <c r="J256" s="4">
        <f t="shared" si="14"/>
        <v>1.0002802029117872</v>
      </c>
    </row>
    <row r="257" spans="1:10">
      <c r="A257" s="4">
        <f t="shared" si="16"/>
        <v>2101</v>
      </c>
      <c r="G257" s="4">
        <f>carbondioxide!L357</f>
        <v>684.22388344576962</v>
      </c>
      <c r="H257" s="4">
        <f t="shared" si="13"/>
        <v>4.8766003353793232</v>
      </c>
      <c r="I257" s="4">
        <f t="shared" si="15"/>
        <v>3.6360834261273434</v>
      </c>
      <c r="J257" s="4">
        <f t="shared" si="14"/>
        <v>1.0150700961121948</v>
      </c>
    </row>
    <row r="258" spans="1:10">
      <c r="A258" s="4">
        <f t="shared" si="16"/>
        <v>2102</v>
      </c>
      <c r="G258" s="4">
        <f>carbondioxide!L358</f>
        <v>687.20069072401543</v>
      </c>
      <c r="H258" s="4">
        <f t="shared" si="13"/>
        <v>4.8998257380011037</v>
      </c>
      <c r="I258" s="4">
        <f t="shared" si="15"/>
        <v>3.6677707990544191</v>
      </c>
      <c r="J258" s="4">
        <f t="shared" si="14"/>
        <v>1.0299574518266807</v>
      </c>
    </row>
    <row r="259" spans="1:10">
      <c r="A259" s="4">
        <f t="shared" si="16"/>
        <v>2103</v>
      </c>
      <c r="G259" s="4">
        <f>carbondioxide!L359</f>
        <v>690.08127014509239</v>
      </c>
      <c r="H259" s="4">
        <f t="shared" si="13"/>
        <v>4.9222047755720331</v>
      </c>
      <c r="I259" s="4">
        <f t="shared" si="15"/>
        <v>3.699181205700885</v>
      </c>
      <c r="J259" s="4">
        <f t="shared" si="14"/>
        <v>1.0449402316389342</v>
      </c>
    </row>
    <row r="260" spans="1:10">
      <c r="A260" s="4">
        <f t="shared" si="16"/>
        <v>2104</v>
      </c>
      <c r="G260" s="4">
        <f>carbondioxide!L360</f>
        <v>692.86133326733454</v>
      </c>
      <c r="H260" s="4">
        <f t="shared" si="13"/>
        <v>4.9437145008524466</v>
      </c>
      <c r="I260" s="4">
        <f t="shared" si="15"/>
        <v>3.7302989163405185</v>
      </c>
      <c r="J260" s="4">
        <f t="shared" si="14"/>
        <v>1.0600163203716062</v>
      </c>
    </row>
    <row r="261" spans="1:10">
      <c r="A261" s="4">
        <f t="shared" si="16"/>
        <v>2105</v>
      </c>
      <c r="G261" s="4">
        <f>carbondioxide!L361</f>
        <v>695.53664366836119</v>
      </c>
      <c r="H261" s="4">
        <f t="shared" si="13"/>
        <v>4.9643324052252966</v>
      </c>
      <c r="I261" s="4">
        <f t="shared" si="15"/>
        <v>3.7611080423776615</v>
      </c>
      <c r="J261" s="4">
        <f t="shared" si="14"/>
        <v>1.0751835255167097</v>
      </c>
    </row>
    <row r="262" spans="1:10">
      <c r="A262" s="4">
        <f t="shared" si="16"/>
        <v>2106</v>
      </c>
      <c r="G262" s="4">
        <f>carbondioxide!L362</f>
        <v>698.10303576919148</v>
      </c>
      <c r="H262" s="4">
        <f t="shared" si="13"/>
        <v>4.984036513055135</v>
      </c>
      <c r="I262" s="4">
        <f t="shared" si="15"/>
        <v>3.7915925566921431</v>
      </c>
      <c r="J262" s="4">
        <f t="shared" si="14"/>
        <v>1.0904395767724799</v>
      </c>
    </row>
    <row r="263" spans="1:10">
      <c r="A263" s="4">
        <f t="shared" si="16"/>
        <v>2107</v>
      </c>
      <c r="G263" s="4">
        <f>carbondioxide!L363</f>
        <v>700.5564346205922</v>
      </c>
      <c r="H263" s="4">
        <f t="shared" ref="H263:H326" si="17">H$3*LN(G263/G$3)</f>
        <v>5.0028054809061402</v>
      </c>
      <c r="I263" s="4">
        <f t="shared" si="15"/>
        <v>3.8217363162280225</v>
      </c>
      <c r="J263" s="4">
        <f t="shared" ref="J263:J326" si="18">J262+J$3*(I262-J262)</f>
        <v>1.1057821256984237</v>
      </c>
    </row>
    <row r="264" spans="1:10">
      <c r="A264" s="4">
        <f t="shared" si="16"/>
        <v>2108</v>
      </c>
      <c r="G264" s="4">
        <f>carbondioxide!L364</f>
        <v>702.89287657032821</v>
      </c>
      <c r="H264" s="4">
        <f t="shared" si="17"/>
        <v>5.0206187013471784</v>
      </c>
      <c r="I264" s="4">
        <f t="shared" ref="I264:I327" si="19">I263+I$3*(I$4*H264-I263)+I$5*(J263-I263)</f>
        <v>3.8515230868879335</v>
      </c>
      <c r="J264" s="4">
        <f t="shared" si="18"/>
        <v>1.1212087455006319</v>
      </c>
    </row>
    <row r="265" spans="1:10">
      <c r="A265" s="4">
        <f t="shared" si="16"/>
        <v>2109</v>
      </c>
      <c r="G265" s="4">
        <f>carbondioxide!L365</f>
        <v>705.10853071288398</v>
      </c>
      <c r="H265" s="4">
        <f t="shared" si="17"/>
        <v>5.0374564110053202</v>
      </c>
      <c r="I265" s="4">
        <f t="shared" si="19"/>
        <v>3.8809365707829104</v>
      </c>
      <c r="J265" s="4">
        <f t="shared" si="18"/>
        <v>1.1367169309597118</v>
      </c>
    </row>
    <row r="266" spans="1:10">
      <c r="A266" s="4">
        <f t="shared" si="16"/>
        <v>2110</v>
      </c>
      <c r="G266" s="4">
        <f>carbondioxide!L366</f>
        <v>707.19972100555628</v>
      </c>
      <c r="H266" s="4">
        <f t="shared" si="17"/>
        <v>5.0532998024582065</v>
      </c>
      <c r="I266" s="4">
        <f t="shared" si="19"/>
        <v>3.9099604358739737</v>
      </c>
      <c r="J266" s="4">
        <f t="shared" si="18"/>
        <v>1.1523040985139077</v>
      </c>
    </row>
    <row r="267" spans="1:10">
      <c r="A267" s="4">
        <f t="shared" si="16"/>
        <v>2111</v>
      </c>
      <c r="G267" s="4">
        <f>carbondioxide!L367</f>
        <v>709.16294891681093</v>
      </c>
      <c r="H267" s="4">
        <f t="shared" si="17"/>
        <v>5.0681311394806619</v>
      </c>
      <c r="I267" s="4">
        <f t="shared" si="19"/>
        <v>3.9385783480263936</v>
      </c>
      <c r="J267" s="4">
        <f t="shared" si="18"/>
        <v>1.1679675865101129</v>
      </c>
    </row>
    <row r="268" spans="1:10">
      <c r="A268" s="4">
        <f t="shared" si="16"/>
        <v>2112</v>
      </c>
      <c r="G268" s="4">
        <f>carbondioxide!L368</f>
        <v>710.99491645468925</v>
      </c>
      <c r="H268" s="4">
        <f t="shared" si="17"/>
        <v>5.0819338750821803</v>
      </c>
      <c r="I268" s="4">
        <f t="shared" si="19"/>
        <v>3.9667740054803886</v>
      </c>
      <c r="J268" s="4">
        <f t="shared" si="18"/>
        <v>1.1837046556355253</v>
      </c>
    </row>
    <row r="269" spans="1:10">
      <c r="A269" s="4">
        <f t="shared" si="16"/>
        <v>2113</v>
      </c>
      <c r="G269" s="4">
        <f>carbondioxide!L369</f>
        <v>712.69254940515066</v>
      </c>
      <c r="H269" s="4">
        <f t="shared" si="17"/>
        <v>5.0946927716902985</v>
      </c>
      <c r="I269" s="4">
        <f t="shared" si="19"/>
        <v>3.994531175723012</v>
      </c>
      <c r="J269" s="4">
        <f t="shared" si="18"/>
        <v>1.1995124895426441</v>
      </c>
    </row>
    <row r="270" spans="1:10">
      <c r="A270" s="4">
        <f t="shared" si="16"/>
        <v>2114</v>
      </c>
      <c r="G270" s="4">
        <f>carbondioxide!L370</f>
        <v>714.25302059285957</v>
      </c>
      <c r="H270" s="4">
        <f t="shared" si="17"/>
        <v>5.106394022751009</v>
      </c>
      <c r="I270" s="4">
        <f t="shared" si="19"/>
        <v>4.0218337347251385</v>
      </c>
      <c r="J270" s="4">
        <f t="shared" si="18"/>
        <v>1.2153881956801487</v>
      </c>
    </row>
    <row r="271" spans="1:10">
      <c r="A271" s="4">
        <f t="shared" si="16"/>
        <v>2115</v>
      </c>
      <c r="G271" s="4">
        <f>carbondioxide!L371</f>
        <v>715.67377296042866</v>
      </c>
      <c r="H271" s="4">
        <f t="shared" si="17"/>
        <v>5.1170253749321581</v>
      </c>
      <c r="I271" s="4">
        <f t="shared" si="19"/>
        <v>4.0486657084848083</v>
      </c>
      <c r="J271" s="4">
        <f t="shared" si="18"/>
        <v>1.2313288063419243</v>
      </c>
    </row>
    <row r="272" spans="1:10">
      <c r="A272" s="4">
        <f t="shared" si="16"/>
        <v>2116</v>
      </c>
      <c r="G272" s="4">
        <f>carbondioxide!L372</f>
        <v>716.95254224690314</v>
      </c>
      <c r="H272" s="4">
        <f t="shared" si="17"/>
        <v>5.1265762500305279</v>
      </c>
      <c r="I272" s="4">
        <f t="shared" si="19"/>
        <v>4.0750113167937565</v>
      </c>
      <c r="J272" s="4">
        <f t="shared" si="18"/>
        <v>1.2473312799460958</v>
      </c>
    </row>
    <row r="273" spans="1:10">
      <c r="A273" s="4">
        <f t="shared" si="16"/>
        <v>2117</v>
      </c>
      <c r="G273" s="4">
        <f>carbondioxide!L373</f>
        <v>718.08737903270912</v>
      </c>
      <c r="H273" s="4">
        <f t="shared" si="17"/>
        <v>5.1350378655990658</v>
      </c>
      <c r="I273" s="4">
        <f t="shared" si="19"/>
        <v>4.1008550191178603</v>
      </c>
      <c r="J273" s="4">
        <f t="shared" si="18"/>
        <v>1.2633925025553905</v>
      </c>
    </row>
    <row r="274" spans="1:10">
      <c r="A274" s="4">
        <f t="shared" si="16"/>
        <v>2118</v>
      </c>
      <c r="G274" s="4">
        <f>carbondioxide!L374</f>
        <v>719.07666990682765</v>
      </c>
      <c r="H274" s="4">
        <f t="shared" si="17"/>
        <v>5.1424033532292519</v>
      </c>
      <c r="I274" s="4">
        <f t="shared" si="19"/>
        <v>4.1261815624546054</v>
      </c>
      <c r="J274" s="4">
        <f t="shared" si="18"/>
        <v>1.2795092896494653</v>
      </c>
    </row>
    <row r="275" spans="1:10">
      <c r="A275" s="4">
        <f t="shared" si="16"/>
        <v>2119</v>
      </c>
      <c r="G275" s="4">
        <f>carbondioxide!L375</f>
        <v>719.91915750300086</v>
      </c>
      <c r="H275" s="4">
        <f t="shared" si="17"/>
        <v>5.1486678733462226</v>
      </c>
      <c r="I275" s="4">
        <f t="shared" si="19"/>
        <v>4.1509760310016599</v>
      </c>
      <c r="J275" s="4">
        <f t="shared" si="18"/>
        <v>1.2956783881589986</v>
      </c>
    </row>
    <row r="276" spans="1:10">
      <c r="A276" s="4">
        <f t="shared" si="16"/>
        <v>2120</v>
      </c>
      <c r="G276" s="4">
        <f>carbondioxide!L376</f>
        <v>720.61395914577429</v>
      </c>
      <c r="H276" s="4">
        <f t="shared" si="17"/>
        <v>5.1538287253032191</v>
      </c>
      <c r="I276" s="4">
        <f t="shared" si="19"/>
        <v>4.1752238974404934</v>
      </c>
      <c r="J276" s="4">
        <f t="shared" si="18"/>
        <v>1.3118964787703449</v>
      </c>
    </row>
    <row r="277" spans="1:10">
      <c r="A277" s="4">
        <f t="shared" si="16"/>
        <v>2121</v>
      </c>
      <c r="G277" s="4">
        <f>carbondioxide!L377</f>
        <v>721.16058384451708</v>
      </c>
      <c r="H277" s="4">
        <f t="shared" si="17"/>
        <v>5.1578854514988848</v>
      </c>
      <c r="I277" s="4">
        <f t="shared" si="19"/>
        <v>4.1989110756079908</v>
      </c>
      <c r="J277" s="4">
        <f t="shared" si="18"/>
        <v>1.3281601785083914</v>
      </c>
    </row>
    <row r="278" spans="1:10">
      <c r="A278" s="4">
        <f t="shared" si="16"/>
        <v>2122</v>
      </c>
      <c r="G278" s="4">
        <f>carbondioxide!L378</f>
        <v>721.55894737462449</v>
      </c>
      <c r="H278" s="4">
        <f t="shared" si="17"/>
        <v>5.1608399341881661</v>
      </c>
      <c r="I278" s="4">
        <f t="shared" si="19"/>
        <v>4.2220239742974162</v>
      </c>
      <c r="J278" s="4">
        <f t="shared" si="18"/>
        <v>1.3444660436039171</v>
      </c>
    </row>
    <row r="279" spans="1:10">
      <c r="A279" s="4">
        <f t="shared" si="16"/>
        <v>2123</v>
      </c>
      <c r="G279" s="4">
        <f>carbondioxide!L379</f>
        <v>721.80938519024596</v>
      </c>
      <c r="H279" s="4">
        <f t="shared" si="17"/>
        <v>5.1626964836174301</v>
      </c>
      <c r="I279" s="4">
        <f t="shared" si="19"/>
        <v>4.2445495518984346</v>
      </c>
      <c r="J279" s="4">
        <f t="shared" si="18"/>
        <v>1.3608105726502562</v>
      </c>
    </row>
    <row r="280" spans="1:10">
      <c r="A280" s="4">
        <f t="shared" si="16"/>
        <v>2124</v>
      </c>
      <c r="G280" s="4">
        <f>carbondioxide!L380</f>
        <v>721.91266292235275</v>
      </c>
      <c r="H280" s="4">
        <f t="shared" si="17"/>
        <v>5.1634619160889184</v>
      </c>
      <c r="I280" s="4">
        <f t="shared" si="19"/>
        <v>4.2664753715544306</v>
      </c>
      <c r="J280" s="4">
        <f t="shared" si="18"/>
        <v>1.3771902100523858</v>
      </c>
    </row>
    <row r="281" spans="1:10">
      <c r="A281" s="4">
        <f t="shared" si="16"/>
        <v>2125</v>
      </c>
      <c r="G281" s="4">
        <f>carbondioxide!L381</f>
        <v>721.86998423001319</v>
      </c>
      <c r="H281" s="4">
        <f t="shared" si="17"/>
        <v>5.1631456205515898</v>
      </c>
      <c r="I281" s="4">
        <f t="shared" si="19"/>
        <v>4.2877896564847777</v>
      </c>
      <c r="J281" s="4">
        <f t="shared" si="18"/>
        <v>1.3936013497697175</v>
      </c>
    </row>
    <row r="282" spans="1:10">
      <c r="A282" s="4">
        <f t="shared" si="16"/>
        <v>2126</v>
      </c>
      <c r="G282" s="4">
        <f>carbondioxide!L382</f>
        <v>721.68299579147265</v>
      </c>
      <c r="H282" s="4">
        <f t="shared" si="17"/>
        <v>5.161759612326561</v>
      </c>
      <c r="I282" s="4">
        <f t="shared" si="19"/>
        <v>4.3084813450903789</v>
      </c>
      <c r="J282" s="4">
        <f t="shared" si="18"/>
        <v>1.410040339351859</v>
      </c>
    </row>
    <row r="283" spans="1:10">
      <c r="A283" s="4">
        <f t="shared" si="16"/>
        <v>2127</v>
      </c>
      <c r="G283" s="4">
        <f>carbondioxide!L383</f>
        <v>721.35378924511178</v>
      </c>
      <c r="H283" s="4">
        <f t="shared" si="17"/>
        <v>5.1593185726083099</v>
      </c>
      <c r="I283" s="4">
        <f t="shared" si="19"/>
        <v>4.3285401454334149</v>
      </c>
      <c r="J283" s="4">
        <f t="shared" si="18"/>
        <v>1.4265034842644537</v>
      </c>
    </row>
    <row r="284" spans="1:10">
      <c r="A284" s="4">
        <f t="shared" si="16"/>
        <v>2128</v>
      </c>
      <c r="G284" s="4">
        <f>carbondioxide!L384</f>
        <v>720.88489991848564</v>
      </c>
      <c r="H284" s="4">
        <f t="shared" si="17"/>
        <v>5.1558398724393548</v>
      </c>
      <c r="I284" s="4">
        <f t="shared" si="19"/>
        <v>4.3479565886574347</v>
      </c>
      <c r="J284" s="4">
        <f t="shared" si="18"/>
        <v>1.4429870524998933</v>
      </c>
    </row>
    <row r="285" spans="1:10">
      <c r="A285" s="4">
        <f t="shared" si="16"/>
        <v>2129</v>
      </c>
      <c r="G285" s="4">
        <f>carbondioxide!L385</f>
        <v>720.27930221625138</v>
      </c>
      <c r="H285" s="4">
        <f t="shared" si="17"/>
        <v>5.1513435799379774</v>
      </c>
      <c r="I285" s="4">
        <f t="shared" si="19"/>
        <v>4.3667220808922478</v>
      </c>
      <c r="J285" s="4">
        <f t="shared" si="18"/>
        <v>1.4594872794652682</v>
      </c>
    </row>
    <row r="286" spans="1:10">
      <c r="A286" s="4">
        <f t="shared" si="16"/>
        <v>2130</v>
      </c>
      <c r="G286" s="4">
        <f>carbondioxide!L386</f>
        <v>719.54040157457382</v>
      </c>
      <c r="H286" s="4">
        <f t="shared" si="17"/>
        <v>5.1458524496671476</v>
      </c>
      <c r="I286" s="4">
        <f t="shared" si="19"/>
        <v>4.3848289531703939</v>
      </c>
      <c r="J286" s="4">
        <f t="shared" si="18"/>
        <v>1.4760003731373734</v>
      </c>
    </row>
    <row r="287" spans="1:10">
      <c r="A287" s="4">
        <f t="shared" si="16"/>
        <v>2131</v>
      </c>
      <c r="G287" s="4">
        <f>carbondioxide!L387</f>
        <v>718.67202293009996</v>
      </c>
      <c r="H287" s="4">
        <f t="shared" si="17"/>
        <v>5.139391893168896</v>
      </c>
      <c r="I287" s="4">
        <f t="shared" si="19"/>
        <v>4.4022705088687593</v>
      </c>
      <c r="J287" s="4">
        <f t="shared" si="18"/>
        <v>1.4925225194719609</v>
      </c>
    </row>
    <row r="288" spans="1:10">
      <c r="A288" s="4">
        <f t="shared" si="16"/>
        <v>2132</v>
      </c>
      <c r="G288" s="4">
        <f>carbondioxide!L388</f>
        <v>717.67839569528746</v>
      </c>
      <c r="H288" s="4">
        <f t="shared" si="17"/>
        <v>5.1319899298523017</v>
      </c>
      <c r="I288" s="4">
        <f t="shared" si="19"/>
        <v>4.419041068181004</v>
      </c>
      <c r="J288" s="4">
        <f t="shared" si="18"/>
        <v>1.5090498880517347</v>
      </c>
    </row>
    <row r="289" spans="1:10">
      <c r="A289" s="4">
        <f t="shared" si="16"/>
        <v>2133</v>
      </c>
      <c r="G289" s="4">
        <f>carbondioxide!L389</f>
        <v>716.56413527806103</v>
      </c>
      <c r="H289" s="4">
        <f t="shared" si="17"/>
        <v>5.1236771176147924</v>
      </c>
      <c r="I289" s="4">
        <f t="shared" si="19"/>
        <v>4.4351360091243972</v>
      </c>
      <c r="J289" s="4">
        <f t="shared" si="18"/>
        <v>1.525578637954869</v>
      </c>
    </row>
    <row r="290" spans="1:10">
      <c r="A290" s="4">
        <f t="shared" si="16"/>
        <v>2134</v>
      </c>
      <c r="G290" s="4">
        <f>carbondioxide!L390</f>
        <v>715.33422123167406</v>
      </c>
      <c r="H290" s="4">
        <f t="shared" si="17"/>
        <v>5.114486462794277</v>
      </c>
      <c r="I290" s="4">
        <f t="shared" si="19"/>
        <v>4.4505518045890584</v>
      </c>
      <c r="J290" s="4">
        <f t="shared" si="18"/>
        <v>1.5421049238231119</v>
      </c>
    </row>
    <row r="291" spans="1:10">
      <c r="A291" s="4">
        <f t="shared" si="16"/>
        <v>2135</v>
      </c>
      <c r="G291" s="4">
        <f>carbondioxide!L391</f>
        <v>713.99397216939781</v>
      </c>
      <c r="H291" s="4">
        <f t="shared" si="17"/>
        <v>5.104453309292146</v>
      </c>
      <c r="I291" s="4">
        <f t="shared" si="19"/>
        <v>4.4652860549489679</v>
      </c>
      <c r="J291" s="4">
        <f t="shared" si="18"/>
        <v>1.5586249021058625</v>
      </c>
    </row>
    <row r="292" spans="1:10">
      <c r="A292" s="4">
        <f t="shared" si="16"/>
        <v>2136</v>
      </c>
      <c r="G292" s="4">
        <f>carbondioxide!L392</f>
        <v>712.54901762728059</v>
      </c>
      <c r="H292" s="4">
        <f t="shared" si="17"/>
        <v>5.0936152069714993</v>
      </c>
      <c r="I292" s="4">
        <f t="shared" si="19"/>
        <v>4.4793375157728716</v>
      </c>
      <c r="J292" s="4">
        <f t="shared" si="18"/>
        <v>1.5751347374540112</v>
      </c>
    </row>
    <row r="293" spans="1:10">
      <c r="A293" s="4">
        <f t="shared" si="16"/>
        <v>2137</v>
      </c>
      <c r="G293" s="4">
        <f>carbondioxide!L393</f>
        <v>711.00526710570784</v>
      </c>
      <c r="H293" s="4">
        <f t="shared" si="17"/>
        <v>5.0820117597176262</v>
      </c>
      <c r="I293" s="4">
        <f t="shared" si="19"/>
        <v>4.492706120199597</v>
      </c>
      <c r="J293" s="4">
        <f t="shared" si="18"/>
        <v>1.5916306092348624</v>
      </c>
    </row>
    <row r="294" spans="1:10">
      <c r="A294" s="4">
        <f t="shared" si="16"/>
        <v>2138</v>
      </c>
      <c r="G294" s="4">
        <f>carbondioxide!L394</f>
        <v>709.36887656582462</v>
      </c>
      <c r="H294" s="4">
        <f t="shared" si="17"/>
        <v>5.0696844538443884</v>
      </c>
      <c r="I294" s="4">
        <f t="shared" si="19"/>
        <v>4.5053929955765843</v>
      </c>
      <c r="J294" s="4">
        <f t="shared" si="18"/>
        <v>1.6081087181371421</v>
      </c>
    </row>
    <row r="295" spans="1:10">
      <c r="A295" s="4">
        <f t="shared" si="16"/>
        <v>2139</v>
      </c>
      <c r="G295" s="4">
        <f>carbondioxide!L395</f>
        <v>707.64621269901158</v>
      </c>
      <c r="H295" s="4">
        <f t="shared" si="17"/>
        <v>5.0566764678355147</v>
      </c>
      <c r="I295" s="4">
        <f t="shared" si="19"/>
        <v>4.5174004740025175</v>
      </c>
      <c r="J295" s="4">
        <f t="shared" si="18"/>
        <v>1.6245652928329981</v>
      </c>
    </row>
    <row r="296" spans="1:10">
      <c r="A296" s="4">
        <f t="shared" si="16"/>
        <v>2140</v>
      </c>
      <c r="G296" s="4">
        <f>carbondioxide!L396</f>
        <v>705.84381532555108</v>
      </c>
      <c r="H296" s="4">
        <f t="shared" si="17"/>
        <v>5.0430324647181415</v>
      </c>
      <c r="I296" s="4">
        <f t="shared" si="19"/>
        <v>4.5287320964646929</v>
      </c>
      <c r="J296" s="4">
        <f t="shared" si="18"/>
        <v>1.640996596662041</v>
      </c>
    </row>
    <row r="297" spans="1:10">
      <c r="A297" s="4">
        <f t="shared" si="16"/>
        <v>2141</v>
      </c>
      <c r="G297" s="4">
        <f>carbondioxide!L397</f>
        <v>703.96835831146336</v>
      </c>
      <c r="H297" s="4">
        <f t="shared" si="17"/>
        <v>5.0287983686707811</v>
      </c>
      <c r="I297" s="4">
        <f t="shared" si="19"/>
        <v>4.5393926103188305</v>
      </c>
      <c r="J297" s="4">
        <f t="shared" si="18"/>
        <v>1.6573989343009201</v>
      </c>
    </row>
    <row r="298" spans="1:10">
      <c r="A298" s="4">
        <f t="shared" ref="A298:A361" si="20">1+A297</f>
        <v>2142</v>
      </c>
      <c r="G298" s="4">
        <f>carbondioxide!L398</f>
        <v>702.02660941940201</v>
      </c>
      <c r="H298" s="4">
        <f t="shared" si="17"/>
        <v>5.0140211277623496</v>
      </c>
      <c r="I298" s="4">
        <f t="shared" si="19"/>
        <v>4.5493879599228864</v>
      </c>
      <c r="J298" s="4">
        <f t="shared" si="18"/>
        <v>1.6737686583807019</v>
      </c>
    </row>
    <row r="299" spans="1:10">
      <c r="A299" s="4">
        <f t="shared" si="20"/>
        <v>2143</v>
      </c>
      <c r="G299" s="4">
        <f>carbondioxide!L399</f>
        <v>700.02538952981422</v>
      </c>
      <c r="H299" s="4">
        <f t="shared" si="17"/>
        <v>4.9987484649962939</v>
      </c>
      <c r="I299" s="4">
        <f t="shared" si="19"/>
        <v>4.5587252703062768</v>
      </c>
      <c r="J299" s="4">
        <f t="shared" si="18"/>
        <v>1.6901021760134616</v>
      </c>
    </row>
    <row r="300" spans="1:10">
      <c r="A300" s="4">
        <f t="shared" si="20"/>
        <v>2144</v>
      </c>
      <c r="G300" s="4">
        <f>carbondioxide!L400</f>
        <v>697.97153168176533</v>
      </c>
      <c r="H300" s="4">
        <f t="shared" si="17"/>
        <v>4.9830286200869303</v>
      </c>
      <c r="I300" s="4">
        <f t="shared" si="19"/>
        <v>4.5674128238309555</v>
      </c>
      <c r="J300" s="4">
        <f t="shared" si="18"/>
        <v>1.7063959551890449</v>
      </c>
    </row>
    <row r="301" spans="1:10">
      <c r="A301" s="4">
        <f t="shared" si="20"/>
        <v>2145</v>
      </c>
      <c r="G301" s="4">
        <f>carbondioxide!L401</f>
        <v>695.87184038857686</v>
      </c>
      <c r="H301" s="4">
        <f t="shared" si="17"/>
        <v>4.9669100846176439</v>
      </c>
      <c r="I301" s="4">
        <f t="shared" si="19"/>
        <v>4.575460029879868</v>
      </c>
      <c r="J301" s="4">
        <f t="shared" si="18"/>
        <v>1.7226465310029309</v>
      </c>
    </row>
    <row r="302" spans="1:10">
      <c r="A302" s="4">
        <f t="shared" si="20"/>
        <v>2146</v>
      </c>
      <c r="G302" s="4">
        <f>carbondioxide!L402</f>
        <v>693.73305168162562</v>
      </c>
      <c r="H302" s="4">
        <f t="shared" si="17"/>
        <v>4.950441333416455</v>
      </c>
      <c r="I302" s="4">
        <f t="shared" si="19"/>
        <v>4.5828773876902247</v>
      </c>
      <c r="J302" s="4">
        <f t="shared" si="18"/>
        <v>1.7388505116765518</v>
      </c>
    </row>
    <row r="303" spans="1:10">
      <c r="A303" s="4">
        <f t="shared" si="20"/>
        <v>2147</v>
      </c>
      <c r="G303" s="4">
        <f>carbondioxide!L403</f>
        <v>691.56179432641534</v>
      </c>
      <c r="H303" s="4">
        <f t="shared" si="17"/>
        <v>4.933670555128951</v>
      </c>
      <c r="I303" s="4">
        <f t="shared" si="19"/>
        <v>4.58967644253255</v>
      </c>
      <c r="J303" s="4">
        <f t="shared" si="18"/>
        <v>1.7550045843323094</v>
      </c>
    </row>
    <row r="304" spans="1:10">
      <c r="A304" s="4">
        <f t="shared" si="20"/>
        <v>2148</v>
      </c>
      <c r="G304" s="4">
        <f>carbondioxide!L404</f>
        <v>689.36455263867697</v>
      </c>
      <c r="H304" s="4">
        <f t="shared" si="17"/>
        <v>4.9166453850674854</v>
      </c>
      <c r="I304" s="4">
        <f t="shared" si="19"/>
        <v>4.5958697355200986</v>
      </c>
      <c r="J304" s="4">
        <f t="shared" si="18"/>
        <v>1.7711055204868869</v>
      </c>
    </row>
    <row r="305" spans="1:10">
      <c r="A305" s="4">
        <f t="shared" si="20"/>
        <v>2149</v>
      </c>
      <c r="G305" s="4">
        <f>carbondioxide!L405</f>
        <v>687.14763130539154</v>
      </c>
      <c r="H305" s="4">
        <f t="shared" si="17"/>
        <v>4.8994126434671657</v>
      </c>
      <c r="I305" s="4">
        <f t="shared" si="19"/>
        <v>4.6014707474156546</v>
      </c>
      <c r="J305" s="4">
        <f t="shared" si="18"/>
        <v>1.7871501812282755</v>
      </c>
    </row>
    <row r="306" spans="1:10">
      <c r="A306" s="4">
        <f t="shared" si="20"/>
        <v>2150</v>
      </c>
      <c r="G306" s="4">
        <f>carbondioxide!L406</f>
        <v>684.91712258702717</v>
      </c>
      <c r="H306" s="4">
        <f t="shared" si="17"/>
        <v>4.8820180822824284</v>
      </c>
      <c r="I306" s="4">
        <f t="shared" si="19"/>
        <v>4.6064938368825432</v>
      </c>
      <c r="J306" s="4">
        <f t="shared" si="18"/>
        <v>1.8031355220442198</v>
      </c>
    </row>
    <row r="307" spans="1:10">
      <c r="A307" s="4">
        <f t="shared" si="20"/>
        <v>2151</v>
      </c>
      <c r="G307" s="4">
        <f>carbondioxide!L407</f>
        <v>682.67887624393325</v>
      </c>
      <c r="H307" s="4">
        <f t="shared" si="17"/>
        <v>4.8645061436143529</v>
      </c>
      <c r="I307" s="4">
        <f t="shared" si="19"/>
        <v>4.6109541737025976</v>
      </c>
      <c r="J307" s="4">
        <f t="shared" si="18"/>
        <v>1.8190585972725015</v>
      </c>
    </row>
    <row r="308" spans="1:10">
      <c r="A308" s="4">
        <f t="shared" si="20"/>
        <v>2152</v>
      </c>
      <c r="G308" s="4">
        <f>carbondioxide!L408</f>
        <v>680.43847249294913</v>
      </c>
      <c r="H308" s="4">
        <f t="shared" si="17"/>
        <v>4.846919732771652</v>
      </c>
      <c r="I308" s="4">
        <f t="shared" si="19"/>
        <v>4.6148676675546856</v>
      </c>
      <c r="J308" s="4">
        <f t="shared" si="18"/>
        <v>1.8349165641466245</v>
      </c>
    </row>
    <row r="309" spans="1:10">
      <c r="A309" s="4">
        <f t="shared" si="20"/>
        <v>2153</v>
      </c>
      <c r="G309" s="4">
        <f>carbondioxide!L409</f>
        <v>678.20119826112864</v>
      </c>
      <c r="H309" s="4">
        <f t="shared" si="17"/>
        <v>4.8293000088422353</v>
      </c>
      <c r="I309" s="4">
        <f t="shared" si="19"/>
        <v>4.6182508930122452</v>
      </c>
      <c r="J309" s="4">
        <f t="shared" si="18"/>
        <v>1.8507066864139823</v>
      </c>
    </row>
    <row r="310" spans="1:10">
      <c r="A310" s="4">
        <f t="shared" si="20"/>
        <v>2154</v>
      </c>
      <c r="G310" s="4">
        <f>carbondioxide!L410</f>
        <v>675.97202696350837</v>
      </c>
      <c r="H310" s="4">
        <f t="shared" si="17"/>
        <v>4.8116861954946035</v>
      </c>
      <c r="I310" s="4">
        <f t="shared" si="19"/>
        <v>4.6211210114763812</v>
      </c>
      <c r="J310" s="4">
        <f t="shared" si="18"/>
        <v>1.8664263375074603</v>
      </c>
    </row>
    <row r="311" spans="1:10">
      <c r="A311" s="4">
        <f t="shared" si="20"/>
        <v>2155</v>
      </c>
      <c r="G311" s="4">
        <f>carbondioxide!L411</f>
        <v>673.75560199245581</v>
      </c>
      <c r="H311" s="4">
        <f t="shared" si="17"/>
        <v>4.7941154145468934</v>
      </c>
      <c r="I311" s="4">
        <f t="shared" si="19"/>
        <v>4.6234956908119198</v>
      </c>
      <c r="J311" s="4">
        <f t="shared" si="18"/>
        <v>1.8820730032556039</v>
      </c>
    </row>
    <row r="312" spans="1:10">
      <c r="A312" s="4">
        <f t="shared" si="20"/>
        <v>2156</v>
      </c>
      <c r="G312" s="4">
        <f>carbondioxide!L412</f>
        <v>671.55622406871885</v>
      </c>
      <c r="H312" s="4">
        <f t="shared" si="17"/>
        <v>4.7766225446455337</v>
      </c>
      <c r="I312" s="4">
        <f t="shared" si="19"/>
        <v>4.625393023497316</v>
      </c>
      <c r="J312" s="4">
        <f t="shared" si="18"/>
        <v>1.8976442841209238</v>
      </c>
    </row>
    <row r="313" spans="1:10">
      <c r="A313" s="4">
        <f t="shared" si="20"/>
        <v>2157</v>
      </c>
      <c r="G313" s="4">
        <f>carbondioxide!L413</f>
        <v>669.37784257004455</v>
      </c>
      <c r="H313" s="4">
        <f t="shared" si="17"/>
        <v>4.7592401071937145</v>
      </c>
      <c r="I313" s="4">
        <f t="shared" si="19"/>
        <v>4.6268314441354113</v>
      </c>
      <c r="J313" s="4">
        <f t="shared" si="18"/>
        <v>1.9131378969605817</v>
      </c>
    </row>
    <row r="314" spans="1:10">
      <c r="A314" s="4">
        <f t="shared" si="20"/>
        <v>2158</v>
      </c>
      <c r="G314" s="4">
        <f>carbondioxide!L414</f>
        <v>667.22405092300505</v>
      </c>
      <c r="H314" s="4">
        <f t="shared" si="17"/>
        <v>4.7419981814698531</v>
      </c>
      <c r="I314" s="4">
        <f t="shared" si="19"/>
        <v>4.6278296472011329</v>
      </c>
      <c r="J314" s="4">
        <f t="shared" si="18"/>
        <v>1.9285516763085346</v>
      </c>
    </row>
    <row r="315" spans="1:10">
      <c r="A315" s="4">
        <f t="shared" si="20"/>
        <v>2159</v>
      </c>
      <c r="G315" s="4">
        <f>carbondioxide!L415</f>
        <v>665.09808611775929</v>
      </c>
      <c r="H315" s="4">
        <f t="shared" si="17"/>
        <v>4.724924350681774</v>
      </c>
      <c r="I315" s="4">
        <f t="shared" si="19"/>
        <v>4.6284065059246782</v>
      </c>
      <c r="J315" s="4">
        <f t="shared" si="18"/>
        <v>1.9438835751832046</v>
      </c>
    </row>
    <row r="316" spans="1:10">
      <c r="A316" s="4">
        <f t="shared" si="20"/>
        <v>2160</v>
      </c>
      <c r="G316" s="4">
        <f>carbondioxide!L416</f>
        <v>663.00283238335442</v>
      </c>
      <c r="H316" s="4">
        <f t="shared" si="17"/>
        <v>4.7080436805115085</v>
      </c>
      <c r="I316" s="4">
        <f t="shared" si="19"/>
        <v>4.6285809932248512</v>
      </c>
      <c r="J316" s="4">
        <f t="shared" si="18"/>
        <v>1.9591316654298163</v>
      </c>
    </row>
    <row r="317" spans="1:10">
      <c r="A317" s="4">
        <f t="shared" si="20"/>
        <v>2161</v>
      </c>
      <c r="G317" s="4">
        <f>carbondioxide!L417</f>
        <v>660.94082904106142</v>
      </c>
      <c r="H317" s="4">
        <f t="shared" si="17"/>
        <v>4.6913787315070392</v>
      </c>
      <c r="I317" s="4">
        <f t="shared" si="19"/>
        <v>4.6283721056170082</v>
      </c>
      <c r="J317" s="4">
        <f t="shared" si="18"/>
        <v>1.974294137611692</v>
      </c>
    </row>
    <row r="318" spans="1:10">
      <c r="A318" s="4">
        <f t="shared" si="20"/>
        <v>2162</v>
      </c>
      <c r="G318" s="4">
        <f>carbondioxide!L418</f>
        <v>658.91428253174263</v>
      </c>
      <c r="H318" s="4">
        <f t="shared" si="17"/>
        <v>4.6749496064462637</v>
      </c>
      <c r="I318" s="4">
        <f t="shared" si="19"/>
        <v>4.6277987910227898</v>
      </c>
      <c r="J318" s="4">
        <f t="shared" si="18"/>
        <v>1.9893693004699622</v>
      </c>
    </row>
    <row r="319" spans="1:10">
      <c r="A319" s="4">
        <f t="shared" si="20"/>
        <v>2163</v>
      </c>
      <c r="G319" s="4">
        <f>carbondioxide!L419</f>
        <v>656.92508258483554</v>
      </c>
      <c r="H319" s="4">
        <f t="shared" si="17"/>
        <v>4.6587740334924073</v>
      </c>
      <c r="I319" s="4">
        <f t="shared" si="19"/>
        <v>4.6268798814024832</v>
      </c>
      <c r="J319" s="4">
        <f t="shared" si="18"/>
        <v>2.0043555799763024</v>
      </c>
    </row>
    <row r="320" spans="1:10">
      <c r="A320" s="4">
        <f t="shared" si="20"/>
        <v>2164</v>
      </c>
      <c r="G320" s="4">
        <f>carbondioxide!L420</f>
        <v>654.97482245327046</v>
      </c>
      <c r="H320" s="4">
        <f t="shared" si="17"/>
        <v>4.6428674855157483</v>
      </c>
      <c r="I320" s="4">
        <f t="shared" si="19"/>
        <v>4.6256340311116748</v>
      </c>
      <c r="J320" s="4">
        <f t="shared" si="18"/>
        <v>2.019251518008403</v>
      </c>
    </row>
    <row r="321" spans="1:10">
      <c r="A321" s="4">
        <f t="shared" si="20"/>
        <v>2165</v>
      </c>
      <c r="G321" s="4">
        <f>carbondioxide!L421</f>
        <v>653.06482307011379</v>
      </c>
      <c r="H321" s="4">
        <f t="shared" si="17"/>
        <v>4.6272433352884361</v>
      </c>
      <c r="I321" s="4">
        <f t="shared" si="19"/>
        <v>4.6240796618457338</v>
      </c>
      <c r="J321" s="4">
        <f t="shared" si="18"/>
        <v>2.0340557706828295</v>
      </c>
    </row>
    <row r="322" spans="1:10">
      <c r="A322" s="4">
        <f t="shared" si="20"/>
        <v>2166</v>
      </c>
      <c r="G322" s="4">
        <f>carbondioxide!L422</f>
        <v>651.19616087696625</v>
      </c>
      <c r="H322" s="4">
        <f t="shared" si="17"/>
        <v>4.6119130452666957</v>
      </c>
      <c r="I322" s="4">
        <f t="shared" si="19"/>
        <v>4.6222349149696171</v>
      </c>
      <c r="J322" s="4">
        <f t="shared" si="18"/>
        <v>2.0487671063846347</v>
      </c>
    </row>
    <row r="323" spans="1:10">
      <c r="A323" s="4">
        <f t="shared" si="20"/>
        <v>2167</v>
      </c>
      <c r="G323" s="4">
        <f>carbondioxide!L423</f>
        <v>649.36969891946774</v>
      </c>
      <c r="H323" s="4">
        <f t="shared" si="17"/>
        <v>4.5968863892570289</v>
      </c>
      <c r="I323" s="4">
        <f t="shared" si="19"/>
        <v>4.6201176119249663</v>
      </c>
      <c r="J323" s="4">
        <f t="shared" si="18"/>
        <v>2.0633844035373974</v>
      </c>
    </row>
    <row r="324" spans="1:10">
      <c r="A324" s="4">
        <f t="shared" si="20"/>
        <v>2168</v>
      </c>
      <c r="G324" s="4">
        <f>carbondioxide!L424</f>
        <v>647.58612059424104</v>
      </c>
      <c r="H324" s="4">
        <f t="shared" si="17"/>
        <v>4.5821717013521361</v>
      </c>
      <c r="I324" s="4">
        <f t="shared" si="19"/>
        <v>4.6177452232482503</v>
      </c>
      <c r="J324" s="4">
        <f t="shared" si="18"/>
        <v>2.0779066481610386</v>
      </c>
    </row>
    <row r="325" spans="1:10">
      <c r="A325" s="4">
        <f t="shared" si="20"/>
        <v>2169</v>
      </c>
      <c r="G325" s="4">
        <f>carbondioxide!L425</f>
        <v>645.84596516658166</v>
      </c>
      <c r="H325" s="4">
        <f t="shared" si="17"/>
        <v>4.5677761451299919</v>
      </c>
      <c r="I325" s="4">
        <f t="shared" si="19"/>
        <v>4.6151348465103759</v>
      </c>
      <c r="J325" s="4">
        <f t="shared" si="18"/>
        <v>2.0923329312675341</v>
      </c>
    </row>
    <row r="326" spans="1:10">
      <c r="A326" s="4">
        <f t="shared" si="20"/>
        <v>2170</v>
      </c>
      <c r="G326" s="4">
        <f>carbondioxide!L426</f>
        <v>644.149663878306</v>
      </c>
      <c r="H326" s="4">
        <f t="shared" si="17"/>
        <v>4.5537059933888386</v>
      </c>
      <c r="I326" s="4">
        <f t="shared" si="19"/>
        <v>4.6123031931922274</v>
      </c>
      <c r="J326" s="4">
        <f t="shared" si="18"/>
        <v>2.1066624461461134</v>
      </c>
    </row>
    <row r="327" spans="1:10">
      <c r="A327" s="4">
        <f t="shared" si="20"/>
        <v>2171</v>
      </c>
      <c r="G327" s="4">
        <f>carbondioxide!L427</f>
        <v>642.49757517196895</v>
      </c>
      <c r="H327" s="4">
        <f t="shared" ref="H327:H390" si="21">H$3*LN(G327/G$3)</f>
        <v>4.5399669059868533</v>
      </c>
      <c r="I327" s="4">
        <f t="shared" si="19"/>
        <v>4.6092665841448666</v>
      </c>
      <c r="J327" s="4">
        <f t="shared" ref="J327:J390" si="22">J326+J$3*(I326-J326)</f>
        <v>2.1208944855893352</v>
      </c>
    </row>
    <row r="328" spans="1:10">
      <c r="A328" s="4">
        <f t="shared" si="20"/>
        <v>2172</v>
      </c>
      <c r="G328" s="4">
        <f>carbondioxide!L428</f>
        <v>640.89001733609609</v>
      </c>
      <c r="H328" s="4">
        <f t="shared" si="21"/>
        <v>4.5265641912183741</v>
      </c>
      <c r="I328" s="4">
        <f t="shared" ref="I328:I391" si="23">I327+I$3*(I$4*H328-I327)+I$5*(J327-I327)</f>
        <v>4.6060409528666026</v>
      </c>
      <c r="J328" s="4">
        <f t="shared" si="22"/>
        <v>2.1350284391091305</v>
      </c>
    </row>
    <row r="329" spans="1:10">
      <c r="A329" s="4">
        <f t="shared" si="20"/>
        <v>2173</v>
      </c>
      <c r="G329" s="4">
        <f>carbondioxide!L429</f>
        <v>639.32729680527382</v>
      </c>
      <c r="H329" s="4">
        <f t="shared" si="21"/>
        <v>4.513503035272354</v>
      </c>
      <c r="I329" s="4">
        <f t="shared" si="23"/>
        <v>4.602641855400301</v>
      </c>
      <c r="J329" s="4">
        <f t="shared" si="22"/>
        <v>2.1490637901872729</v>
      </c>
    </row>
    <row r="330" spans="1:10">
      <c r="A330" s="4">
        <f t="shared" si="20"/>
        <v>2174</v>
      </c>
      <c r="G330" s="4">
        <f>carbondioxide!L430</f>
        <v>637.80973050087505</v>
      </c>
      <c r="H330" s="4">
        <f t="shared" si="21"/>
        <v>4.5007886853221866</v>
      </c>
      <c r="I330" s="4">
        <f t="shared" si="23"/>
        <v>4.5990844852690413</v>
      </c>
      <c r="J330" s="4">
        <f t="shared" si="22"/>
        <v>2.1630001135976831</v>
      </c>
    </row>
    <row r="331" spans="1:10">
      <c r="A331" s="4">
        <f t="shared" si="20"/>
        <v>2175</v>
      </c>
      <c r="G331" s="4">
        <f>carbondioxide!L431</f>
        <v>636.33766100678758</v>
      </c>
      <c r="H331" s="4">
        <f t="shared" si="21"/>
        <v>4.4884265750200729</v>
      </c>
      <c r="I331" s="4">
        <f t="shared" si="23"/>
        <v>4.5953836915904906</v>
      </c>
      <c r="J331" s="4">
        <f t="shared" si="22"/>
        <v>2.1768370728287763</v>
      </c>
    </row>
    <row r="332" spans="1:10">
      <c r="A332" s="4">
        <f t="shared" si="20"/>
        <v>2176</v>
      </c>
      <c r="G332" s="4">
        <f>carbondioxide!L432</f>
        <v>634.91146400828802</v>
      </c>
      <c r="H332" s="4">
        <f t="shared" si="21"/>
        <v>4.4764223863948702</v>
      </c>
      <c r="I332" s="4">
        <f t="shared" si="23"/>
        <v>4.5915539983953861</v>
      </c>
      <c r="J332" s="4">
        <f t="shared" si="22"/>
        <v>2.1905744176233428</v>
      </c>
    </row>
    <row r="333" spans="1:10">
      <c r="A333" s="4">
        <f t="shared" si="20"/>
        <v>2177</v>
      </c>
      <c r="G333" s="4">
        <f>carbondioxide!L433</f>
        <v>633.53154817708401</v>
      </c>
      <c r="H333" s="4">
        <f t="shared" si="21"/>
        <v>4.4647820485343512</v>
      </c>
      <c r="I333" s="4">
        <f t="shared" si="23"/>
        <v>4.5876096232519847</v>
      </c>
      <c r="J333" s="4">
        <f t="shared" si="22"/>
        <v>2.2042119816421279</v>
      </c>
    </row>
    <row r="334" spans="1:10">
      <c r="A334" s="4">
        <f t="shared" si="20"/>
        <v>2178</v>
      </c>
      <c r="G334" s="4">
        <f>carbondioxide!L434</f>
        <v>632.19834841028114</v>
      </c>
      <c r="H334" s="4">
        <f t="shared" si="21"/>
        <v>4.4535116796991163</v>
      </c>
      <c r="I334" s="4">
        <f t="shared" si="23"/>
        <v>4.5835644935564765</v>
      </c>
      <c r="J334" s="4">
        <f t="shared" si="22"/>
        <v>2.217749680246472</v>
      </c>
    </row>
    <row r="335" spans="1:10">
      <c r="A335" s="4">
        <f t="shared" si="20"/>
        <v>2179</v>
      </c>
      <c r="G335" s="4">
        <f>carbondioxide!L435</f>
        <v>630.91231387814162</v>
      </c>
      <c r="H335" s="4">
        <f t="shared" si="21"/>
        <v>4.4426174843925654</v>
      </c>
      <c r="I335" s="4">
        <f t="shared" si="23"/>
        <v>4.5794322592423962</v>
      </c>
      <c r="J335" s="4">
        <f t="shared" si="22"/>
        <v>2.231187508386073</v>
      </c>
    </row>
    <row r="336" spans="1:10">
      <c r="A336" s="4">
        <f t="shared" si="20"/>
        <v>2180</v>
      </c>
      <c r="G336" s="4">
        <f>carbondioxide!L436</f>
        <v>629.67389261330686</v>
      </c>
      <c r="H336" s="4">
        <f t="shared" si="21"/>
        <v>4.4321056195723996</v>
      </c>
      <c r="I336" s="4">
        <f t="shared" si="23"/>
        <v>4.5752263011202823</v>
      </c>
      <c r="J336" s="4">
        <f t="shared" si="22"/>
        <v>2.2445255385709371</v>
      </c>
    </row>
    <row r="337" spans="1:10">
      <c r="A337" s="4">
        <f t="shared" si="20"/>
        <v>2181</v>
      </c>
      <c r="G337" s="4">
        <f>carbondioxide!L437</f>
        <v>628.48351437237125</v>
      </c>
      <c r="H337" s="4">
        <f t="shared" si="21"/>
        <v>4.4219820444872369</v>
      </c>
      <c r="I337" s="4">
        <f t="shared" si="23"/>
        <v>4.5709597345107094</v>
      </c>
      <c r="J337" s="4">
        <f t="shared" si="22"/>
        <v>2.2577639189022172</v>
      </c>
    </row>
    <row r="338" spans="1:10">
      <c r="A338" s="4">
        <f t="shared" si="20"/>
        <v>2182</v>
      </c>
      <c r="G338" s="4">
        <f>carbondioxide!L438</f>
        <v>627.3415732793801</v>
      </c>
      <c r="H338" s="4">
        <f t="shared" si="21"/>
        <v>4.4122523670163325</v>
      </c>
      <c r="I338" s="4">
        <f t="shared" si="23"/>
        <v>4.566645408223498</v>
      </c>
      <c r="J338" s="4">
        <f t="shared" si="22"/>
        <v>2.2709028711348735</v>
      </c>
    </row>
    <row r="339" spans="1:10">
      <c r="A339" s="4">
        <f t="shared" si="20"/>
        <v>2183</v>
      </c>
      <c r="G339" s="4">
        <f>carbondioxide!L439</f>
        <v>626.24841141524576</v>
      </c>
      <c r="H339" s="4">
        <f t="shared" si="21"/>
        <v>4.4029216966584697</v>
      </c>
      <c r="I339" s="4">
        <f t="shared" si="23"/>
        <v>4.5622958992323843</v>
      </c>
      <c r="J339" s="4">
        <f t="shared" si="22"/>
        <v>2.2839426887455367</v>
      </c>
    </row>
    <row r="340" spans="1:10">
      <c r="A340" s="4">
        <f t="shared" si="20"/>
        <v>2184</v>
      </c>
      <c r="G340" s="4">
        <f>carbondioxide!L440</f>
        <v>625.20430414006421</v>
      </c>
      <c r="H340" s="4">
        <f t="shared" si="21"/>
        <v>4.393994511238053</v>
      </c>
      <c r="I340" s="4">
        <f t="shared" si="23"/>
        <v>4.5579235035906072</v>
      </c>
      <c r="J340" s="4">
        <f t="shared" si="22"/>
        <v>2.296883734981102</v>
      </c>
    </row>
    <row r="341" spans="1:10">
      <c r="A341" s="4">
        <f t="shared" si="20"/>
        <v>2185</v>
      </c>
      <c r="G341" s="4">
        <f>carbondioxide!L441</f>
        <v>624.20944759392899</v>
      </c>
      <c r="H341" s="4">
        <f t="shared" si="21"/>
        <v>4.3854745415493817</v>
      </c>
      <c r="I341" s="4">
        <f t="shared" si="23"/>
        <v>4.5535402242388443</v>
      </c>
      <c r="J341" s="4">
        <f t="shared" si="22"/>
        <v>2.3097264408668039</v>
      </c>
    </row>
    <row r="342" spans="1:10">
      <c r="A342" s="4">
        <f t="shared" si="20"/>
        <v>2186</v>
      </c>
      <c r="G342" s="4">
        <f>carbondioxide!L442</f>
        <v>623.26394855091644</v>
      </c>
      <c r="H342" s="4">
        <f t="shared" si="21"/>
        <v>4.3773646758570637</v>
      </c>
      <c r="I342" s="4">
        <f t="shared" si="23"/>
        <v>4.5491577563916978</v>
      </c>
      <c r="J342" s="4">
        <f t="shared" si="22"/>
        <v>2.3224713031563571</v>
      </c>
    </row>
    <row r="343" spans="1:10">
      <c r="A343" s="4">
        <f t="shared" si="20"/>
        <v>2187</v>
      </c>
      <c r="G343" s="4">
        <f>carbondioxide!L443</f>
        <v>622.36781660887868</v>
      </c>
      <c r="H343" s="4">
        <f t="shared" si="21"/>
        <v>4.3696668845015125</v>
      </c>
      <c r="I343" s="4">
        <f t="shared" si="23"/>
        <v>4.5447874711734908</v>
      </c>
      <c r="J343" s="4">
        <f t="shared" si="22"/>
        <v>2.3351188822107338</v>
      </c>
    </row>
    <row r="344" spans="1:10">
      <c r="A344" s="4">
        <f t="shared" si="20"/>
        <v>2188</v>
      </c>
      <c r="G344" s="4">
        <f>carbondioxide!L444</f>
        <v>621.52095857641211</v>
      </c>
      <c r="H344" s="4">
        <f t="shared" si="21"/>
        <v>4.3623821637707119</v>
      </c>
      <c r="I344" s="4">
        <f t="shared" si="23"/>
        <v>4.5404403981272585</v>
      </c>
      <c r="J344" s="4">
        <f t="shared" si="22"/>
        <v>2.3476697997960421</v>
      </c>
    </row>
    <row r="345" spans="1:10">
      <c r="A345" s="4">
        <f t="shared" si="20"/>
        <v>2189</v>
      </c>
      <c r="G345" s="4">
        <f>carbondioxide!L445</f>
        <v>620.72317485253916</v>
      </c>
      <c r="H345" s="4">
        <f t="shared" si="21"/>
        <v>4.3555104975746035</v>
      </c>
      <c r="I345" s="4">
        <f t="shared" si="23"/>
        <v>4.5361272071570982</v>
      </c>
      <c r="J345" s="4">
        <f t="shared" si="22"/>
        <v>2.3601247367945635</v>
      </c>
    </row>
    <row r="346" spans="1:10">
      <c r="A346" s="4">
        <f t="shared" si="20"/>
        <v>2190</v>
      </c>
      <c r="G346" s="4">
        <f>carbondioxide!L446</f>
        <v>619.97415756790929</v>
      </c>
      <c r="H346" s="4">
        <f t="shared" si="21"/>
        <v>4.349050835165591</v>
      </c>
      <c r="I346" s="4">
        <f t="shared" si="23"/>
        <v>4.5318581903938817</v>
      </c>
      <c r="J346" s="4">
        <f t="shared" si="22"/>
        <v>2.3724844308262227</v>
      </c>
    </row>
    <row r="347" spans="1:10">
      <c r="A347" s="4">
        <f t="shared" si="20"/>
        <v>2191</v>
      </c>
      <c r="G347" s="4">
        <f>carbondioxide!L447</f>
        <v>619.2734902546058</v>
      </c>
      <c r="H347" s="4">
        <f t="shared" si="21"/>
        <v>4.3430010830725365</v>
      </c>
      <c r="I347" s="4">
        <f t="shared" si="23"/>
        <v>4.5276432444042483</v>
      </c>
      <c r="J347" s="4">
        <f t="shared" si="22"/>
        <v>2.3847496737805671</v>
      </c>
    </row>
    <row r="348" spans="1:10">
      <c r="A348" s="4">
        <f t="shared" si="20"/>
        <v>2192</v>
      </c>
      <c r="G348" s="4">
        <f>carbondioxide!L448</f>
        <v>618.62064882429604</v>
      </c>
      <c r="H348" s="4">
        <f t="shared" si="21"/>
        <v>4.3373581094680809</v>
      </c>
      <c r="I348" s="4">
        <f t="shared" si="23"/>
        <v>4.5234918530965809</v>
      </c>
      <c r="J348" s="4">
        <f t="shared" si="22"/>
        <v>2.3969213092617094</v>
      </c>
    </row>
    <row r="349" spans="1:10">
      <c r="A349" s="4">
        <f t="shared" si="20"/>
        <v>2193</v>
      </c>
      <c r="G349" s="4">
        <f>carbondioxide!L449</f>
        <v>618.01500365410664</v>
      </c>
      <c r="H349" s="4">
        <f t="shared" si="21"/>
        <v>4.3321177593082245</v>
      </c>
      <c r="I349" s="4">
        <f t="shared" si="23"/>
        <v>4.5194130716171728</v>
      </c>
      <c r="J349" s="4">
        <f t="shared" si="22"/>
        <v>2.4090002299506916</v>
      </c>
    </row>
    <row r="350" spans="1:10">
      <c r="A350" s="4">
        <f t="shared" si="20"/>
        <v>2194</v>
      </c>
      <c r="G350" s="4">
        <f>carbondioxide!L450</f>
        <v>617.45582260159767</v>
      </c>
      <c r="H350" s="4">
        <f t="shared" si="21"/>
        <v>4.3272748787292148</v>
      </c>
      <c r="I350" s="4">
        <f t="shared" si="23"/>
        <v>4.5154155114756014</v>
      </c>
      <c r="J350" s="4">
        <f t="shared" si="22"/>
        <v>2.4209873748913573</v>
      </c>
    </row>
    <row r="351" spans="1:10">
      <c r="A351" s="4">
        <f t="shared" si="20"/>
        <v>2195</v>
      </c>
      <c r="G351" s="4">
        <f>carbondioxide!L451</f>
        <v>616.94227479185838</v>
      </c>
      <c r="H351" s="4">
        <f t="shared" si="21"/>
        <v>4.3228233473368389</v>
      </c>
      <c r="I351" s="4">
        <f t="shared" si="23"/>
        <v>4.5115073270903228</v>
      </c>
      <c r="J351" s="4">
        <f t="shared" si="22"/>
        <v>2.4328837267071557</v>
      </c>
    </row>
    <row r="352" spans="1:10">
      <c r="A352" s="4">
        <f t="shared" si="20"/>
        <v>2196</v>
      </c>
      <c r="G352" s="4">
        <f>carbondioxide!L452</f>
        <v>616.4734350396825</v>
      </c>
      <c r="H352" s="4">
        <f t="shared" si="21"/>
        <v>4.3187561171646385</v>
      </c>
      <c r="I352" s="4">
        <f t="shared" si="23"/>
        <v>4.5076962039033122</v>
      </c>
      <c r="J352" s="4">
        <f t="shared" si="22"/>
        <v>2.4446903087573322</v>
      </c>
    </row>
    <row r="353" spans="1:10">
      <c r="A353" s="4">
        <f t="shared" si="20"/>
        <v>2197</v>
      </c>
      <c r="G353" s="4">
        <f>carbondioxide!L453</f>
        <v>616.04828878745843</v>
      </c>
      <c r="H353" s="4">
        <f t="shared" si="21"/>
        <v>4.3150652572055179</v>
      </c>
      <c r="I353" s="4">
        <f t="shared" si="23"/>
        <v>4.5039893481754447</v>
      </c>
      <c r="J353" s="4">
        <f t="shared" si="22"/>
        <v>2.4564081822417614</v>
      </c>
    </row>
    <row r="354" spans="1:10">
      <c r="A354" s="4">
        <f t="shared" si="20"/>
        <v>2198</v>
      </c>
      <c r="G354" s="4">
        <f>carbondioxide!L454</f>
        <v>615.66573745475512</v>
      </c>
      <c r="H354" s="4">
        <f t="shared" si="21"/>
        <v>4.3117420025341158</v>
      </c>
      <c r="I354" s="4">
        <f t="shared" si="23"/>
        <v>4.5003934785418682</v>
      </c>
      <c r="J354" s="4">
        <f t="shared" si="22"/>
        <v>2.4680384432642648</v>
      </c>
    </row>
    <row r="355" spans="1:10">
      <c r="A355" s="4">
        <f t="shared" si="20"/>
        <v>2199</v>
      </c>
      <c r="G355" s="4">
        <f>carbondioxide!L455</f>
        <v>615.32460410877502</v>
      </c>
      <c r="H355" s="4">
        <f t="shared" si="21"/>
        <v>4.3087768071364092</v>
      </c>
      <c r="I355" s="4">
        <f t="shared" si="23"/>
        <v>4.4969148193780271</v>
      </c>
      <c r="J355" s="4">
        <f t="shared" si="22"/>
        <v>2.4795822198646418</v>
      </c>
    </row>
    <row r="356" spans="1:10">
      <c r="A356" s="4">
        <f t="shared" si="20"/>
        <v>2200</v>
      </c>
      <c r="G356" s="4">
        <f>carbondioxide!L456</f>
        <v>615.02363937614962</v>
      </c>
      <c r="H356" s="4">
        <f t="shared" si="21"/>
        <v>4.3061593996500518</v>
      </c>
      <c r="I356" s="4">
        <f t="shared" si="23"/>
        <v>4.4935590960020129</v>
      </c>
      <c r="J356" s="4">
        <f t="shared" si="22"/>
        <v>2.4910406690298776</v>
      </c>
    </row>
    <row r="357" spans="1:10">
      <c r="A357" s="4">
        <f t="shared" si="20"/>
        <v>2201</v>
      </c>
      <c r="G357" s="4">
        <f>carbondioxide!L457</f>
        <v>614.76152752627195</v>
      </c>
      <c r="H357" s="4">
        <f t="shared" si="21"/>
        <v>4.3038788412959255</v>
      </c>
      <c r="I357" s="4">
        <f t="shared" si="23"/>
        <v>4.4903315317169756</v>
      </c>
      <c r="J357" s="4">
        <f t="shared" si="22"/>
        <v>2.5024149736950791</v>
      </c>
    </row>
    <row r="358" spans="1:10">
      <c r="A358" s="4">
        <f t="shared" si="20"/>
        <v>2202</v>
      </c>
      <c r="G358" s="4">
        <f>carbondioxide!L458</f>
        <v>614.53689266477193</v>
      </c>
      <c r="H358" s="4">
        <f t="shared" si="21"/>
        <v>4.3019235853504814</v>
      </c>
      <c r="I358" s="4">
        <f t="shared" si="23"/>
        <v>4.4872368466781474</v>
      </c>
      <c r="J358" s="4">
        <f t="shared" si="22"/>
        <v>2.5137063397446435</v>
      </c>
    </row>
    <row r="359" spans="1:10">
      <c r="A359" s="4">
        <f t="shared" si="20"/>
        <v>2203</v>
      </c>
      <c r="G359" s="4">
        <f>carbondioxide!L459</f>
        <v>614.34830498307792</v>
      </c>
      <c r="H359" s="4">
        <f t="shared" si="21"/>
        <v>4.3002815375710561</v>
      </c>
      <c r="I359" s="4">
        <f t="shared" si="23"/>
        <v>4.4842792585523377</v>
      </c>
      <c r="J359" s="4">
        <f t="shared" si="22"/>
        <v>2.5249159930240257</v>
      </c>
    </row>
    <row r="360" spans="1:10">
      <c r="A360" s="4">
        <f t="shared" si="20"/>
        <v>2204</v>
      </c>
      <c r="G360" s="4">
        <f>carbondioxide!L460</f>
        <v>614.19428701648633</v>
      </c>
      <c r="H360" s="4">
        <f t="shared" si="21"/>
        <v>4.2989401170440873</v>
      </c>
      <c r="I360" s="4">
        <f t="shared" si="23"/>
        <v>4.4814624849232993</v>
      </c>
      <c r="J360" s="4">
        <f t="shared" si="22"/>
        <v>2.5360451763722267</v>
      </c>
    </row>
    <row r="361" spans="1:10">
      <c r="A361" s="4">
        <f t="shared" si="20"/>
        <v>2205</v>
      </c>
      <c r="G361" s="4">
        <f>carbondioxide!L461</f>
        <v>614.07331986891506</v>
      </c>
      <c r="H361" s="4">
        <f t="shared" si="21"/>
        <v>4.297886316979719</v>
      </c>
      <c r="I361" s="4">
        <f t="shared" si="23"/>
        <v>4.4787897473839609</v>
      </c>
      <c r="J361" s="4">
        <f t="shared" si="22"/>
        <v>2.5470951466847969</v>
      </c>
    </row>
    <row r="362" spans="1:10">
      <c r="A362" s="4">
        <f t="shared" ref="A362:A425" si="24">1+A361</f>
        <v>2206</v>
      </c>
      <c r="G362" s="4">
        <f>carbondioxide!L462</f>
        <v>613.98384936768684</v>
      </c>
      <c r="H362" s="4">
        <f t="shared" si="21"/>
        <v>4.2971067650265864</v>
      </c>
      <c r="I362" s="4">
        <f t="shared" si="23"/>
        <v>4.4762637772460083</v>
      </c>
      <c r="J362" s="4">
        <f t="shared" si="22"/>
        <v>2.5580671720167683</v>
      </c>
    </row>
    <row r="363" spans="1:10">
      <c r="A363" s="4">
        <f t="shared" si="24"/>
        <v>2207</v>
      </c>
      <c r="G363" s="4">
        <f>carbondioxide!L463</f>
        <v>613.92429211635806</v>
      </c>
      <c r="H363" s="4">
        <f t="shared" si="21"/>
        <v>4.296587782728003</v>
      </c>
      <c r="I363" s="4">
        <f t="shared" si="23"/>
        <v>4.4738868227885158</v>
      </c>
      <c r="J363" s="4">
        <f t="shared" si="22"/>
        <v>2.5689625287344704</v>
      </c>
    </row>
    <row r="364" spans="1:10">
      <c r="A364" s="4">
        <f t="shared" si="24"/>
        <v>2208</v>
      </c>
      <c r="G364" s="4">
        <f>carbondioxide!L464</f>
        <v>613.89304141785146</v>
      </c>
      <c r="H364" s="4">
        <f t="shared" si="21"/>
        <v>4.2963154437855877</v>
      </c>
      <c r="I364" s="4">
        <f t="shared" si="23"/>
        <v>4.4716606579601539</v>
      </c>
      <c r="J364" s="4">
        <f t="shared" si="22"/>
        <v>2.5797824987246973</v>
      </c>
    </row>
    <row r="365" spans="1:10">
      <c r="A365" s="4">
        <f t="shared" si="24"/>
        <v>2209</v>
      </c>
      <c r="G365" s="4">
        <f>carbondioxide!L465</f>
        <v>613.88847304401315</v>
      </c>
      <c r="H365" s="4">
        <f t="shared" si="21"/>
        <v>4.2962756308388261</v>
      </c>
      <c r="I365" s="4">
        <f t="shared" si="23"/>
        <v>4.4695865924438056</v>
      </c>
      <c r="J365" s="4">
        <f t="shared" si="22"/>
        <v>2.5905283666691545</v>
      </c>
    </row>
    <row r="366" spans="1:10">
      <c r="A366" s="4">
        <f t="shared" si="24"/>
        <v>2210</v>
      </c>
      <c r="G366" s="4">
        <f>carbondioxide!L466</f>
        <v>613.90895083124531</v>
      </c>
      <c r="H366" s="4">
        <f t="shared" si="21"/>
        <v>4.2964540905090809</v>
      </c>
      <c r="I366" s="4">
        <f t="shared" si="23"/>
        <v>4.4676654829881013</v>
      </c>
      <c r="J366" s="4">
        <f t="shared" si="22"/>
        <v>2.6012014173915547</v>
      </c>
    </row>
    <row r="367" spans="1:10">
      <c r="A367" s="4">
        <f t="shared" si="24"/>
        <v>2211</v>
      </c>
      <c r="G367" s="4">
        <f>carbondioxide!L467</f>
        <v>613.95283208507942</v>
      </c>
      <c r="H367" s="4">
        <f t="shared" si="21"/>
        <v>4.2968364864943283</v>
      </c>
      <c r="I367" s="4">
        <f t="shared" si="23"/>
        <v>4.4658977459072844</v>
      </c>
      <c r="J367" s="4">
        <f t="shared" si="22"/>
        <v>2.6118029332841433</v>
      </c>
    </row>
    <row r="368" spans="1:10">
      <c r="A368" s="4">
        <f t="shared" si="24"/>
        <v>2212</v>
      </c>
      <c r="G368" s="4">
        <f>carbondioxide!L468</f>
        <v>614.01847277949048</v>
      </c>
      <c r="H368" s="4">
        <f t="shared" si="21"/>
        <v>4.2974084505362278</v>
      </c>
      <c r="I368" s="4">
        <f t="shared" si="23"/>
        <v>4.4642833706488947</v>
      </c>
      <c r="J368" s="4">
        <f t="shared" si="22"/>
        <v>2.6223341918198426</v>
      </c>
    </row>
    <row r="369" spans="1:10">
      <c r="A369" s="4">
        <f t="shared" si="24"/>
        <v>2213</v>
      </c>
      <c r="G369" s="4">
        <f>carbondioxide!L469</f>
        <v>614.10423253941451</v>
      </c>
      <c r="H369" s="4">
        <f t="shared" si="21"/>
        <v>4.298155631114116</v>
      </c>
      <c r="I369" s="4">
        <f t="shared" si="23"/>
        <v>4.4628219343278142</v>
      </c>
      <c r="J369" s="4">
        <f t="shared" si="22"/>
        <v>2.6327964631555916</v>
      </c>
    </row>
    <row r="370" spans="1:10">
      <c r="A370" s="4">
        <f t="shared" si="24"/>
        <v>2214</v>
      </c>
      <c r="G370" s="4">
        <f>carbondioxide!L470</f>
        <v>614.20847939734335</v>
      </c>
      <c r="H370" s="4">
        <f t="shared" si="21"/>
        <v>4.2990637397510101</v>
      </c>
      <c r="I370" s="4">
        <f t="shared" si="23"/>
        <v>4.4615126171252548</v>
      </c>
      <c r="J370" s="4">
        <f t="shared" si="22"/>
        <v>2.6431910078318497</v>
      </c>
    </row>
    <row r="371" spans="1:10">
      <c r="A371" s="4">
        <f t="shared" si="24"/>
        <v>2215</v>
      </c>
      <c r="G371" s="4">
        <f>carbondioxide!L471</f>
        <v>614.32959431704262</v>
      </c>
      <c r="H371" s="4">
        <f t="shared" si="21"/>
        <v>4.3001185948448075</v>
      </c>
      <c r="I371" s="4">
        <f t="shared" si="23"/>
        <v>4.4603542184520784</v>
      </c>
      <c r="J371" s="4">
        <f t="shared" si="22"/>
        <v>2.6535190745726362</v>
      </c>
    </row>
    <row r="372" spans="1:10">
      <c r="A372" s="4">
        <f t="shared" si="24"/>
        <v>2216</v>
      </c>
      <c r="G372" s="4">
        <f>carbondioxide!L472</f>
        <v>614.46597547938427</v>
      </c>
      <c r="H372" s="4">
        <f t="shared" si="21"/>
        <v>4.3013061629634732</v>
      </c>
      <c r="I372" s="4">
        <f t="shared" si="23"/>
        <v>4.4593451737773879</v>
      </c>
      <c r="J372" s="4">
        <f t="shared" si="22"/>
        <v>2.6637818981898715</v>
      </c>
    </row>
    <row r="373" spans="1:10">
      <c r="A373" s="4">
        <f t="shared" si="24"/>
        <v>2217</v>
      </c>
      <c r="G373" s="4">
        <f>carbondioxide!L473</f>
        <v>614.61604232702064</v>
      </c>
      <c r="H373" s="4">
        <f t="shared" si="21"/>
        <v>4.3026125975662302</v>
      </c>
      <c r="I373" s="4">
        <f t="shared" si="23"/>
        <v>4.4584835720255231</v>
      </c>
      <c r="J373" s="4">
        <f t="shared" si="22"/>
        <v>2.6739806975952085</v>
      </c>
    </row>
    <row r="374" spans="1:10">
      <c r="A374" s="4">
        <f t="shared" si="24"/>
        <v>2218</v>
      </c>
      <c r="G374" s="4">
        <f>carbondioxide!L474</f>
        <v>614.77823936615528</v>
      </c>
      <c r="H374" s="4">
        <f t="shared" si="21"/>
        <v>4.3040242751335116</v>
      </c>
      <c r="I374" s="4">
        <f t="shared" si="23"/>
        <v>4.4577671734472828</v>
      </c>
      <c r="J374" s="4">
        <f t="shared" si="22"/>
        <v>2.6841166739219728</v>
      </c>
    </row>
    <row r="375" spans="1:10">
      <c r="A375" s="4">
        <f t="shared" si="24"/>
        <v>2219</v>
      </c>
      <c r="G375" s="4">
        <f>carbondioxide!L475</f>
        <v>614.95103972501317</v>
      </c>
      <c r="H375" s="4">
        <f t="shared" si="21"/>
        <v>4.3055278287069578</v>
      </c>
      <c r="I375" s="4">
        <f t="shared" si="23"/>
        <v>4.4571934278743823</v>
      </c>
      <c r="J375" s="4">
        <f t="shared" si="22"/>
        <v>2.6941910087592764</v>
      </c>
    </row>
    <row r="376" spans="1:10">
      <c r="A376" s="4">
        <f t="shared" si="24"/>
        <v>2220</v>
      </c>
      <c r="G376" s="4">
        <f>carbondioxide!L476</f>
        <v>615.13294846978192</v>
      </c>
      <c r="H376" s="4">
        <f t="shared" si="21"/>
        <v>4.3071101788569424</v>
      </c>
      <c r="I376" s="4">
        <f t="shared" si="23"/>
        <v>4.4567594932696633</v>
      </c>
      <c r="J376" s="4">
        <f t="shared" si="22"/>
        <v>2.70420486249985</v>
      </c>
    </row>
    <row r="377" spans="1:10">
      <c r="A377" s="4">
        <f t="shared" si="24"/>
        <v>2221</v>
      </c>
      <c r="G377" s="4">
        <f>carbondioxide!L477</f>
        <v>615.32250567980691</v>
      </c>
      <c r="H377" s="4">
        <f t="shared" si="21"/>
        <v>4.3087585621092348</v>
      </c>
      <c r="I377" s="4">
        <f t="shared" si="23"/>
        <v>4.456462254489411</v>
      </c>
      <c r="J377" s="4">
        <f t="shared" si="22"/>
        <v>2.7141593728026225</v>
      </c>
    </row>
    <row r="378" spans="1:10">
      <c r="A378" s="4">
        <f t="shared" si="24"/>
        <v>2222</v>
      </c>
      <c r="G378" s="4">
        <f>carbondioxide!L478</f>
        <v>615.51828928467989</v>
      </c>
      <c r="H378" s="4">
        <f t="shared" si="21"/>
        <v>4.310460556874423</v>
      </c>
      <c r="I378" s="4">
        <f t="shared" si="23"/>
        <v>4.4562983421781883</v>
      </c>
      <c r="J378" s="4">
        <f t="shared" si="22"/>
        <v>2.7240556531706037</v>
      </c>
    </row>
    <row r="379" spans="1:10">
      <c r="A379" s="4">
        <f t="shared" si="24"/>
        <v>2223</v>
      </c>
      <c r="G379" s="4">
        <f>carbondioxide!L479</f>
        <v>615.7189176665961</v>
      </c>
      <c r="H379" s="4">
        <f t="shared" si="21"/>
        <v>4.3122041069339749</v>
      </c>
      <c r="I379" s="4">
        <f t="shared" si="23"/>
        <v>4.4562641517207906</v>
      </c>
      <c r="J379" s="4">
        <f t="shared" si="22"/>
        <v>2.7338947916441669</v>
      </c>
    </row>
    <row r="380" spans="1:10">
      <c r="A380" s="4">
        <f t="shared" si="24"/>
        <v>2224</v>
      </c>
      <c r="G380" s="4">
        <f>carbondioxide!L480</f>
        <v>615.9230520319536</v>
      </c>
      <c r="H380" s="4">
        <f t="shared" si="21"/>
        <v>4.3139775425451869</v>
      </c>
      <c r="I380" s="4">
        <f t="shared" si="23"/>
        <v>4.4563558621802697</v>
      </c>
      <c r="J380" s="4">
        <f t="shared" si="22"/>
        <v>2.7436778496094023</v>
      </c>
    </row>
    <row r="381" spans="1:10">
      <c r="A381" s="4">
        <f t="shared" si="24"/>
        <v>2225</v>
      </c>
      <c r="G381" s="4">
        <f>carbondioxide!L481</f>
        <v>616.12939855667855</v>
      </c>
      <c r="H381" s="4">
        <f t="shared" si="21"/>
        <v>4.3157695992341267</v>
      </c>
      <c r="I381" s="4">
        <f t="shared" si="23"/>
        <v>4.4565694551553188</v>
      </c>
      <c r="J381" s="4">
        <f t="shared" si="22"/>
        <v>2.7534058607208047</v>
      </c>
    </row>
    <row r="382" spans="1:10">
      <c r="A382" s="4">
        <f t="shared" si="24"/>
        <v>2226</v>
      </c>
      <c r="G382" s="4">
        <f>carbondioxide!L482</f>
        <v>616.33671031016002</v>
      </c>
      <c r="H382" s="4">
        <f t="shared" si="21"/>
        <v>4.3175694343510633</v>
      </c>
      <c r="I382" s="4">
        <f t="shared" si="23"/>
        <v>4.4569007334947335</v>
      </c>
      <c r="J382" s="4">
        <f t="shared" si="22"/>
        <v>2.7630798299371926</v>
      </c>
    </row>
    <row r="383" spans="1:10">
      <c r="A383" s="4">
        <f t="shared" si="24"/>
        <v>2227</v>
      </c>
      <c r="G383" s="4">
        <f>carbondioxide!L483</f>
        <v>616.54378896300432</v>
      </c>
      <c r="H383" s="4">
        <f t="shared" si="21"/>
        <v>4.3193666414668996</v>
      </c>
      <c r="I383" s="4">
        <f t="shared" si="23"/>
        <v>4.4573453398109661</v>
      </c>
      <c r="J383" s="4">
        <f t="shared" si="22"/>
        <v>2.7727007326693993</v>
      </c>
    </row>
    <row r="384" spans="1:10">
      <c r="A384" s="4">
        <f t="shared" si="24"/>
        <v>2228</v>
      </c>
      <c r="G384" s="4">
        <f>carbondioxide!L484</f>
        <v>616.74948628407856</v>
      </c>
      <c r="H384" s="4">
        <f t="shared" si="21"/>
        <v>4.3211512626921005</v>
      </c>
      <c r="I384" s="4">
        <f t="shared" si="23"/>
        <v>4.4578987747391583</v>
      </c>
      <c r="J384" s="4">
        <f t="shared" si="22"/>
        <v>2.7822695140379636</v>
      </c>
    </row>
    <row r="385" spans="1:10">
      <c r="A385" s="4">
        <f t="shared" si="24"/>
        <v>2229</v>
      </c>
      <c r="G385" s="4">
        <f>carbondioxide!L485</f>
        <v>616.95270543250422</v>
      </c>
      <c r="H385" s="4">
        <f t="shared" si="21"/>
        <v>4.322913799001447</v>
      </c>
      <c r="I385" s="4">
        <f t="shared" si="23"/>
        <v>4.4585564148921684</v>
      </c>
      <c r="J385" s="4">
        <f t="shared" si="22"/>
        <v>2.7917870882387463</v>
      </c>
    </row>
    <row r="386" spans="1:10">
      <c r="A386" s="4">
        <f t="shared" si="24"/>
        <v>2230</v>
      </c>
      <c r="G386" s="4">
        <f>carbondioxide!L486</f>
        <v>617.15240205041209</v>
      </c>
      <c r="H386" s="4">
        <f t="shared" si="21"/>
        <v>4.3246452186490192</v>
      </c>
      <c r="I386" s="4">
        <f t="shared" si="23"/>
        <v>4.4593135304662743</v>
      </c>
      <c r="J386" s="4">
        <f t="shared" si="22"/>
        <v>2.8012543380141377</v>
      </c>
    </row>
    <row r="387" spans="1:10">
      <c r="A387" s="4">
        <f t="shared" si="24"/>
        <v>2231</v>
      </c>
      <c r="G387" s="4">
        <f>carbondioxide!L487</f>
        <v>617.34758516238469</v>
      </c>
      <c r="H387" s="4">
        <f t="shared" si="21"/>
        <v>4.3263369637580853</v>
      </c>
      <c r="I387" s="4">
        <f t="shared" si="23"/>
        <v>4.4601653024561525</v>
      </c>
      <c r="J387" s="4">
        <f t="shared" si="22"/>
        <v>2.8106721142272657</v>
      </c>
    </row>
    <row r="388" spans="1:10">
      <c r="A388" s="4">
        <f t="shared" si="24"/>
        <v>2232</v>
      </c>
      <c r="G388" s="4">
        <f>carbondioxide!L488</f>
        <v>617.537317887585</v>
      </c>
      <c r="H388" s="4">
        <f t="shared" si="21"/>
        <v>4.3279809551702426</v>
      </c>
      <c r="I388" s="4">
        <f t="shared" si="23"/>
        <v>4.4611068394415936</v>
      </c>
      <c r="J388" s="4">
        <f t="shared" si="22"/>
        <v>2.8200412355364057</v>
      </c>
    </row>
    <row r="389" spans="1:10">
      <c r="A389" s="4">
        <f t="shared" si="24"/>
        <v>2233</v>
      </c>
      <c r="G389" s="4">
        <f>carbondioxide!L489</f>
        <v>617.72071797063381</v>
      </c>
      <c r="H389" s="4">
        <f t="shared" si="21"/>
        <v>4.3295695956373157</v>
      </c>
      <c r="I389" s="4">
        <f t="shared" si="23"/>
        <v>4.4621331939120683</v>
      </c>
      <c r="J389" s="4">
        <f t="shared" si="22"/>
        <v>2.8293624881665873</v>
      </c>
    </row>
    <row r="390" spans="1:10">
      <c r="A390" s="4">
        <f t="shared" si="24"/>
        <v>2234</v>
      </c>
      <c r="G390" s="4">
        <f>carbondioxide!L490</f>
        <v>617.89695813733942</v>
      </c>
      <c r="H390" s="4">
        <f t="shared" si="21"/>
        <v>4.3310957714382949</v>
      </c>
      <c r="I390" s="4">
        <f t="shared" si="23"/>
        <v>4.4632393780987778</v>
      </c>
      <c r="J390" s="4">
        <f t="shared" si="22"/>
        <v>2.8386366257752216</v>
      </c>
    </row>
    <row r="391" spans="1:10">
      <c r="A391" s="4">
        <f t="shared" si="24"/>
        <v>2235</v>
      </c>
      <c r="G391" s="4">
        <f>carbondioxide!L491</f>
        <v>618.06526628141705</v>
      </c>
      <c r="H391" s="4">
        <f t="shared" ref="H391:H454" si="25">H$3*LN(G391/G$3)</f>
        <v>4.3325528525020873</v>
      </c>
      <c r="I391" s="4">
        <f t="shared" si="23"/>
        <v>4.4644203792871853</v>
      </c>
      <c r="J391" s="4">
        <f t="shared" ref="J391:J454" si="26">J390+J$3*(I390-J390)</f>
        <v>2.8478643694084194</v>
      </c>
    </row>
    <row r="392" spans="1:10">
      <c r="A392" s="4">
        <f t="shared" si="24"/>
        <v>2236</v>
      </c>
      <c r="G392" s="4">
        <f>carbondioxide!L492</f>
        <v>618.22492548836192</v>
      </c>
      <c r="H392" s="4">
        <f t="shared" si="25"/>
        <v>4.3339346911150445</v>
      </c>
      <c r="I392" s="4">
        <f t="shared" ref="I392:I455" si="27">I391+I$3*(I$4*H392-I391)+I$5*(J391-I391)</f>
        <v>4.4656711745862046</v>
      </c>
      <c r="J392" s="4">
        <f t="shared" si="26"/>
        <v>2.8570464075445305</v>
      </c>
    </row>
    <row r="393" spans="1:10">
      <c r="A393" s="4">
        <f t="shared" si="24"/>
        <v>2237</v>
      </c>
      <c r="G393" s="4">
        <f>carbondioxide!L493</f>
        <v>618.37527390267451</v>
      </c>
      <c r="H393" s="4">
        <f t="shared" si="25"/>
        <v>4.335235619290426</v>
      </c>
      <c r="I393" s="4">
        <f t="shared" si="27"/>
        <v>4.466986745133247</v>
      </c>
      <c r="J393" s="4">
        <f t="shared" si="26"/>
        <v>2.8661833962213272</v>
      </c>
    </row>
    <row r="394" spans="1:10">
      <c r="A394" s="4">
        <f t="shared" si="24"/>
        <v>2238</v>
      </c>
      <c r="G394" s="4">
        <f>carbondioxide!L494</f>
        <v>618.51570444465892</v>
      </c>
      <c r="H394" s="4">
        <f t="shared" si="25"/>
        <v>4.3364504448748908</v>
      </c>
      <c r="I394" s="4">
        <f t="shared" si="27"/>
        <v>4.4683620897172149</v>
      </c>
      <c r="J394" s="4">
        <f t="shared" si="26"/>
        <v>2.8752759592431469</v>
      </c>
    </row>
    <row r="395" spans="1:10">
      <c r="A395" s="4">
        <f t="shared" si="24"/>
        <v>2239</v>
      </c>
      <c r="G395" s="4">
        <f>carbondioxide!L495</f>
        <v>618.64566438306178</v>
      </c>
      <c r="H395" s="4">
        <f t="shared" si="25"/>
        <v>4.3375744464651955</v>
      </c>
      <c r="I395" s="4">
        <f t="shared" si="27"/>
        <v>4.4697922378042225</v>
      </c>
      <c r="J395" s="4">
        <f t="shared" si="26"/>
        <v>2.8843246884642397</v>
      </c>
    </row>
    <row r="396" spans="1:10">
      <c r="A396" s="4">
        <f t="shared" si="24"/>
        <v>2240</v>
      </c>
      <c r="G396" s="4">
        <f>carbondioxide!L496</f>
        <v>618.76465476985288</v>
      </c>
      <c r="H396" s="4">
        <f t="shared" si="25"/>
        <v>4.3386033672062645</v>
      </c>
      <c r="I396" s="4">
        <f t="shared" si="27"/>
        <v>4.4712722619534091</v>
      </c>
      <c r="J396" s="4">
        <f t="shared" si="26"/>
        <v>2.8933301441444907</v>
      </c>
    </row>
    <row r="397" spans="1:10">
      <c r="A397" s="4">
        <f t="shared" si="24"/>
        <v>2241</v>
      </c>
      <c r="G397" s="4">
        <f>carbondioxide!L497</f>
        <v>618.87222974350607</v>
      </c>
      <c r="H397" s="4">
        <f t="shared" si="25"/>
        <v>4.3395334075398955</v>
      </c>
      <c r="I397" s="4">
        <f t="shared" si="27"/>
        <v>4.472797289612628</v>
      </c>
      <c r="J397" s="4">
        <f t="shared" si="26"/>
        <v>2.9022928553736453</v>
      </c>
    </row>
    <row r="398" spans="1:10">
      <c r="A398" s="4">
        <f t="shared" si="24"/>
        <v>2242</v>
      </c>
      <c r="G398" s="4">
        <f>carbondioxide!L498</f>
        <v>618.96799570719452</v>
      </c>
      <c r="H398" s="4">
        <f t="shared" si="25"/>
        <v>4.3403612169715515</v>
      </c>
      <c r="I398" s="4">
        <f t="shared" si="27"/>
        <v>4.4743625142860912</v>
      </c>
      <c r="J398" s="4">
        <f t="shared" si="26"/>
        <v>2.9112133205601229</v>
      </c>
    </row>
    <row r="399" spans="1:10">
      <c r="A399" s="4">
        <f t="shared" si="24"/>
        <v>2243</v>
      </c>
      <c r="G399" s="4">
        <f>carbondioxide!L499</f>
        <v>619.05161038837934</v>
      </c>
      <c r="H399" s="4">
        <f t="shared" si="25"/>
        <v>4.3410838849209386</v>
      </c>
      <c r="I399" s="4">
        <f t="shared" si="27"/>
        <v>4.4759632060682009</v>
      </c>
      <c r="J399" s="4">
        <f t="shared" si="26"/>
        <v>2.9200920079804864</v>
      </c>
    </row>
    <row r="400" spans="1:10">
      <c r="A400" s="4">
        <f t="shared" si="24"/>
        <v>2244</v>
      </c>
      <c r="G400" s="4">
        <f>carbondioxide!L500</f>
        <v>619.12278178634187</v>
      </c>
      <c r="H400" s="4">
        <f t="shared" si="25"/>
        <v>4.3416989307205052</v>
      </c>
      <c r="I400" s="4">
        <f t="shared" si="27"/>
        <v>4.4775947215398748</v>
      </c>
      <c r="J400" s="4">
        <f t="shared" si="26"/>
        <v>2.9289293563856247</v>
      </c>
    </row>
    <row r="401" spans="1:10">
      <c r="A401" s="4">
        <f t="shared" si="24"/>
        <v>2245</v>
      </c>
      <c r="G401" s="4">
        <f>carbondioxide!L501</f>
        <v>619.18126701428923</v>
      </c>
      <c r="H401" s="4">
        <f t="shared" si="25"/>
        <v>4.3422042928245119</v>
      </c>
      <c r="I401" s="4">
        <f t="shared" si="27"/>
        <v>4.4792525130255747</v>
      </c>
      <c r="J401" s="4">
        <f t="shared" si="26"/>
        <v>2.9377257756597008</v>
      </c>
    </row>
    <row r="402" spans="1:10">
      <c r="A402" s="4">
        <f t="shared" si="24"/>
        <v>2246</v>
      </c>
      <c r="G402" s="4">
        <f>carbondioxide!L502</f>
        <v>619.22687104273655</v>
      </c>
      <c r="H402" s="4">
        <f t="shared" si="25"/>
        <v>4.342598317289962</v>
      </c>
      <c r="I402" s="4">
        <f t="shared" si="27"/>
        <v>4.4809321372111022</v>
      </c>
      <c r="J402" s="4">
        <f t="shared" si="26"/>
        <v>2.9464816475279392</v>
      </c>
    </row>
    <row r="403" spans="1:10">
      <c r="A403" s="4">
        <f t="shared" si="24"/>
        <v>2247</v>
      </c>
      <c r="G403" s="4">
        <f>carbondioxide!L503</f>
        <v>619.25944535095164</v>
      </c>
      <c r="H403" s="4">
        <f t="shared" si="25"/>
        <v>4.3428797455894657</v>
      </c>
      <c r="I403" s="4">
        <f t="shared" si="27"/>
        <v>4.4826292631239548</v>
      </c>
      <c r="J403" s="4">
        <f t="shared" si="26"/>
        <v>2.9551973263093396</v>
      </c>
    </row>
    <row r="404" spans="1:10">
      <c r="A404" s="4">
        <f t="shared" si="24"/>
        <v>2248</v>
      </c>
      <c r="G404" s="4">
        <f>carbondioxide!L504</f>
        <v>619.27888649332635</v>
      </c>
      <c r="H404" s="4">
        <f t="shared" si="25"/>
        <v>4.3430477018150242</v>
      </c>
      <c r="I404" s="4">
        <f t="shared" si="27"/>
        <v>4.4843396794796782</v>
      </c>
      <c r="J404" s="4">
        <f t="shared" si="26"/>
        <v>2.9638731397104467</v>
      </c>
    </row>
    <row r="405" spans="1:10">
      <c r="A405" s="4">
        <f t="shared" si="24"/>
        <v>2249</v>
      </c>
      <c r="G405" s="4">
        <f>carbondioxide!L505</f>
        <v>619.28513458760494</v>
      </c>
      <c r="H405" s="4">
        <f t="shared" si="25"/>
        <v>4.3431016793306352</v>
      </c>
      <c r="I405" s="4">
        <f t="shared" si="27"/>
        <v>4.4860593013992238</v>
      </c>
      <c r="J405" s="4">
        <f t="shared" si="26"/>
        <v>2.9725093896563362</v>
      </c>
    </row>
    <row r="406" spans="1:10">
      <c r="A406" s="4">
        <f t="shared" si="24"/>
        <v>2250</v>
      </c>
      <c r="G406" s="4">
        <f>carbondioxide!L506</f>
        <v>619.27817173197479</v>
      </c>
      <c r="H406" s="4">
        <f t="shared" si="25"/>
        <v>4.3430415269307829</v>
      </c>
      <c r="I406" s="4">
        <f t="shared" si="27"/>
        <v>4.4877841765037889</v>
      </c>
      <c r="J406" s="4">
        <f t="shared" si="26"/>
        <v>2.9811063531550359</v>
      </c>
    </row>
    <row r="407" spans="1:10">
      <c r="A407" s="4">
        <f t="shared" si="24"/>
        <v>2251</v>
      </c>
      <c r="G407" s="4">
        <f>carbondioxide!L507</f>
        <v>619.25802035806896</v>
      </c>
      <c r="H407" s="4">
        <f t="shared" si="25"/>
        <v>4.3428674345609437</v>
      </c>
      <c r="I407" s="4">
        <f t="shared" si="27"/>
        <v>4.4895104903950376</v>
      </c>
      <c r="J407" s="4">
        <f t="shared" si="26"/>
        <v>2.9896642831916567</v>
      </c>
    </row>
    <row r="408" spans="1:10">
      <c r="A408" s="4">
        <f t="shared" si="24"/>
        <v>2252</v>
      </c>
      <c r="G408" s="4">
        <f>carbondioxide!L508</f>
        <v>619.22474152697919</v>
      </c>
      <c r="H408" s="4">
        <f t="shared" si="25"/>
        <v>4.3425799186554315</v>
      </c>
      <c r="I408" s="4">
        <f t="shared" si="27"/>
        <v>4.4912345715299429</v>
      </c>
      <c r="J408" s="4">
        <f t="shared" si="26"/>
        <v>2.998183409648572</v>
      </c>
    </row>
    <row r="409" spans="1:10">
      <c r="A409" s="4">
        <f t="shared" si="24"/>
        <v>2253</v>
      </c>
      <c r="G409" s="4">
        <f>carbondioxide!L509</f>
        <v>619.17843317539916</v>
      </c>
      <c r="H409" s="4">
        <f t="shared" si="25"/>
        <v>4.3421798071471116</v>
      </c>
      <c r="I409" s="4">
        <f t="shared" si="27"/>
        <v>4.4929528955007472</v>
      </c>
      <c r="J409" s="4">
        <f t="shared" si="26"/>
        <v>3.0066639402480582</v>
      </c>
    </row>
    <row r="410" spans="1:10">
      <c r="A410" s="4">
        <f t="shared" si="24"/>
        <v>2254</v>
      </c>
      <c r="G410" s="4">
        <f>carbondioxide!L510</f>
        <v>619.11922831902757</v>
      </c>
      <c r="H410" s="4">
        <f t="shared" si="25"/>
        <v>4.3416682242027544</v>
      </c>
      <c r="I410" s="4">
        <f t="shared" si="27"/>
        <v>4.4946620887317597</v>
      </c>
      <c r="J410" s="4">
        <f t="shared" si="26"/>
        <v>3.0151060615138934</v>
      </c>
    </row>
    <row r="411" spans="1:10">
      <c r="A411" s="4">
        <f t="shared" si="24"/>
        <v>2255</v>
      </c>
      <c r="G411" s="4">
        <f>carbondioxide!L511</f>
        <v>619.04729322034405</v>
      </c>
      <c r="H411" s="4">
        <f t="shared" si="25"/>
        <v>4.3410465747368789</v>
      </c>
      <c r="I411" s="4">
        <f t="shared" si="27"/>
        <v>4.4963589316058545</v>
      </c>
      <c r="J411" s="4">
        <f t="shared" si="26"/>
        <v>3.0235099397484908</v>
      </c>
    </row>
    <row r="412" spans="1:10">
      <c r="A412" s="4">
        <f t="shared" si="24"/>
        <v>2256</v>
      </c>
      <c r="G412" s="4">
        <f>carbondioxide!L512</f>
        <v>618.96282552783669</v>
      </c>
      <c r="H412" s="4">
        <f t="shared" si="25"/>
        <v>4.3403165287562011</v>
      </c>
      <c r="I412" s="4">
        <f t="shared" si="27"/>
        <v>4.4980403610346036</v>
      </c>
      <c r="J412" s="4">
        <f t="shared" si="26"/>
        <v>3.0318757220222405</v>
      </c>
    </row>
    <row r="413" spans="1:10">
      <c r="A413" s="4">
        <f t="shared" si="24"/>
        <v>2257</v>
      </c>
      <c r="G413" s="4">
        <f>carbondioxide!L513</f>
        <v>618.86605239369726</v>
      </c>
      <c r="H413" s="4">
        <f t="shared" si="25"/>
        <v>4.3394800055857763</v>
      </c>
      <c r="I413" s="4">
        <f t="shared" si="27"/>
        <v>4.4997034724870044</v>
      </c>
      <c r="J413" s="4">
        <f t="shared" si="26"/>
        <v>3.0402035371718306</v>
      </c>
    </row>
    <row r="414" spans="1:10">
      <c r="A414" s="4">
        <f t="shared" si="24"/>
        <v>2258</v>
      </c>
      <c r="G414" s="4">
        <f>carbondioxide!L514</f>
        <v>618.75722857691107</v>
      </c>
      <c r="H414" s="4">
        <f t="shared" si="25"/>
        <v>4.3385391580269781</v>
      </c>
      <c r="I414" s="4">
        <f t="shared" si="27"/>
        <v>4.5013455214927189</v>
      </c>
      <c r="J414" s="4">
        <f t="shared" si="26"/>
        <v>3.0484934968044208</v>
      </c>
    </row>
    <row r="415" spans="1:10">
      <c r="A415" s="4">
        <f t="shared" si="24"/>
        <v>2259</v>
      </c>
      <c r="G415" s="4">
        <f>carbondioxide!L515</f>
        <v>618.63663453855474</v>
      </c>
      <c r="H415" s="4">
        <f t="shared" si="25"/>
        <v>4.3374963564963087</v>
      </c>
      <c r="I415" s="4">
        <f t="shared" si="27"/>
        <v>4.5029639246366413</v>
      </c>
      <c r="J415" s="4">
        <f t="shared" si="26"/>
        <v>3.0567456963046502</v>
      </c>
    </row>
    <row r="416" spans="1:10">
      <c r="A416" s="4">
        <f t="shared" si="24"/>
        <v>2260</v>
      </c>
      <c r="G416" s="4">
        <f>carbondioxide!L516</f>
        <v>618.50457453597119</v>
      </c>
      <c r="H416" s="4">
        <f t="shared" si="25"/>
        <v>4.3363541731928619</v>
      </c>
      <c r="I416" s="4">
        <f t="shared" si="27"/>
        <v>4.5045562600624223</v>
      </c>
      <c r="J416" s="4">
        <f t="shared" si="26"/>
        <v>3.0649602158415759</v>
      </c>
    </row>
    <row r="417" spans="1:10">
      <c r="A417" s="4">
        <f t="shared" si="24"/>
        <v>2261</v>
      </c>
      <c r="G417" s="4">
        <f>carbondioxide!L517</f>
        <v>618.36137472231667</v>
      </c>
      <c r="H417" s="4">
        <f t="shared" si="25"/>
        <v>4.335115366340859</v>
      </c>
      <c r="I417" s="4">
        <f t="shared" si="27"/>
        <v>4.5061202675033627</v>
      </c>
      <c r="J417" s="4">
        <f t="shared" si="26"/>
        <v>3.0731371213727501</v>
      </c>
    </row>
    <row r="418" spans="1:10">
      <c r="A418" s="4">
        <f t="shared" si="24"/>
        <v>2262</v>
      </c>
      <c r="G418" s="4">
        <f>carbondioxide!L518</f>
        <v>618.207381257777</v>
      </c>
      <c r="H418" s="4">
        <f t="shared" si="25"/>
        <v>4.3337828645522407</v>
      </c>
      <c r="I418" s="4">
        <f t="shared" si="27"/>
        <v>4.5076538478597667</v>
      </c>
      <c r="J418" s="4">
        <f t="shared" si="26"/>
        <v>3.0812764656427718</v>
      </c>
    </row>
    <row r="419" spans="1:10">
      <c r="A419" s="4">
        <f t="shared" si="24"/>
        <v>2263</v>
      </c>
      <c r="G419" s="4">
        <f>carbondioxide!L519</f>
        <v>618.04295843851833</v>
      </c>
      <c r="H419" s="4">
        <f t="shared" si="25"/>
        <v>4.3323597513526328</v>
      </c>
      <c r="I419" s="4">
        <f t="shared" si="27"/>
        <v>4.5091550623424776</v>
      </c>
      <c r="J419" s="4">
        <f t="shared" si="26"/>
        <v>3.0893782891737644</v>
      </c>
    </row>
    <row r="420" spans="1:10">
      <c r="A420" s="4">
        <f t="shared" si="24"/>
        <v>2264</v>
      </c>
      <c r="G420" s="4">
        <f>carbondioxide!L520</f>
        <v>617.86848684918368</v>
      </c>
      <c r="H420" s="4">
        <f t="shared" si="25"/>
        <v>4.3308492499122595</v>
      </c>
      <c r="I420" s="4">
        <f t="shared" si="27"/>
        <v>4.5106221312028811</v>
      </c>
      <c r="J420" s="4">
        <f t="shared" si="26"/>
        <v>3.0974426212453627</v>
      </c>
    </row>
    <row r="421" spans="1:10">
      <c r="A421" s="4">
        <f t="shared" si="24"/>
        <v>2265</v>
      </c>
      <c r="G421" s="4">
        <f>carbondioxide!L521</f>
        <v>617.6843615444634</v>
      </c>
      <c r="H421" s="4">
        <f t="shared" si="25"/>
        <v>4.329254708021435</v>
      </c>
      <c r="I421" s="4">
        <f t="shared" si="27"/>
        <v>4.5120534320701138</v>
      </c>
      <c r="J421" s="4">
        <f t="shared" si="26"/>
        <v>3.1054694808619216</v>
      </c>
    </row>
    <row r="422" spans="1:10">
      <c r="A422" s="4">
        <f t="shared" si="24"/>
        <v>2266</v>
      </c>
      <c r="G422" s="4">
        <f>carbondioxide!L522</f>
        <v>617.49099026496219</v>
      </c>
      <c r="H422" s="4">
        <f t="shared" si="25"/>
        <v>4.3275795833482169</v>
      </c>
      <c r="I422" s="4">
        <f t="shared" si="27"/>
        <v>4.5134474979166477</v>
      </c>
      <c r="J422" s="4">
        <f t="shared" si="26"/>
        <v>3.113458877704784</v>
      </c>
    </row>
    <row r="423" spans="1:10">
      <c r="A423" s="4">
        <f t="shared" si="24"/>
        <v>2267</v>
      </c>
      <c r="G423" s="4">
        <f>carbondioxide!L523</f>
        <v>617.28879169225434</v>
      </c>
      <c r="H423" s="4">
        <f t="shared" si="25"/>
        <v>4.325827429013553</v>
      </c>
      <c r="I423" s="4">
        <f t="shared" si="27"/>
        <v>4.5148030146737383</v>
      </c>
      <c r="J423" s="4">
        <f t="shared" si="26"/>
        <v>3.1214108130675875</v>
      </c>
    </row>
    <row r="424" spans="1:10">
      <c r="A424" s="4">
        <f t="shared" si="24"/>
        <v>2268</v>
      </c>
      <c r="G424" s="4">
        <f>carbondioxide!L524</f>
        <v>617.07819374767746</v>
      </c>
      <c r="H424" s="4">
        <f t="shared" si="25"/>
        <v>4.3240018795169952</v>
      </c>
      <c r="I424" s="4">
        <f t="shared" si="27"/>
        <v>4.5161188185184553</v>
      </c>
      <c r="J424" s="4">
        <f t="shared" si="26"/>
        <v>3.1293252807727105</v>
      </c>
    </row>
    <row r="425" spans="1:10">
      <c r="A425" s="4">
        <f t="shared" si="24"/>
        <v>2269</v>
      </c>
      <c r="G425" s="4">
        <f>carbondioxide!L525</f>
        <v>616.85963193904013</v>
      </c>
      <c r="H425" s="4">
        <f t="shared" si="25"/>
        <v>4.3221066370435146</v>
      </c>
      <c r="I425" s="4">
        <f t="shared" si="27"/>
        <v>4.5173938928542103</v>
      </c>
      <c r="J425" s="4">
        <f t="shared" si="26"/>
        <v>3.1372022680671066</v>
      </c>
    </row>
    <row r="426" spans="1:10">
      <c r="A426" s="4">
        <f t="shared" ref="A426:A456" si="28">1+A425</f>
        <v>2270</v>
      </c>
      <c r="G426" s="4">
        <f>carbondioxide!L526</f>
        <v>616.63354775904577</v>
      </c>
      <c r="H426" s="4">
        <f t="shared" si="25"/>
        <v>4.3201454581794199</v>
      </c>
      <c r="I426" s="4">
        <f t="shared" si="27"/>
        <v>4.5186273650067612</v>
      </c>
      <c r="J426" s="4">
        <f t="shared" si="26"/>
        <v>3.1450417564958975</v>
      </c>
    </row>
    <row r="427" spans="1:10">
      <c r="A427" s="4">
        <f t="shared" si="28"/>
        <v>2271</v>
      </c>
      <c r="G427" s="4">
        <f>carbondioxide!L527</f>
        <v>616.40038713884542</v>
      </c>
      <c r="H427" s="4">
        <f t="shared" si="25"/>
        <v>4.3181221410627773</v>
      </c>
      <c r="I427" s="4">
        <f t="shared" si="27"/>
        <v>4.5198185026577002</v>
      </c>
      <c r="J427" s="4">
        <f t="shared" si="26"/>
        <v>3.1528437227522392</v>
      </c>
    </row>
    <row r="428" spans="1:10">
      <c r="A428" s="4">
        <f t="shared" si="28"/>
        <v>2272</v>
      </c>
      <c r="G428" s="4">
        <f>carbondioxide!L528</f>
        <v>616.16059895972444</v>
      </c>
      <c r="H428" s="4">
        <f t="shared" si="25"/>
        <v>4.3160405129909005</v>
      </c>
      <c r="I428" s="4">
        <f t="shared" si="27"/>
        <v>4.5209667100373441</v>
      </c>
      <c r="J428" s="4">
        <f t="shared" si="26"/>
        <v>3.1606081395021022</v>
      </c>
    </row>
    <row r="429" spans="1:10">
      <c r="A429" s="4">
        <f t="shared" si="28"/>
        <v>2273</v>
      </c>
      <c r="G429" s="4">
        <f>carbondioxide!L529</f>
        <v>615.9146336255385</v>
      </c>
      <c r="H429" s="4">
        <f t="shared" si="25"/>
        <v>4.3139044185048263</v>
      </c>
      <c r="I429" s="4">
        <f t="shared" si="27"/>
        <v>4.5220715238988118</v>
      </c>
      <c r="J429" s="4">
        <f t="shared" si="26"/>
        <v>3.1683349761827424</v>
      </c>
    </row>
    <row r="430" spans="1:10">
      <c r="A430" s="4">
        <f t="shared" si="28"/>
        <v>2274</v>
      </c>
      <c r="G430" s="4">
        <f>carbondioxide!L530</f>
        <v>615.66294169809544</v>
      </c>
      <c r="H430" s="4">
        <f t="shared" si="25"/>
        <v>4.3117177079677935</v>
      </c>
      <c r="I430" s="4">
        <f t="shared" si="27"/>
        <v>4.5231326092948381</v>
      </c>
      <c r="J430" s="4">
        <f t="shared" si="26"/>
        <v>3.1760241997737695</v>
      </c>
    </row>
    <row r="431" spans="1:10">
      <c r="A431" s="4">
        <f t="shared" si="28"/>
        <v>2275</v>
      </c>
      <c r="G431" s="4">
        <f>carbondioxide!L531</f>
        <v>615.40597259728997</v>
      </c>
      <c r="H431" s="4">
        <f t="shared" si="25"/>
        <v>4.3094842266519855</v>
      </c>
      <c r="I431" s="4">
        <f t="shared" si="27"/>
        <v>4.5241497551785752</v>
      </c>
      <c r="J431" s="4">
        <f t="shared" si="26"/>
        <v>3.1836757755398493</v>
      </c>
    </row>
    <row r="432" spans="1:10">
      <c r="A432" s="4">
        <f t="shared" si="28"/>
        <v>2276</v>
      </c>
      <c r="G432" s="4">
        <f>carbondioxide!L532</f>
        <v>615.14417336739393</v>
      </c>
      <c r="H432" s="4">
        <f t="shared" si="25"/>
        <v>4.3072078043449888</v>
      </c>
      <c r="I432" s="4">
        <f t="shared" si="27"/>
        <v>4.5251228698492687</v>
      </c>
      <c r="J432" s="4">
        <f t="shared" si="26"/>
        <v>3.1912896677441971</v>
      </c>
    </row>
    <row r="433" spans="1:10">
      <c r="A433" s="4">
        <f t="shared" si="28"/>
        <v>2277</v>
      </c>
      <c r="G433" s="4">
        <f>carbondioxide!L533</f>
        <v>614.87798751052173</v>
      </c>
      <c r="H433" s="4">
        <f t="shared" si="25"/>
        <v>4.3048922454846821</v>
      </c>
      <c r="I433" s="4">
        <f t="shared" si="27"/>
        <v>4.5260519762632381</v>
      </c>
      <c r="J433" s="4">
        <f t="shared" si="26"/>
        <v>3.1988658403321537</v>
      </c>
    </row>
    <row r="434" spans="1:10">
      <c r="A434" s="4">
        <f t="shared" si="28"/>
        <v>2278</v>
      </c>
      <c r="G434" s="4">
        <f>carbondioxide!L534</f>
        <v>614.60785388791123</v>
      </c>
      <c r="H434" s="4">
        <f t="shared" si="25"/>
        <v>4.3025413198285101</v>
      </c>
      <c r="I434" s="4">
        <f t="shared" si="27"/>
        <v>4.5269372072301239</v>
      </c>
      <c r="J434" s="4">
        <f t="shared" si="26"/>
        <v>3.2064042575842424</v>
      </c>
    </row>
    <row r="435" spans="1:10">
      <c r="A435" s="4">
        <f t="shared" si="28"/>
        <v>2279</v>
      </c>
      <c r="G435" s="4">
        <f>carbondioxide!L535</f>
        <v>614.33420568930774</v>
      </c>
      <c r="H435" s="4">
        <f t="shared" si="25"/>
        <v>4.3001587536606172</v>
      </c>
      <c r="I435" s="4">
        <f t="shared" si="27"/>
        <v>4.5277788005137527</v>
      </c>
      <c r="J435" s="4">
        <f t="shared" si="26"/>
        <v>3.213904884738231</v>
      </c>
    </row>
    <row r="436" spans="1:10">
      <c r="A436" s="4">
        <f t="shared" si="28"/>
        <v>2280</v>
      </c>
      <c r="G436" s="4">
        <f>carbondioxide!L536</f>
        <v>614.0574694703871</v>
      </c>
      <c r="H436" s="4">
        <f t="shared" si="25"/>
        <v>4.2977482215376606</v>
      </c>
      <c r="I436" s="4">
        <f t="shared" si="27"/>
        <v>4.5285770938563985</v>
      </c>
      <c r="J436" s="4">
        <f t="shared" si="26"/>
        <v>3.2213676885798361</v>
      </c>
    </row>
    <row r="437" spans="1:10">
      <c r="A437" s="4">
        <f t="shared" si="28"/>
        <v>2281</v>
      </c>
      <c r="G437" s="4">
        <f>carbondioxide!L537</f>
        <v>613.77806425783888</v>
      </c>
      <c r="H437" s="4">
        <f t="shared" si="25"/>
        <v>4.2953133385718676</v>
      </c>
      <c r="I437" s="4">
        <f t="shared" si="27"/>
        <v>4.5293325199445347</v>
      </c>
      <c r="J437" s="4">
        <f t="shared" si="26"/>
        <v>3.2287926380018068</v>
      </c>
    </row>
    <row r="438" spans="1:10">
      <c r="A438" s="4">
        <f t="shared" si="28"/>
        <v>2282</v>
      </c>
      <c r="G438" s="4">
        <f>carbondioxide!L538</f>
        <v>613.49640072142665</v>
      </c>
      <c r="H438" s="4">
        <f t="shared" si="25"/>
        <v>4.2928576532475775</v>
      </c>
      <c r="I438" s="4">
        <f t="shared" si="27"/>
        <v>4.5300456013334536</v>
      </c>
      <c r="J438" s="4">
        <f t="shared" si="26"/>
        <v>3.2361797045312417</v>
      </c>
    </row>
    <row r="439" spans="1:10">
      <c r="A439" s="4">
        <f t="shared" si="28"/>
        <v>2283</v>
      </c>
      <c r="G439" s="4">
        <f>carbondioxide!L539</f>
        <v>613.2128804120689</v>
      </c>
      <c r="H439" s="4">
        <f t="shared" si="25"/>
        <v>4.2903846407654829</v>
      </c>
      <c r="I439" s="4">
        <f t="shared" si="27"/>
        <v>4.5307169453474119</v>
      </c>
      <c r="J439" s="4">
        <f t="shared" si="26"/>
        <v>3.2435288628250785</v>
      </c>
    </row>
    <row r="440" spans="1:10">
      <c r="A440" s="4">
        <f t="shared" si="28"/>
        <v>2284</v>
      </c>
      <c r="G440" s="4">
        <f>carbondioxide!L540</f>
        <v>612.92789506473002</v>
      </c>
      <c r="H440" s="4">
        <f t="shared" si="25"/>
        <v>4.2878976969068141</v>
      </c>
      <c r="I440" s="4">
        <f t="shared" si="27"/>
        <v>4.5313472389711515</v>
      </c>
      <c r="J440" s="4">
        <f t="shared" si="26"/>
        <v>3.2508400911338051</v>
      </c>
    </row>
    <row r="441" spans="1:10">
      <c r="A441" s="4">
        <f t="shared" si="28"/>
        <v>2285</v>
      </c>
      <c r="G441" s="4">
        <f>carbondioxide!L541</f>
        <v>612.64182596468959</v>
      </c>
      <c r="H441" s="4">
        <f t="shared" si="25"/>
        <v>4.285400132408034</v>
      </c>
      <c r="I441" s="4">
        <f t="shared" si="27"/>
        <v>4.5319372437478744</v>
      </c>
      <c r="J441" s="4">
        <f t="shared" si="26"/>
        <v>3.2581133717335211</v>
      </c>
    </row>
    <row r="442" spans="1:10">
      <c r="A442" s="4">
        <f t="shared" si="28"/>
        <v>2286</v>
      </c>
      <c r="G442" s="4">
        <f>carbondioxide!L542</f>
        <v>612.35504337556029</v>
      </c>
      <c r="H442" s="4">
        <f t="shared" si="25"/>
        <v>4.2828951678350258</v>
      </c>
      <c r="I442" s="4">
        <f t="shared" si="27"/>
        <v>4.532487790697906</v>
      </c>
      <c r="J442" s="4">
        <f t="shared" si="26"/>
        <v>3.2653486913265626</v>
      </c>
    </row>
    <row r="443" spans="1:10">
      <c r="A443" s="4">
        <f t="shared" si="28"/>
        <v>2287</v>
      </c>
      <c r="G443" s="4">
        <f>carbondioxide!L543</f>
        <v>612.06790602725209</v>
      </c>
      <c r="H443" s="4">
        <f t="shared" si="25"/>
        <v>4.2803859289443977</v>
      </c>
      <c r="I443" s="4">
        <f t="shared" si="27"/>
        <v>4.5329997752714641</v>
      </c>
      <c r="J443" s="4">
        <f t="shared" si="26"/>
        <v>3.2725460414109917</v>
      </c>
    </row>
    <row r="444" spans="1:10">
      <c r="A444" s="4">
        <f t="shared" si="28"/>
        <v>2288</v>
      </c>
      <c r="G444" s="4">
        <f>carbondioxide!L544</f>
        <v>611.78076066193921</v>
      </c>
      <c r="H444" s="4">
        <f t="shared" si="25"/>
        <v>4.2778754425183774</v>
      </c>
      <c r="I444" s="4">
        <f t="shared" si="27"/>
        <v>4.5334741523481101</v>
      </c>
      <c r="J444" s="4">
        <f t="shared" si="26"/>
        <v>3.2797054186193191</v>
      </c>
    </row>
    <row r="445" spans="1:10">
      <c r="A445" s="4">
        <f t="shared" si="28"/>
        <v>2289</v>
      </c>
      <c r="G445" s="4">
        <f>carbondioxide!L545</f>
        <v>611.4939416359698</v>
      </c>
      <c r="H445" s="4">
        <f t="shared" si="25"/>
        <v>4.2753666326587876</v>
      </c>
      <c r="I445" s="4">
        <f t="shared" si="27"/>
        <v>4.5339119312946137</v>
      </c>
      <c r="J445" s="4">
        <f t="shared" si="26"/>
        <v>3.2868268250268988</v>
      </c>
    </row>
    <row r="446" spans="1:10">
      <c r="A446" s="4">
        <f t="shared" si="28"/>
        <v>2290</v>
      </c>
      <c r="G446" s="4">
        <f>carbondioxide!L546</f>
        <v>611.20777057556757</v>
      </c>
      <c r="H446" s="4">
        <f t="shared" si="25"/>
        <v>4.2728623175248241</v>
      </c>
      <c r="I446" s="4">
        <f t="shared" si="27"/>
        <v>4.5343141710921371</v>
      </c>
      <c r="J446" s="4">
        <f t="shared" si="26"/>
        <v>3.2939102684304995</v>
      </c>
    </row>
    <row r="447" spans="1:10">
      <c r="A447" s="4">
        <f t="shared" si="28"/>
        <v>2291</v>
      </c>
      <c r="G447" s="4">
        <f>carbondioxide!L547</f>
        <v>610.92255608410505</v>
      </c>
      <c r="H447" s="4">
        <f t="shared" si="25"/>
        <v>4.270365206498707</v>
      </c>
      <c r="I447" s="4">
        <f t="shared" si="27"/>
        <v>4.5346819755428189</v>
      </c>
      <c r="J447" s="4">
        <f t="shared" si="26"/>
        <v>3.3009557625976176</v>
      </c>
    </row>
    <row r="448" spans="1:10">
      <c r="A448" s="4">
        <f t="shared" si="28"/>
        <v>2292</v>
      </c>
      <c r="G448" s="4">
        <f>carbondioxide!L548</f>
        <v>610.63859349869051</v>
      </c>
      <c r="H448" s="4">
        <f t="shared" si="25"/>
        <v>4.2678778977629124</v>
      </c>
      <c r="I448" s="4">
        <f t="shared" si="27"/>
        <v>4.5350164885650202</v>
      </c>
      <c r="J448" s="4">
        <f t="shared" si="26"/>
        <v>3.3079633274871463</v>
      </c>
    </row>
    <row r="449" spans="1:10">
      <c r="A449" s="4">
        <f t="shared" si="28"/>
        <v>2293</v>
      </c>
      <c r="G449" s="4">
        <f>carbondioxide!L549</f>
        <v>610.35616469378465</v>
      </c>
      <c r="H449" s="4">
        <f t="shared" si="25"/>
        <v>4.2654028762723515</v>
      </c>
      <c r="I449" s="4">
        <f t="shared" si="27"/>
        <v>4.5353188895857244</v>
      </c>
      <c r="J449" s="4">
        <f t="shared" si="26"/>
        <v>3.3149329894420685</v>
      </c>
    </row>
    <row r="450" spans="1:10">
      <c r="A450" s="4">
        <f t="shared" si="28"/>
        <v>2294</v>
      </c>
      <c r="G450" s="4">
        <f>carbondioxide!L550</f>
        <v>610.0755379295631</v>
      </c>
      <c r="H450" s="4">
        <f t="shared" si="25"/>
        <v>4.2629425121047904</v>
      </c>
      <c r="I450" s="4">
        <f t="shared" si="27"/>
        <v>4.5355903890378011</v>
      </c>
      <c r="J450" s="4">
        <f t="shared" si="26"/>
        <v>3.3218647813548845</v>
      </c>
    </row>
    <row r="451" spans="1:10">
      <c r="A451" s="4">
        <f t="shared" si="28"/>
        <v>2295</v>
      </c>
      <c r="G451" s="4">
        <f>carbondioxide!L551</f>
        <v>609.79696774275567</v>
      </c>
      <c r="H451" s="4">
        <f t="shared" si="25"/>
        <v>4.2604990591727896</v>
      </c>
      <c r="I451" s="4">
        <f t="shared" si="27"/>
        <v>4.5358322239691011</v>
      </c>
      <c r="J451" s="4">
        <f t="shared" si="26"/>
        <v>3.3287587428065235</v>
      </c>
    </row>
    <row r="452" spans="1:10">
      <c r="A452" s="4">
        <f t="shared" si="28"/>
        <v>2296</v>
      </c>
      <c r="G452" s="4">
        <f>carbondioxide!L552</f>
        <v>609.52069487772496</v>
      </c>
      <c r="H452" s="4">
        <f t="shared" si="25"/>
        <v>4.2580746542805779</v>
      </c>
      <c r="I452" s="4">
        <f t="shared" si="27"/>
        <v>4.5360456537696558</v>
      </c>
      <c r="J452" s="4">
        <f t="shared" si="26"/>
        <v>3.3356149201795269</v>
      </c>
    </row>
    <row r="453" spans="1:10">
      <c r="A453" s="4">
        <f t="shared" si="28"/>
        <v>2297</v>
      </c>
      <c r="G453" s="4">
        <f>carbondioxide!L553</f>
        <v>609.24694625559187</v>
      </c>
      <c r="H453" s="4">
        <f t="shared" si="25"/>
        <v>4.2556713165095177</v>
      </c>
      <c r="I453" s="4">
        <f t="shared" si="27"/>
        <v>4.5362319560225464</v>
      </c>
      <c r="J453" s="4">
        <f t="shared" si="26"/>
        <v>3.3424333667463189</v>
      </c>
    </row>
    <row r="454" spans="1:10">
      <c r="A454" s="4">
        <f t="shared" si="28"/>
        <v>2298</v>
      </c>
      <c r="G454" s="4">
        <f>carbondioxide!L554</f>
        <v>608.97593497927141</v>
      </c>
      <c r="H454" s="4">
        <f t="shared" si="25"/>
        <v>4.253290946916124</v>
      </c>
      <c r="I454" s="4">
        <f t="shared" si="27"/>
        <v>4.536392422483388</v>
      </c>
      <c r="J454" s="4">
        <f t="shared" si="26"/>
        <v>3.3492141427334077</v>
      </c>
    </row>
    <row r="455" spans="1:10">
      <c r="A455" s="4">
        <f t="shared" si="28"/>
        <v>2299</v>
      </c>
      <c r="G455" s="4">
        <f>carbondioxide!L555</f>
        <v>608.7078603723445</v>
      </c>
      <c r="H455" s="4">
        <f t="shared" ref="H455:H456" si="29">H$3*LN(G455/G$3)</f>
        <v>4.2509353285270084</v>
      </c>
      <c r="I455" s="4">
        <f t="shared" si="27"/>
        <v>4.5365283551927336</v>
      </c>
      <c r="J455" s="4">
        <f t="shared" ref="J455:J456" si="30">J454+J$3*(I454-J454)</f>
        <v>3.3559573153623874</v>
      </c>
    </row>
    <row r="456" spans="1:10">
      <c r="A456" s="4">
        <f t="shared" si="28"/>
        <v>2300</v>
      </c>
      <c r="G456" s="4">
        <f>carbondioxide!L556</f>
        <v>608.44290804976731</v>
      </c>
      <c r="H456" s="4">
        <f t="shared" si="29"/>
        <v>4.248606126615539</v>
      </c>
      <c r="I456" s="4">
        <f t="shared" ref="I456" si="31">I455+I$3*(I$4*H456-I455)+I$5*(J455-I455)</f>
        <v>4.5366410627251277</v>
      </c>
      <c r="J456" s="4">
        <f t="shared" si="30"/>
        <v>3.3626629588686239</v>
      </c>
    </row>
    <row r="457" spans="1:10">
      <c r="A457" s="4"/>
    </row>
    <row r="458" spans="1:10">
      <c r="A458" s="4"/>
    </row>
    <row r="459" spans="1:10">
      <c r="A459" s="4"/>
    </row>
    <row r="460" spans="1:10">
      <c r="A460" s="4"/>
    </row>
    <row r="461" spans="1:10">
      <c r="A461" s="4"/>
    </row>
    <row r="462" spans="1:10">
      <c r="A462" s="4"/>
    </row>
    <row r="463" spans="1:10">
      <c r="A463" s="4"/>
    </row>
    <row r="464" spans="1:10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364"/>
  <sheetViews>
    <sheetView workbookViewId="0">
      <pane xSplit="1" ySplit="5" topLeftCell="B61" activePane="bottomRight" state="frozen"/>
      <selection pane="topRight" activeCell="B1" sqref="B1"/>
      <selection pane="bottomLeft" activeCell="A6" sqref="A6"/>
      <selection pane="bottomRight" activeCell="B61" sqref="B61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3" max="53" width="9.140625" style="2"/>
    <col min="63" max="63" width="15.28515625" bestFit="1" customWidth="1"/>
  </cols>
  <sheetData>
    <row r="1" spans="1:69" s="2" customFormat="1">
      <c r="B1" s="2" t="s">
        <v>43</v>
      </c>
      <c r="AI1" s="2" t="s">
        <v>11</v>
      </c>
      <c r="AR1" s="1"/>
      <c r="AS1" s="1"/>
      <c r="AT1" s="1"/>
      <c r="AZ1" s="17"/>
    </row>
    <row r="2" spans="1:69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/>
      <c r="BB2" s="2" t="s">
        <v>50</v>
      </c>
      <c r="BE2" s="2" t="s">
        <v>51</v>
      </c>
      <c r="BH2" s="2" t="s">
        <v>52</v>
      </c>
      <c r="BK2" s="2" t="s">
        <v>57</v>
      </c>
      <c r="BL2" s="2" t="s">
        <v>72</v>
      </c>
      <c r="BO2" s="2" t="s">
        <v>73</v>
      </c>
      <c r="BP2" s="2"/>
      <c r="BQ2" s="2"/>
    </row>
    <row r="3" spans="1:69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  <c r="BL3" s="2" t="s">
        <v>25</v>
      </c>
      <c r="BM3" s="2" t="s">
        <v>26</v>
      </c>
      <c r="BN3" s="2" t="s">
        <v>27</v>
      </c>
      <c r="BO3" s="2" t="s">
        <v>25</v>
      </c>
      <c r="BP3" s="2" t="s">
        <v>26</v>
      </c>
      <c r="BQ3" s="2" t="s">
        <v>27</v>
      </c>
    </row>
    <row r="4" spans="1:69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58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58</v>
      </c>
      <c r="BL4" s="12">
        <v>5.8778483527024656</v>
      </c>
      <c r="BM4" s="12">
        <v>3.5745087861510476</v>
      </c>
      <c r="BN4" s="12">
        <v>1.9617168218307965</v>
      </c>
      <c r="BO4" s="17">
        <v>0.55625502368488189</v>
      </c>
      <c r="BP4" s="17">
        <v>0.25614242432509837</v>
      </c>
      <c r="BQ4" s="17">
        <v>6.5535372701661904E-2</v>
      </c>
    </row>
    <row r="5" spans="1:69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  <c r="BL5" s="12">
        <v>-2.3072726579415157</v>
      </c>
      <c r="BM5" s="12">
        <v>-1.7044356336003916</v>
      </c>
      <c r="BN5" s="12">
        <v>-1.2610689014879743</v>
      </c>
      <c r="BO5" s="17">
        <v>-1.1349593951160645E-2</v>
      </c>
      <c r="BP5" s="17">
        <v>-1.0562444405667358E-2</v>
      </c>
      <c r="BQ5" s="17">
        <v>-1.0062573529094615E-2</v>
      </c>
    </row>
    <row r="6" spans="1:69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 s="2">
        <v>0</v>
      </c>
      <c r="AZ6" s="2">
        <v>0</v>
      </c>
      <c r="BA6" s="2">
        <f t="shared" ref="BA6:BA69" si="4">(AX6*Z6+AY6*AA6+AZ6*AB6)/(Z6+AA6+AB6)</f>
        <v>0</v>
      </c>
      <c r="BB6">
        <f>BB$5*AX6^2</f>
        <v>0</v>
      </c>
      <c r="BC6" s="2">
        <f t="shared" ref="BC6:BC69" si="5">BC$5*AY6^2</f>
        <v>0</v>
      </c>
      <c r="BD6" s="2">
        <f t="shared" ref="BD6:BD69" si="6">BD$5*AZ6^2</f>
        <v>0</v>
      </c>
      <c r="BE6">
        <f t="shared" ref="BE6:BE69" si="7">BB6*AR6</f>
        <v>0</v>
      </c>
      <c r="BF6" s="2">
        <f t="shared" ref="BF6:BF69" si="8">BC6*AS6</f>
        <v>0</v>
      </c>
      <c r="BG6" s="2">
        <f t="shared" ref="BG6:BG69" si="9">BD6*AT6</f>
        <v>0</v>
      </c>
      <c r="BH6">
        <f>2*BB$5*AX6*AR6/Z6*1000</f>
        <v>0</v>
      </c>
      <c r="BI6" s="2">
        <f>2*BC$5*AY6*AS6/AA6*1000</f>
        <v>0</v>
      </c>
      <c r="BJ6" s="2">
        <f>2*BD$5*AZ6*AT6/AB6*1000</f>
        <v>0</v>
      </c>
      <c r="BL6" s="12">
        <f>BL$4*temperature!$I116+BL$5*temperature!$I116^2</f>
        <v>1.2113748272250675</v>
      </c>
      <c r="BM6" s="12">
        <f>BM$4*temperature!$I116+BM$5*temperature!$I116^2</f>
        <v>0.7212630583391958</v>
      </c>
      <c r="BN6" s="12">
        <f>BN$4*temperature!$I116+BN$5*temperature!$I116^2</f>
        <v>0.3791757788666576</v>
      </c>
      <c r="BO6" s="12">
        <f>BO$4*temperature!$I116^2+BO$5*temperature!$I116^6</f>
        <v>2.8452806430400809E-2</v>
      </c>
      <c r="BP6" s="12">
        <f>BP$4*temperature!$I116^2+BP$5*temperature!$I116^6</f>
        <v>1.3101137421452967E-2</v>
      </c>
      <c r="BQ6" s="12">
        <f>BQ$4*temperature!$I116^2+BQ$5*temperature!$I116^6</f>
        <v>3.3510090495004357E-3</v>
      </c>
    </row>
    <row r="7" spans="1:69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0">C7/C6-1</f>
        <v>4.4742751822579585E-3</v>
      </c>
      <c r="G7" s="11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3">L7/L6-1</f>
        <v>2.7065536731051054E-2</v>
      </c>
      <c r="P7" s="11">
        <f t="shared" ref="P7:P56" si="14">M7/M6-1</f>
        <v>1.5383374150363061E-2</v>
      </c>
      <c r="Q7" s="1">
        <v>1869.6711979999998</v>
      </c>
      <c r="R7" s="1"/>
      <c r="S7" s="1"/>
      <c r="T7" s="1">
        <f t="shared" ref="T7:T56" si="15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6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7">(1+AL$5)*AL6</f>
        <v>5.6121102369488263</v>
      </c>
      <c r="AM7" s="14">
        <f t="shared" ref="AM7:AM38" si="18">(1+AM$5)*AM6</f>
        <v>0.66934006151772185</v>
      </c>
      <c r="AN7" s="14">
        <f t="shared" ref="AN7:AN38" si="19">(1+AN$5)*AN6</f>
        <v>0.28975039091570642</v>
      </c>
      <c r="AO7" s="11">
        <f>AL7/AL6-1</f>
        <v>2.0621120954280148E-2</v>
      </c>
      <c r="AP7" s="11">
        <f t="shared" ref="AP7:AP56" si="20">AM7/AM6-1</f>
        <v>2.5977173653231045E-2</v>
      </c>
      <c r="AQ7" s="11">
        <f t="shared" ref="AQ7:AQ56" si="21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>
        <v>0</v>
      </c>
      <c r="AY7" s="2">
        <v>0</v>
      </c>
      <c r="AZ7" s="2">
        <v>0</v>
      </c>
      <c r="BA7" s="2">
        <f t="shared" si="4"/>
        <v>0</v>
      </c>
      <c r="BB7" s="2">
        <f t="shared" ref="BB7:BB70" si="22">BB$5*AX7^2</f>
        <v>0</v>
      </c>
      <c r="BC7" s="2">
        <f t="shared" si="5"/>
        <v>0</v>
      </c>
      <c r="BD7" s="2">
        <f t="shared" si="6"/>
        <v>0</v>
      </c>
      <c r="BE7" s="2">
        <f t="shared" si="7"/>
        <v>0</v>
      </c>
      <c r="BF7" s="2">
        <f t="shared" si="8"/>
        <v>0</v>
      </c>
      <c r="BG7" s="2">
        <f t="shared" si="9"/>
        <v>0</v>
      </c>
      <c r="BH7" s="2">
        <f t="shared" ref="BH7:BH70" si="23">2*BB$5*AX7*AR7/Z7*1000</f>
        <v>0</v>
      </c>
      <c r="BI7" s="2">
        <f t="shared" ref="BI7:BI70" si="24">2*BC$5*AY7*AS7/AA7*1000</f>
        <v>0</v>
      </c>
      <c r="BJ7" s="2">
        <f t="shared" ref="BJ7:BJ70" si="25">2*BD$5*AZ7*AT7/AB7*1000</f>
        <v>0</v>
      </c>
      <c r="BK7" s="11">
        <f t="shared" ref="BK7:BK70" si="26">SUM(H7:J7)*SUM(B6:D6)/SUM(H6:J6)/SUM(B7:D7)-1+BK$5</f>
        <v>6.4255530852422166E-2</v>
      </c>
      <c r="BL7" s="12">
        <f>BL$4*temperature!$I117+BL$5*temperature!$I117^2</f>
        <v>1.2413539884122411</v>
      </c>
      <c r="BM7" s="12">
        <f>BM$4*temperature!$I117+BM$5*temperature!$I117^2</f>
        <v>0.73863494436525468</v>
      </c>
      <c r="BN7" s="12">
        <f>BN$4*temperature!$I117+BN$5*temperature!$I117^2</f>
        <v>0.38778073008325392</v>
      </c>
      <c r="BO7" s="12">
        <f>BO$4*temperature!$I117^2+BO$5*temperature!$I117^6</f>
        <v>3.0039113862426272E-2</v>
      </c>
      <c r="BP7" s="12">
        <f>BP$4*temperature!$I117^2+BP$5*temperature!$I117^6</f>
        <v>1.3831468616246852E-2</v>
      </c>
      <c r="BQ7" s="12">
        <f>BQ$4*temperature!$I117^2+BQ$5*temperature!$I117^6</f>
        <v>3.5376939341124018E-3</v>
      </c>
    </row>
    <row r="8" spans="1:69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27">B8/B7-1</f>
        <v>1.2011608277962216E-2</v>
      </c>
      <c r="F8" s="11">
        <f t="shared" si="10"/>
        <v>1.4934227690272417E-2</v>
      </c>
      <c r="G8" s="11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28">K8/K7-1</f>
        <v>4.6140630528093363E-2</v>
      </c>
      <c r="O8" s="11">
        <f t="shared" si="13"/>
        <v>1.9331405760087295E-2</v>
      </c>
      <c r="P8" s="11">
        <f t="shared" si="14"/>
        <v>1.3612154993765335E-2</v>
      </c>
      <c r="Q8" s="1">
        <v>1971.492958</v>
      </c>
      <c r="R8" s="1"/>
      <c r="S8" s="1"/>
      <c r="T8" s="1">
        <f t="shared" si="15"/>
        <v>234.56978602809116</v>
      </c>
      <c r="U8" s="1"/>
      <c r="V8" s="1"/>
      <c r="W8" s="11">
        <f t="shared" ref="W8:W56" si="29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6"/>
        <v>2.8012025142140393</v>
      </c>
      <c r="AD8" s="12"/>
      <c r="AE8" s="12"/>
      <c r="AF8" s="11">
        <f t="shared" ref="AF8:AF54" si="30">AC8/AC7-1</f>
        <v>-8.1868518598653406E-3</v>
      </c>
      <c r="AG8" s="11"/>
      <c r="AH8" s="11"/>
      <c r="AI8" s="1">
        <f t="shared" ref="AI8:AI56" si="31">(1-$AI$5)*AI7+AU7</f>
        <v>15161.168894687262</v>
      </c>
      <c r="AJ8" s="1">
        <f t="shared" ref="AJ8:AJ56" si="32">(1-$AI$5)*AJ7+AV7</f>
        <v>1670.4937536078194</v>
      </c>
      <c r="AK8" s="1">
        <f t="shared" ref="AK8:AK56" si="33">(1-$AI$5)*AK7+AW7</f>
        <v>526.15827388927767</v>
      </c>
      <c r="AL8" s="14">
        <f t="shared" si="17"/>
        <v>5.7278382409537016</v>
      </c>
      <c r="AM8" s="14">
        <f t="shared" si="18"/>
        <v>0.68672762452883207</v>
      </c>
      <c r="AN8" s="14">
        <f t="shared" si="19"/>
        <v>0.296578235488827</v>
      </c>
      <c r="AO8" s="11">
        <f t="shared" ref="AO8:AO56" si="34">AL8/AL7-1</f>
        <v>2.0621120954280148E-2</v>
      </c>
      <c r="AP8" s="11">
        <f t="shared" si="20"/>
        <v>2.5977173653231045E-2</v>
      </c>
      <c r="AQ8" s="11">
        <f t="shared" si="21"/>
        <v>2.3564574154817608E-2</v>
      </c>
      <c r="AR8" s="1">
        <f t="shared" ref="AR8:AR56" si="35">AL8*AI8^$AR$5*B8^(1-$AR$5)</f>
        <v>8040.9720755346516</v>
      </c>
      <c r="AS8" s="1">
        <f t="shared" ref="AS8:AS56" si="36">AM8*AJ8^$AR$5*C8^(1-$AR$5)</f>
        <v>890.76486958931548</v>
      </c>
      <c r="AT8" s="1">
        <f t="shared" ref="AT8:AT56" si="37">AN8*AK8^$AR$5*D8^(1-$AR$5)</f>
        <v>285.29465243098974</v>
      </c>
      <c r="AU8" s="1">
        <f t="shared" ref="AU8:AU56" si="38">$AU$5*AR8</f>
        <v>1608.1944151069304</v>
      </c>
      <c r="AV8" s="1">
        <f t="shared" ref="AV8:AV56" si="39">$AU$5*AS8</f>
        <v>178.15297391786311</v>
      </c>
      <c r="AW8" s="1">
        <f t="shared" ref="AW8:AW56" si="40">$AU$5*AT8</f>
        <v>57.058930486197951</v>
      </c>
      <c r="AX8" s="2">
        <v>0</v>
      </c>
      <c r="AY8" s="2">
        <v>0</v>
      </c>
      <c r="AZ8" s="2">
        <v>0</v>
      </c>
      <c r="BA8" s="2">
        <f t="shared" si="4"/>
        <v>0</v>
      </c>
      <c r="BB8" s="2">
        <f t="shared" si="22"/>
        <v>0</v>
      </c>
      <c r="BC8" s="2">
        <f t="shared" si="5"/>
        <v>0</v>
      </c>
      <c r="BD8" s="2">
        <f t="shared" si="6"/>
        <v>0</v>
      </c>
      <c r="BE8" s="2">
        <f t="shared" si="7"/>
        <v>0</v>
      </c>
      <c r="BF8" s="2">
        <f t="shared" si="8"/>
        <v>0</v>
      </c>
      <c r="BG8" s="2">
        <f t="shared" si="9"/>
        <v>0</v>
      </c>
      <c r="BH8" s="2">
        <f t="shared" si="23"/>
        <v>0</v>
      </c>
      <c r="BI8" s="2">
        <f t="shared" si="24"/>
        <v>0</v>
      </c>
      <c r="BJ8" s="2">
        <f t="shared" si="25"/>
        <v>0</v>
      </c>
      <c r="BK8" s="11">
        <f t="shared" si="26"/>
        <v>6.7651233799188554E-2</v>
      </c>
      <c r="BL8" s="12">
        <f>BL$4*temperature!$I118+BL$5*temperature!$I118^2</f>
        <v>1.2721575205296924</v>
      </c>
      <c r="BM8" s="12">
        <f>BM$4*temperature!$I118+BM$5*temperature!$I118^2</f>
        <v>0.75645463693580195</v>
      </c>
      <c r="BN8" s="12">
        <f>BN$4*temperature!$I118+BN$5*temperature!$I118^2</f>
        <v>0.39657359515448665</v>
      </c>
      <c r="BO8" s="12">
        <f>BO$4*temperature!$I118^2+BO$5*temperature!$I118^6</f>
        <v>3.1724176501341003E-2</v>
      </c>
      <c r="BP8" s="12">
        <f>BP$4*temperature!$I118^2+BP$5*temperature!$I118^6</f>
        <v>1.4607250985073454E-2</v>
      </c>
      <c r="BQ8" s="12">
        <f>BQ$4*temperature!$I118^2+BQ$5*temperature!$I118^6</f>
        <v>3.7359756172802286E-3</v>
      </c>
    </row>
    <row r="9" spans="1:69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27"/>
        <v>1.1472857576961815E-2</v>
      </c>
      <c r="F9" s="11">
        <f t="shared" si="10"/>
        <v>2.4002005327018905E-2</v>
      </c>
      <c r="G9" s="11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28"/>
        <v>3.9754761794000393E-2</v>
      </c>
      <c r="O9" s="11">
        <f t="shared" si="13"/>
        <v>-4.9414636340145979E-3</v>
      </c>
      <c r="P9" s="11">
        <f t="shared" si="14"/>
        <v>4.0228159465534929E-2</v>
      </c>
      <c r="Q9" s="1">
        <v>2097.4392969999994</v>
      </c>
      <c r="R9" s="1"/>
      <c r="S9" s="1"/>
      <c r="T9" s="1">
        <f t="shared" si="15"/>
        <v>237.29090404547492</v>
      </c>
      <c r="U9" s="1"/>
      <c r="V9" s="1"/>
      <c r="W9" s="11">
        <f t="shared" si="29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6"/>
        <v>2.7826587622513963</v>
      </c>
      <c r="AD9" s="12"/>
      <c r="AE9" s="12"/>
      <c r="AF9" s="11">
        <f t="shared" si="30"/>
        <v>-6.6199255029035786E-3</v>
      </c>
      <c r="AG9" s="11"/>
      <c r="AH9" s="11"/>
      <c r="AI9" s="1">
        <f t="shared" si="31"/>
        <v>15253.246420325468</v>
      </c>
      <c r="AJ9" s="1">
        <f t="shared" si="32"/>
        <v>1681.5973521649007</v>
      </c>
      <c r="AK9" s="1">
        <f t="shared" si="33"/>
        <v>530.60137698654785</v>
      </c>
      <c r="AL9" s="14">
        <f t="shared" si="17"/>
        <v>5.8459526861269593</v>
      </c>
      <c r="AM9" s="14">
        <f t="shared" si="18"/>
        <v>0.70456686728368834</v>
      </c>
      <c r="AN9" s="14">
        <f t="shared" si="19"/>
        <v>0.3035669753117084</v>
      </c>
      <c r="AO9" s="11">
        <f t="shared" si="34"/>
        <v>2.0621120954280148E-2</v>
      </c>
      <c r="AP9" s="11">
        <f t="shared" si="20"/>
        <v>2.5977173653231045E-2</v>
      </c>
      <c r="AQ9" s="11">
        <f t="shared" si="21"/>
        <v>2.3564574154817608E-2</v>
      </c>
      <c r="AR9" s="1">
        <f t="shared" si="35"/>
        <v>8292.059544327125</v>
      </c>
      <c r="AS9" s="1">
        <f t="shared" si="36"/>
        <v>932.64605335154022</v>
      </c>
      <c r="AT9" s="1">
        <f t="shared" si="37"/>
        <v>298.20656550399173</v>
      </c>
      <c r="AU9" s="1">
        <f t="shared" si="38"/>
        <v>1658.4119088654252</v>
      </c>
      <c r="AV9" s="1">
        <f t="shared" si="39"/>
        <v>186.52921067030806</v>
      </c>
      <c r="AW9" s="1">
        <f t="shared" si="40"/>
        <v>59.641313100798349</v>
      </c>
      <c r="AX9" s="2">
        <v>0</v>
      </c>
      <c r="AY9" s="2">
        <v>0</v>
      </c>
      <c r="AZ9" s="2">
        <v>0</v>
      </c>
      <c r="BA9" s="2">
        <f t="shared" si="4"/>
        <v>0</v>
      </c>
      <c r="BB9" s="2">
        <f t="shared" si="22"/>
        <v>0</v>
      </c>
      <c r="BC9" s="2">
        <f t="shared" si="5"/>
        <v>0</v>
      </c>
      <c r="BD9" s="2">
        <f t="shared" si="6"/>
        <v>0</v>
      </c>
      <c r="BE9" s="2">
        <f t="shared" si="7"/>
        <v>0</v>
      </c>
      <c r="BF9" s="2">
        <f t="shared" si="8"/>
        <v>0</v>
      </c>
      <c r="BG9" s="2">
        <f t="shared" si="9"/>
        <v>0</v>
      </c>
      <c r="BH9" s="2">
        <f t="shared" si="23"/>
        <v>0</v>
      </c>
      <c r="BI9" s="2">
        <f t="shared" si="24"/>
        <v>0</v>
      </c>
      <c r="BJ9" s="2">
        <f t="shared" si="25"/>
        <v>0</v>
      </c>
      <c r="BK9" s="11">
        <f t="shared" si="26"/>
        <v>5.7450470942512738E-2</v>
      </c>
      <c r="BL9" s="12">
        <f>BL$4*temperature!$I119+BL$5*temperature!$I119^2</f>
        <v>1.3038182595198715</v>
      </c>
      <c r="BM9" s="12">
        <f>BM$4*temperature!$I119+BM$5*temperature!$I119^2</f>
        <v>0.77473805754720426</v>
      </c>
      <c r="BN9" s="12">
        <f>BN$4*temperature!$I119+BN$5*temperature!$I119^2</f>
        <v>0.40555873771283352</v>
      </c>
      <c r="BO9" s="12">
        <f>BO$4*temperature!$I119^2+BO$5*temperature!$I119^6</f>
        <v>3.3515456142324193E-2</v>
      </c>
      <c r="BP9" s="12">
        <f>BP$4*temperature!$I119^2+BP$5*temperature!$I119^6</f>
        <v>1.5431915964314145E-2</v>
      </c>
      <c r="BQ9" s="12">
        <f>BQ$4*temperature!$I119^2+BQ$5*temperature!$I119^6</f>
        <v>3.9467257800634105E-3</v>
      </c>
    </row>
    <row r="10" spans="1:69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27"/>
        <v>1.1221189204017934E-2</v>
      </c>
      <c r="F10" s="11">
        <f t="shared" si="10"/>
        <v>2.3075207768730399E-2</v>
      </c>
      <c r="G10" s="11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28"/>
        <v>5.1935523359457392E-2</v>
      </c>
      <c r="O10" s="11">
        <f t="shared" si="13"/>
        <v>7.2869919706941344E-2</v>
      </c>
      <c r="P10" s="11">
        <f t="shared" si="14"/>
        <v>3.5313486037005015E-2</v>
      </c>
      <c r="Q10" s="1">
        <v>2194.1947959999998</v>
      </c>
      <c r="R10" s="1"/>
      <c r="S10" s="1"/>
      <c r="T10" s="1">
        <f t="shared" si="15"/>
        <v>233.36277932201324</v>
      </c>
      <c r="U10" s="1"/>
      <c r="V10" s="1"/>
      <c r="W10" s="11">
        <f t="shared" si="29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6"/>
        <v>2.7947889818749663</v>
      </c>
      <c r="AD10" s="12"/>
      <c r="AE10" s="12"/>
      <c r="AF10" s="11">
        <f t="shared" si="30"/>
        <v>4.359219243165624E-3</v>
      </c>
      <c r="AG10" s="11"/>
      <c r="AH10" s="11"/>
      <c r="AI10" s="1">
        <f t="shared" si="31"/>
        <v>15386.333687158345</v>
      </c>
      <c r="AJ10" s="1">
        <f t="shared" si="32"/>
        <v>1699.9668276187188</v>
      </c>
      <c r="AK10" s="1">
        <f t="shared" si="33"/>
        <v>537.18255238869142</v>
      </c>
      <c r="AL10" s="14">
        <f t="shared" si="17"/>
        <v>5.9665027835605819</v>
      </c>
      <c r="AM10" s="14">
        <f t="shared" si="18"/>
        <v>0.72286952314542974</v>
      </c>
      <c r="AN10" s="14">
        <f t="shared" si="19"/>
        <v>0.31072040181239485</v>
      </c>
      <c r="AO10" s="11">
        <f t="shared" si="34"/>
        <v>2.0621120954280148E-2</v>
      </c>
      <c r="AP10" s="11">
        <f t="shared" si="20"/>
        <v>2.5977173653231045E-2</v>
      </c>
      <c r="AQ10" s="11">
        <f t="shared" si="21"/>
        <v>2.3564574154817608E-2</v>
      </c>
      <c r="AR10" s="1">
        <f t="shared" si="35"/>
        <v>8553.7876507887431</v>
      </c>
      <c r="AS10" s="1">
        <f t="shared" si="36"/>
        <v>976.61702321789789</v>
      </c>
      <c r="AT10" s="1">
        <f t="shared" si="37"/>
        <v>312.01186130975947</v>
      </c>
      <c r="AU10" s="1">
        <f t="shared" si="38"/>
        <v>1710.7575301577488</v>
      </c>
      <c r="AV10" s="1">
        <f t="shared" si="39"/>
        <v>195.32340464357958</v>
      </c>
      <c r="AW10" s="1">
        <f t="shared" si="40"/>
        <v>62.402372261951896</v>
      </c>
      <c r="AX10" s="2">
        <v>0</v>
      </c>
      <c r="AY10" s="2">
        <v>0</v>
      </c>
      <c r="AZ10" s="2">
        <v>0</v>
      </c>
      <c r="BA10" s="2">
        <f t="shared" si="4"/>
        <v>0</v>
      </c>
      <c r="BB10" s="2">
        <f t="shared" si="22"/>
        <v>0</v>
      </c>
      <c r="BC10" s="2">
        <f t="shared" si="5"/>
        <v>0</v>
      </c>
      <c r="BD10" s="2">
        <f t="shared" si="6"/>
        <v>0</v>
      </c>
      <c r="BE10" s="2">
        <f t="shared" si="7"/>
        <v>0</v>
      </c>
      <c r="BF10" s="2">
        <f t="shared" si="8"/>
        <v>0</v>
      </c>
      <c r="BG10" s="2">
        <f t="shared" si="9"/>
        <v>0</v>
      </c>
      <c r="BH10" s="2">
        <f t="shared" si="23"/>
        <v>0</v>
      </c>
      <c r="BI10" s="2">
        <f t="shared" si="24"/>
        <v>0</v>
      </c>
      <c r="BJ10" s="2">
        <f t="shared" si="25"/>
        <v>0</v>
      </c>
      <c r="BK10" s="11">
        <f t="shared" si="26"/>
        <v>7.5046453543986508E-2</v>
      </c>
      <c r="BL10" s="12">
        <f>BL$4*temperature!$I120+BL$5*temperature!$I120^2</f>
        <v>1.3364090510427704</v>
      </c>
      <c r="BM10" s="12">
        <f>BM$4*temperature!$I120+BM$5*temperature!$I120^2</f>
        <v>0.79352384445024415</v>
      </c>
      <c r="BN10" s="12">
        <f>BN$4*temperature!$I120+BN$5*temperature!$I120^2</f>
        <v>0.41475124358394444</v>
      </c>
      <c r="BO10" s="12">
        <f>BO$4*temperature!$I120^2+BO$5*temperature!$I120^6</f>
        <v>3.5423392463808122E-2</v>
      </c>
      <c r="BP10" s="12">
        <f>BP$4*temperature!$I120^2+BP$5*temperature!$I120^6</f>
        <v>1.6310265019959705E-2</v>
      </c>
      <c r="BQ10" s="12">
        <f>BQ$4*temperature!$I120^2+BQ$5*temperature!$I120^6</f>
        <v>4.1711649555882351E-3</v>
      </c>
    </row>
    <row r="11" spans="1:69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27"/>
        <v>1.0843849345893997E-2</v>
      </c>
      <c r="F11" s="11">
        <f t="shared" si="10"/>
        <v>2.3218792043280922E-2</v>
      </c>
      <c r="G11" s="11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28"/>
        <v>4.4553182315254292E-2</v>
      </c>
      <c r="O11" s="11">
        <f t="shared" si="13"/>
        <v>6.5363156890022589E-2</v>
      </c>
      <c r="P11" s="11">
        <f t="shared" si="14"/>
        <v>7.1084306753329551E-2</v>
      </c>
      <c r="Q11" s="1">
        <v>2371.6535028912936</v>
      </c>
      <c r="R11" s="1"/>
      <c r="S11" s="1"/>
      <c r="T11" s="1">
        <f t="shared" si="15"/>
        <v>238.88727562627687</v>
      </c>
      <c r="U11" s="1"/>
      <c r="V11" s="1"/>
      <c r="W11" s="11">
        <f t="shared" si="29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6"/>
        <v>2.697524745164531</v>
      </c>
      <c r="AD11" s="12"/>
      <c r="AE11" s="12"/>
      <c r="AF11" s="11">
        <f t="shared" si="30"/>
        <v>-3.4801996623438303E-2</v>
      </c>
      <c r="AG11" s="11"/>
      <c r="AH11" s="11"/>
      <c r="AI11" s="1">
        <f t="shared" si="31"/>
        <v>15558.457848600259</v>
      </c>
      <c r="AJ11" s="1">
        <f t="shared" si="32"/>
        <v>1725.2935495004265</v>
      </c>
      <c r="AK11" s="1">
        <f t="shared" si="33"/>
        <v>545.86666941177418</v>
      </c>
      <c r="AL11" s="14">
        <f t="shared" si="17"/>
        <v>6.0895387591344337</v>
      </c>
      <c r="AM11" s="14">
        <f t="shared" si="18"/>
        <v>0.74164763027680691</v>
      </c>
      <c r="AN11" s="14">
        <f t="shared" si="19"/>
        <v>0.31804239576231774</v>
      </c>
      <c r="AO11" s="11">
        <f t="shared" si="34"/>
        <v>2.0621120954280148E-2</v>
      </c>
      <c r="AP11" s="11">
        <f t="shared" si="20"/>
        <v>2.5977173653231045E-2</v>
      </c>
      <c r="AQ11" s="11">
        <f t="shared" si="21"/>
        <v>2.3564574154817608E-2</v>
      </c>
      <c r="AR11" s="1">
        <f t="shared" si="35"/>
        <v>8825.4438169729783</v>
      </c>
      <c r="AS11" s="1">
        <f t="shared" si="36"/>
        <v>1023.5788535981193</v>
      </c>
      <c r="AT11" s="1">
        <f t="shared" si="37"/>
        <v>326.75739099029039</v>
      </c>
      <c r="AU11" s="1">
        <f t="shared" si="38"/>
        <v>1765.0887633945958</v>
      </c>
      <c r="AV11" s="1">
        <f t="shared" si="39"/>
        <v>204.71577071962386</v>
      </c>
      <c r="AW11" s="1">
        <f t="shared" si="40"/>
        <v>65.351478198058075</v>
      </c>
      <c r="AX11" s="2">
        <v>0</v>
      </c>
      <c r="AY11" s="2">
        <v>0</v>
      </c>
      <c r="AZ11" s="2">
        <v>0</v>
      </c>
      <c r="BA11" s="2">
        <f t="shared" si="4"/>
        <v>0</v>
      </c>
      <c r="BB11" s="2">
        <f t="shared" si="22"/>
        <v>0</v>
      </c>
      <c r="BC11" s="2">
        <f t="shared" si="5"/>
        <v>0</v>
      </c>
      <c r="BD11" s="2">
        <f t="shared" si="6"/>
        <v>0</v>
      </c>
      <c r="BE11" s="2">
        <f t="shared" si="7"/>
        <v>0</v>
      </c>
      <c r="BF11" s="2">
        <f t="shared" si="8"/>
        <v>0</v>
      </c>
      <c r="BG11" s="2">
        <f t="shared" si="9"/>
        <v>0</v>
      </c>
      <c r="BH11" s="2">
        <f t="shared" si="23"/>
        <v>0</v>
      </c>
      <c r="BI11" s="2">
        <f t="shared" si="24"/>
        <v>0</v>
      </c>
      <c r="BJ11" s="2">
        <f t="shared" si="25"/>
        <v>0</v>
      </c>
      <c r="BK11" s="11">
        <f t="shared" si="26"/>
        <v>6.8693189053533804E-2</v>
      </c>
      <c r="BL11" s="12">
        <f>BL$4*temperature!$I121+BL$5*temperature!$I121^2</f>
        <v>1.3700075268206302</v>
      </c>
      <c r="BM11" s="12">
        <f>BM$4*temperature!$I121+BM$5*temperature!$I121^2</f>
        <v>0.81285284958377091</v>
      </c>
      <c r="BN11" s="12">
        <f>BN$4*temperature!$I121+BN$5*temperature!$I121^2</f>
        <v>0.42416666028709138</v>
      </c>
      <c r="BO11" s="12">
        <f>BO$4*temperature!$I121^2+BO$5*temperature!$I121^6</f>
        <v>3.7459708773428496E-2</v>
      </c>
      <c r="BP11" s="12">
        <f>BP$4*temperature!$I121^2+BP$5*temperature!$I121^6</f>
        <v>1.7247689343473288E-2</v>
      </c>
      <c r="BQ11" s="12">
        <f>BQ$4*temperature!$I121^2+BQ$5*temperature!$I121^6</f>
        <v>4.410662691369179E-3</v>
      </c>
    </row>
    <row r="12" spans="1:69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27"/>
        <v>9.8726777694839729E-3</v>
      </c>
      <c r="F12" s="11">
        <f t="shared" si="10"/>
        <v>2.472733384280823E-2</v>
      </c>
      <c r="G12" s="11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28"/>
        <v>4.8099640910558072E-2</v>
      </c>
      <c r="O12" s="11">
        <f t="shared" si="13"/>
        <v>2.9656771195239795E-2</v>
      </c>
      <c r="P12" s="11">
        <f t="shared" si="14"/>
        <v>-1.3606427947260302E-3</v>
      </c>
      <c r="Q12" s="1">
        <v>2485.4318011903943</v>
      </c>
      <c r="R12" s="1"/>
      <c r="S12" s="1"/>
      <c r="T12" s="1">
        <f t="shared" si="15"/>
        <v>236.5235749850483</v>
      </c>
      <c r="U12" s="1"/>
      <c r="V12" s="1"/>
      <c r="W12" s="11">
        <f t="shared" si="29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6"/>
        <v>2.6878367624889457</v>
      </c>
      <c r="AD12" s="12"/>
      <c r="AE12" s="12"/>
      <c r="AF12" s="11">
        <f t="shared" si="30"/>
        <v>-3.5914342187042259E-3</v>
      </c>
      <c r="AG12" s="11"/>
      <c r="AH12" s="11"/>
      <c r="AI12" s="1">
        <f t="shared" si="31"/>
        <v>15767.700827134828</v>
      </c>
      <c r="AJ12" s="1">
        <f t="shared" si="32"/>
        <v>1757.4799652700076</v>
      </c>
      <c r="AK12" s="1">
        <f t="shared" si="33"/>
        <v>556.63148066865483</v>
      </c>
      <c r="AL12" s="14">
        <f t="shared" si="17"/>
        <v>6.2151118744423215</v>
      </c>
      <c r="AM12" s="14">
        <f t="shared" si="18"/>
        <v>0.76091353955801477</v>
      </c>
      <c r="AN12" s="14">
        <f t="shared" si="19"/>
        <v>0.32553692938163475</v>
      </c>
      <c r="AO12" s="11">
        <f t="shared" si="34"/>
        <v>2.0621120954280148E-2</v>
      </c>
      <c r="AP12" s="11">
        <f t="shared" si="20"/>
        <v>2.5977173653231045E-2</v>
      </c>
      <c r="AQ12" s="11">
        <f t="shared" si="21"/>
        <v>2.3564574154817608E-2</v>
      </c>
      <c r="AR12" s="1">
        <f t="shared" si="35"/>
        <v>9102.7951347293456</v>
      </c>
      <c r="AS12" s="1">
        <f t="shared" si="36"/>
        <v>1074.8581088250889</v>
      </c>
      <c r="AT12" s="1">
        <f t="shared" si="37"/>
        <v>342.49754863160757</v>
      </c>
      <c r="AU12" s="1">
        <f t="shared" si="38"/>
        <v>1820.5590269458692</v>
      </c>
      <c r="AV12" s="1">
        <f t="shared" si="39"/>
        <v>214.9716217650178</v>
      </c>
      <c r="AW12" s="1">
        <f t="shared" si="40"/>
        <v>68.49950972632152</v>
      </c>
      <c r="AX12" s="2">
        <v>0</v>
      </c>
      <c r="AY12" s="2">
        <v>0</v>
      </c>
      <c r="AZ12" s="2">
        <v>0</v>
      </c>
      <c r="BA12" s="2">
        <f t="shared" si="4"/>
        <v>0</v>
      </c>
      <c r="BB12" s="2">
        <f t="shared" si="22"/>
        <v>0</v>
      </c>
      <c r="BC12" s="2">
        <f t="shared" si="5"/>
        <v>0</v>
      </c>
      <c r="BD12" s="2">
        <f t="shared" si="6"/>
        <v>0</v>
      </c>
      <c r="BE12" s="2">
        <f t="shared" si="7"/>
        <v>0</v>
      </c>
      <c r="BF12" s="2">
        <f t="shared" si="8"/>
        <v>0</v>
      </c>
      <c r="BG12" s="2">
        <f t="shared" si="9"/>
        <v>0</v>
      </c>
      <c r="BH12" s="2">
        <f t="shared" si="23"/>
        <v>0</v>
      </c>
      <c r="BI12" s="2">
        <f t="shared" si="24"/>
        <v>0</v>
      </c>
      <c r="BJ12" s="2">
        <f t="shared" si="25"/>
        <v>0</v>
      </c>
      <c r="BK12" s="11">
        <f t="shared" si="26"/>
        <v>6.5035237962948605E-2</v>
      </c>
      <c r="BL12" s="12">
        <f>BL$4*temperature!$I122+BL$5*temperature!$I122^2</f>
        <v>1.4046478712678423</v>
      </c>
      <c r="BM12" s="12">
        <f>BM$4*temperature!$I122+BM$5*temperature!$I122^2</f>
        <v>0.83274038984190102</v>
      </c>
      <c r="BN12" s="12">
        <f>BN$4*temperature!$I122+BN$5*temperature!$I122^2</f>
        <v>0.43380747984620571</v>
      </c>
      <c r="BO12" s="12">
        <f>BO$4*temperature!$I122^2+BO$5*temperature!$I122^6</f>
        <v>3.9634488803422935E-2</v>
      </c>
      <c r="BP12" s="12">
        <f>BP$4*temperature!$I122^2+BP$5*temperature!$I122^6</f>
        <v>1.8248823878496155E-2</v>
      </c>
      <c r="BQ12" s="12">
        <f>BQ$4*temperature!$I122^2+BQ$5*temperature!$I122^6</f>
        <v>4.6663933047330396E-3</v>
      </c>
    </row>
    <row r="13" spans="1:69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27"/>
        <v>9.0378292223478596E-3</v>
      </c>
      <c r="F13" s="11">
        <f t="shared" si="10"/>
        <v>2.3427753268803642E-2</v>
      </c>
      <c r="G13" s="11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28"/>
        <v>3.4943385013603168E-2</v>
      </c>
      <c r="O13" s="11">
        <f t="shared" si="13"/>
        <v>1.4970543202716957E-2</v>
      </c>
      <c r="P13" s="11">
        <f t="shared" si="14"/>
        <v>2.2701301248050587E-2</v>
      </c>
      <c r="Q13" s="1">
        <v>2609.7598050683955</v>
      </c>
      <c r="R13" s="1"/>
      <c r="S13" s="1"/>
      <c r="T13" s="1">
        <f t="shared" si="15"/>
        <v>237.82038632290613</v>
      </c>
      <c r="U13" s="1"/>
      <c r="V13" s="1"/>
      <c r="W13" s="11">
        <f t="shared" si="29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6"/>
        <v>2.6711978739811997</v>
      </c>
      <c r="AD13" s="12"/>
      <c r="AE13" s="12"/>
      <c r="AF13" s="11">
        <f t="shared" si="30"/>
        <v>-6.1904386233404551E-3</v>
      </c>
      <c r="AG13" s="11"/>
      <c r="AH13" s="11"/>
      <c r="AI13" s="1">
        <f t="shared" si="31"/>
        <v>16011.489771367214</v>
      </c>
      <c r="AJ13" s="1">
        <f t="shared" si="32"/>
        <v>1796.7035905080247</v>
      </c>
      <c r="AK13" s="1">
        <f t="shared" si="33"/>
        <v>569.46784232811092</v>
      </c>
      <c r="AL13" s="14">
        <f t="shared" si="17"/>
        <v>6.3432744481495797</v>
      </c>
      <c r="AM13" s="14">
        <f t="shared" si="18"/>
        <v>0.78067992271020803</v>
      </c>
      <c r="AN13" s="14">
        <f t="shared" si="19"/>
        <v>0.33320806849417989</v>
      </c>
      <c r="AO13" s="11">
        <f t="shared" si="34"/>
        <v>2.0621120954280148E-2</v>
      </c>
      <c r="AP13" s="11">
        <f t="shared" si="20"/>
        <v>2.5977173653231045E-2</v>
      </c>
      <c r="AQ13" s="11">
        <f t="shared" si="21"/>
        <v>2.3564574154817608E-2</v>
      </c>
      <c r="AR13" s="1">
        <f t="shared" si="35"/>
        <v>9386.3761279839782</v>
      </c>
      <c r="AS13" s="1">
        <f t="shared" si="36"/>
        <v>1128.3706942022791</v>
      </c>
      <c r="AT13" s="1">
        <f t="shared" si="37"/>
        <v>359.2685772943359</v>
      </c>
      <c r="AU13" s="1">
        <f t="shared" si="38"/>
        <v>1877.2752255967957</v>
      </c>
      <c r="AV13" s="1">
        <f t="shared" si="39"/>
        <v>225.67413884045584</v>
      </c>
      <c r="AW13" s="1">
        <f t="shared" si="40"/>
        <v>71.853715458867185</v>
      </c>
      <c r="AX13" s="2">
        <v>0</v>
      </c>
      <c r="AY13" s="2">
        <v>0</v>
      </c>
      <c r="AZ13" s="2">
        <v>0</v>
      </c>
      <c r="BA13" s="2">
        <f t="shared" si="4"/>
        <v>0</v>
      </c>
      <c r="BB13" s="2">
        <f t="shared" si="22"/>
        <v>0</v>
      </c>
      <c r="BC13" s="2">
        <f t="shared" si="5"/>
        <v>0</v>
      </c>
      <c r="BD13" s="2">
        <f t="shared" si="6"/>
        <v>0</v>
      </c>
      <c r="BE13" s="2">
        <f t="shared" si="7"/>
        <v>0</v>
      </c>
      <c r="BF13" s="2">
        <f t="shared" si="8"/>
        <v>0</v>
      </c>
      <c r="BG13" s="2">
        <f t="shared" si="9"/>
        <v>0</v>
      </c>
      <c r="BH13" s="2">
        <f t="shared" si="23"/>
        <v>0</v>
      </c>
      <c r="BI13" s="2">
        <f t="shared" si="24"/>
        <v>0</v>
      </c>
      <c r="BJ13" s="2">
        <f t="shared" si="25"/>
        <v>0</v>
      </c>
      <c r="BK13" s="11">
        <f t="shared" si="26"/>
        <v>5.2772381868527701E-2</v>
      </c>
      <c r="BL13" s="12">
        <f>BL$4*temperature!$I123+BL$5*temperature!$I123^2</f>
        <v>1.4403824276277617</v>
      </c>
      <c r="BM13" s="12">
        <f>BM$4*temperature!$I123+BM$5*temperature!$I123^2</f>
        <v>0.85321170865615525</v>
      </c>
      <c r="BN13" s="12">
        <f>BN$4*temperature!$I123+BN$5*temperature!$I123^2</f>
        <v>0.44368043537613655</v>
      </c>
      <c r="BO13" s="12">
        <f>BO$4*temperature!$I123^2+BO$5*temperature!$I123^6</f>
        <v>4.1959873055849632E-2</v>
      </c>
      <c r="BP13" s="12">
        <f>BP$4*temperature!$I123^2+BP$5*temperature!$I123^6</f>
        <v>1.931924863858963E-2</v>
      </c>
      <c r="BQ13" s="12">
        <f>BQ$4*temperature!$I123^2+BQ$5*temperature!$I123^6</f>
        <v>4.9397701217753836E-3</v>
      </c>
    </row>
    <row r="14" spans="1:69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27"/>
        <v>8.2734628686111922E-3</v>
      </c>
      <c r="F14" s="11">
        <f t="shared" si="10"/>
        <v>2.3486244164987902E-2</v>
      </c>
      <c r="G14" s="11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28"/>
        <v>5.1820435395139697E-2</v>
      </c>
      <c r="O14" s="11">
        <f t="shared" si="13"/>
        <v>7.0579980893573202E-2</v>
      </c>
      <c r="P14" s="11">
        <f t="shared" si="14"/>
        <v>2.8946812894071527E-2</v>
      </c>
      <c r="Q14" s="1">
        <v>2771.6413588603582</v>
      </c>
      <c r="R14" s="1"/>
      <c r="S14" s="1"/>
      <c r="T14" s="1">
        <f t="shared" si="15"/>
        <v>238.15825215926691</v>
      </c>
      <c r="U14" s="1"/>
      <c r="V14" s="1"/>
      <c r="W14" s="11">
        <f t="shared" si="29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6"/>
        <v>2.6506134106401222</v>
      </c>
      <c r="AD14" s="12"/>
      <c r="AE14" s="12"/>
      <c r="AF14" s="11">
        <f t="shared" si="30"/>
        <v>-7.7060795613759225E-3</v>
      </c>
      <c r="AG14" s="11"/>
      <c r="AH14" s="11"/>
      <c r="AI14" s="1">
        <f t="shared" si="31"/>
        <v>16287.616019827288</v>
      </c>
      <c r="AJ14" s="1">
        <f t="shared" si="32"/>
        <v>1842.7073702976782</v>
      </c>
      <c r="AK14" s="1">
        <f t="shared" si="33"/>
        <v>584.37477355416706</v>
      </c>
      <c r="AL14" s="14">
        <f t="shared" si="17"/>
        <v>6.4740798777910671</v>
      </c>
      <c r="AM14" s="14">
        <f t="shared" si="18"/>
        <v>0.80095978063004214</v>
      </c>
      <c r="AN14" s="14">
        <f t="shared" si="19"/>
        <v>0.34105997473319455</v>
      </c>
      <c r="AO14" s="11">
        <f t="shared" si="34"/>
        <v>2.0621120954280148E-2</v>
      </c>
      <c r="AP14" s="11">
        <f t="shared" si="20"/>
        <v>2.5977173653231045E-2</v>
      </c>
      <c r="AQ14" s="11">
        <f t="shared" si="21"/>
        <v>2.3564574154817608E-2</v>
      </c>
      <c r="AR14" s="1">
        <f t="shared" si="35"/>
        <v>9676.3224057587577</v>
      </c>
      <c r="AS14" s="1">
        <f t="shared" si="36"/>
        <v>1185.3622500003498</v>
      </c>
      <c r="AT14" s="1">
        <f t="shared" si="37"/>
        <v>377.08070893414532</v>
      </c>
      <c r="AU14" s="1">
        <f t="shared" si="38"/>
        <v>1935.2644811517516</v>
      </c>
      <c r="AV14" s="1">
        <f t="shared" si="39"/>
        <v>237.07245000006998</v>
      </c>
      <c r="AW14" s="1">
        <f t="shared" si="40"/>
        <v>75.416141786829073</v>
      </c>
      <c r="AX14" s="2">
        <v>0</v>
      </c>
      <c r="AY14" s="2">
        <v>0</v>
      </c>
      <c r="AZ14" s="2">
        <v>0</v>
      </c>
      <c r="BA14" s="2">
        <f t="shared" si="4"/>
        <v>0</v>
      </c>
      <c r="BB14" s="2">
        <f t="shared" si="22"/>
        <v>0</v>
      </c>
      <c r="BC14" s="2">
        <f t="shared" si="5"/>
        <v>0</v>
      </c>
      <c r="BD14" s="2">
        <f t="shared" si="6"/>
        <v>0</v>
      </c>
      <c r="BE14" s="2">
        <f t="shared" si="7"/>
        <v>0</v>
      </c>
      <c r="BF14" s="2">
        <f t="shared" si="8"/>
        <v>0</v>
      </c>
      <c r="BG14" s="2">
        <f t="shared" si="9"/>
        <v>0</v>
      </c>
      <c r="BH14" s="2">
        <f t="shared" si="23"/>
        <v>0</v>
      </c>
      <c r="BI14" s="2">
        <f t="shared" si="24"/>
        <v>0</v>
      </c>
      <c r="BJ14" s="2">
        <f t="shared" si="25"/>
        <v>0</v>
      </c>
      <c r="BK14" s="11">
        <f t="shared" si="26"/>
        <v>7.2294549261994828E-2</v>
      </c>
      <c r="BL14" s="12">
        <f>BL$4*temperature!$I124+BL$5*temperature!$I124^2</f>
        <v>1.4771943825530993</v>
      </c>
      <c r="BM14" s="12">
        <f>BM$4*temperature!$I124+BM$5*temperature!$I124^2</f>
        <v>0.87425195968384428</v>
      </c>
      <c r="BN14" s="12">
        <f>BN$4*temperature!$I124+BN$5*temperature!$I124^2</f>
        <v>0.45377238394987207</v>
      </c>
      <c r="BO14" s="12">
        <f>BO$4*temperature!$I124^2+BO$5*temperature!$I124^6</f>
        <v>4.4444368283701324E-2</v>
      </c>
      <c r="BP14" s="12">
        <f>BP$4*temperature!$I124^2+BP$5*temperature!$I124^6</f>
        <v>2.0462868877009138E-2</v>
      </c>
      <c r="BQ14" s="12">
        <f>BQ$4*temperature!$I124^2+BQ$5*temperature!$I124^6</f>
        <v>5.2317758981904397E-3</v>
      </c>
    </row>
    <row r="15" spans="1:69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27"/>
        <v>1.0355828525681954E-2</v>
      </c>
      <c r="F15" s="11">
        <f t="shared" si="10"/>
        <v>2.4178628693027893E-2</v>
      </c>
      <c r="G15" s="11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28"/>
        <v>5.041702355277855E-2</v>
      </c>
      <c r="O15" s="11">
        <f t="shared" si="13"/>
        <v>3.4480934700570565E-2</v>
      </c>
      <c r="P15" s="11">
        <f t="shared" si="14"/>
        <v>3.9507411374135604E-2</v>
      </c>
      <c r="Q15" s="1">
        <v>2952.370692419564</v>
      </c>
      <c r="R15" s="1"/>
      <c r="S15" s="1"/>
      <c r="T15" s="1">
        <f t="shared" si="15"/>
        <v>239.03603915056789</v>
      </c>
      <c r="U15" s="1"/>
      <c r="V15" s="1"/>
      <c r="W15" s="11">
        <f t="shared" si="29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6"/>
        <v>2.6411173167387387</v>
      </c>
      <c r="AD15" s="12"/>
      <c r="AE15" s="12"/>
      <c r="AF15" s="11">
        <f t="shared" si="30"/>
        <v>-3.5826023754592651E-3</v>
      </c>
      <c r="AG15" s="11"/>
      <c r="AH15" s="11"/>
      <c r="AI15" s="1">
        <f t="shared" si="31"/>
        <v>16594.118898996312</v>
      </c>
      <c r="AJ15" s="1">
        <f t="shared" si="32"/>
        <v>1895.5090832679803</v>
      </c>
      <c r="AK15" s="1">
        <f t="shared" si="33"/>
        <v>601.35343798557938</v>
      </c>
      <c r="AL15" s="14">
        <f t="shared" si="17"/>
        <v>6.6075826620186682</v>
      </c>
      <c r="AM15" s="14">
        <f t="shared" si="18"/>
        <v>0.82176645194072262</v>
      </c>
      <c r="AN15" s="14">
        <f t="shared" si="19"/>
        <v>0.34909690779903513</v>
      </c>
      <c r="AO15" s="11">
        <f t="shared" si="34"/>
        <v>2.0621120954280148E-2</v>
      </c>
      <c r="AP15" s="11">
        <f t="shared" si="20"/>
        <v>2.5977173653231045E-2</v>
      </c>
      <c r="AQ15" s="11">
        <f t="shared" si="21"/>
        <v>2.3564574154817608E-2</v>
      </c>
      <c r="AR15" s="1">
        <f t="shared" si="35"/>
        <v>9994.7905533313224</v>
      </c>
      <c r="AS15" s="1">
        <f t="shared" si="36"/>
        <v>1246.6463148570547</v>
      </c>
      <c r="AT15" s="1">
        <f t="shared" si="37"/>
        <v>395.93208496619508</v>
      </c>
      <c r="AU15" s="1">
        <f t="shared" si="38"/>
        <v>1998.9581106662645</v>
      </c>
      <c r="AV15" s="1">
        <f t="shared" si="39"/>
        <v>249.32926297141094</v>
      </c>
      <c r="AW15" s="1">
        <f t="shared" si="40"/>
        <v>79.186416993239021</v>
      </c>
      <c r="AX15" s="2">
        <v>0</v>
      </c>
      <c r="AY15" s="2">
        <v>0</v>
      </c>
      <c r="AZ15" s="2">
        <v>0</v>
      </c>
      <c r="BA15" s="2">
        <f t="shared" si="4"/>
        <v>0</v>
      </c>
      <c r="BB15" s="2">
        <f t="shared" si="22"/>
        <v>0</v>
      </c>
      <c r="BC15" s="2">
        <f t="shared" si="5"/>
        <v>0</v>
      </c>
      <c r="BD15" s="2">
        <f t="shared" si="6"/>
        <v>0</v>
      </c>
      <c r="BE15" s="2">
        <f t="shared" si="7"/>
        <v>0</v>
      </c>
      <c r="BF15" s="2">
        <f t="shared" si="8"/>
        <v>0</v>
      </c>
      <c r="BG15" s="2">
        <f t="shared" si="9"/>
        <v>0</v>
      </c>
      <c r="BH15" s="2">
        <f t="shared" si="23"/>
        <v>0</v>
      </c>
      <c r="BI15" s="2">
        <f t="shared" si="24"/>
        <v>0</v>
      </c>
      <c r="BJ15" s="2">
        <f t="shared" si="25"/>
        <v>0</v>
      </c>
      <c r="BK15" s="11">
        <f t="shared" si="26"/>
        <v>6.9156537978306759E-2</v>
      </c>
      <c r="BL15" s="12">
        <f>BL$4*temperature!$I125+BL$5*temperature!$I125^2</f>
        <v>1.5151392004004016</v>
      </c>
      <c r="BM15" s="12">
        <f>BM$4*temperature!$I125+BM$5*temperature!$I125^2</f>
        <v>0.89588717346396418</v>
      </c>
      <c r="BN15" s="12">
        <f>BN$4*temperature!$I125+BN$5*temperature!$I125^2</f>
        <v>0.46408928991926757</v>
      </c>
      <c r="BO15" s="12">
        <f>BO$4*temperature!$I125^2+BO$5*temperature!$I125^6</f>
        <v>4.7102155408131272E-2</v>
      </c>
      <c r="BP15" s="12">
        <f>BP$4*temperature!$I125^2+BP$5*temperature!$I125^6</f>
        <v>2.1686199224990394E-2</v>
      </c>
      <c r="BQ15" s="12">
        <f>BQ$4*temperature!$I125^2+BQ$5*temperature!$I125^6</f>
        <v>5.5440562627961541E-3</v>
      </c>
    </row>
    <row r="16" spans="1:69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27"/>
        <v>9.0723766240810022E-3</v>
      </c>
      <c r="F16" s="11">
        <f t="shared" si="10"/>
        <v>2.4041911671104588E-2</v>
      </c>
      <c r="G16" s="11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28"/>
        <v>2.7486074893270152E-2</v>
      </c>
      <c r="O16" s="11">
        <f t="shared" si="13"/>
        <v>6.1786166681307542E-2</v>
      </c>
      <c r="P16" s="11">
        <f t="shared" si="14"/>
        <v>4.3876002224265687E-2</v>
      </c>
      <c r="Q16" s="1">
        <v>3224.0732506673107</v>
      </c>
      <c r="R16" s="1"/>
      <c r="S16" s="1"/>
      <c r="T16" s="1">
        <f t="shared" si="15"/>
        <v>251.76719217015059</v>
      </c>
      <c r="U16" s="1"/>
      <c r="V16" s="1"/>
      <c r="W16" s="11">
        <f t="shared" si="29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6"/>
        <v>2.6237360585832352</v>
      </c>
      <c r="AD16" s="12"/>
      <c r="AE16" s="12"/>
      <c r="AF16" s="11">
        <f t="shared" si="30"/>
        <v>-6.5810246464045319E-3</v>
      </c>
      <c r="AG16" s="11"/>
      <c r="AH16" s="11"/>
      <c r="AI16" s="1">
        <f t="shared" si="31"/>
        <v>16933.665119762947</v>
      </c>
      <c r="AJ16" s="1">
        <f t="shared" si="32"/>
        <v>1955.2874379125933</v>
      </c>
      <c r="AK16" s="1">
        <f t="shared" si="33"/>
        <v>620.40451118026056</v>
      </c>
      <c r="AL16" s="14">
        <f t="shared" si="17"/>
        <v>6.7438384233075599</v>
      </c>
      <c r="AM16" s="14">
        <f t="shared" si="18"/>
        <v>0.84311362176518634</v>
      </c>
      <c r="AN16" s="14">
        <f t="shared" si="19"/>
        <v>0.35732322777008302</v>
      </c>
      <c r="AO16" s="11">
        <f t="shared" si="34"/>
        <v>2.0621120954280148E-2</v>
      </c>
      <c r="AP16" s="11">
        <f t="shared" si="20"/>
        <v>2.5977173653231045E-2</v>
      </c>
      <c r="AQ16" s="11">
        <f t="shared" si="21"/>
        <v>2.3564574154817608E-2</v>
      </c>
      <c r="AR16" s="1">
        <f t="shared" si="35"/>
        <v>10316.573033869898</v>
      </c>
      <c r="AS16" s="1">
        <f t="shared" si="36"/>
        <v>1311.6926635051279</v>
      </c>
      <c r="AT16" s="1">
        <f t="shared" si="37"/>
        <v>415.83491446550767</v>
      </c>
      <c r="AU16" s="1">
        <f t="shared" si="38"/>
        <v>2063.3146067739794</v>
      </c>
      <c r="AV16" s="1">
        <f t="shared" si="39"/>
        <v>262.3385327010256</v>
      </c>
      <c r="AW16" s="1">
        <f t="shared" si="40"/>
        <v>83.166982893101533</v>
      </c>
      <c r="AX16" s="2">
        <v>0</v>
      </c>
      <c r="AY16" s="2">
        <v>0</v>
      </c>
      <c r="AZ16" s="2">
        <v>0</v>
      </c>
      <c r="BA16" s="2">
        <f t="shared" si="4"/>
        <v>0</v>
      </c>
      <c r="BB16" s="2">
        <f t="shared" si="22"/>
        <v>0</v>
      </c>
      <c r="BC16" s="2">
        <f t="shared" si="5"/>
        <v>0</v>
      </c>
      <c r="BD16" s="2">
        <f t="shared" si="6"/>
        <v>0</v>
      </c>
      <c r="BE16" s="2">
        <f t="shared" si="7"/>
        <v>0</v>
      </c>
      <c r="BF16" s="2">
        <f t="shared" si="8"/>
        <v>0</v>
      </c>
      <c r="BG16" s="2">
        <f t="shared" si="9"/>
        <v>0</v>
      </c>
      <c r="BH16" s="2">
        <f t="shared" si="23"/>
        <v>0</v>
      </c>
      <c r="BI16" s="2">
        <f t="shared" si="24"/>
        <v>0</v>
      </c>
      <c r="BJ16" s="2">
        <f t="shared" si="25"/>
        <v>0</v>
      </c>
      <c r="BK16" s="11">
        <f t="shared" si="26"/>
        <v>5.1440999330630149E-2</v>
      </c>
      <c r="BL16" s="12">
        <f>BL$4*temperature!$I126+BL$5*temperature!$I126^2</f>
        <v>1.5543038237247848</v>
      </c>
      <c r="BM16" s="12">
        <f>BM$4*temperature!$I126+BM$5*temperature!$I126^2</f>
        <v>0.9181605220522322</v>
      </c>
      <c r="BN16" s="12">
        <f>BN$4*temperature!$I126+BN$5*temperature!$I126^2</f>
        <v>0.47464436187654513</v>
      </c>
      <c r="BO16" s="12">
        <f>BO$4*temperature!$I126^2+BO$5*temperature!$I126^6</f>
        <v>4.9951101435533239E-2</v>
      </c>
      <c r="BP16" s="12">
        <f>BP$4*temperature!$I126^2+BP$5*temperature!$I126^6</f>
        <v>2.2997447561840901E-2</v>
      </c>
      <c r="BQ16" s="12">
        <f>BQ$4*temperature!$I126^2+BQ$5*temperature!$I126^6</f>
        <v>5.8786844047626803E-3</v>
      </c>
    </row>
    <row r="17" spans="1:69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27"/>
        <v>1.0031704437992728E-2</v>
      </c>
      <c r="F17" s="11">
        <f t="shared" si="10"/>
        <v>2.4254629006525308E-2</v>
      </c>
      <c r="G17" s="11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28"/>
        <v>2.7173273083552107E-2</v>
      </c>
      <c r="O17" s="11">
        <f t="shared" si="13"/>
        <v>3.5304918242382133E-2</v>
      </c>
      <c r="P17" s="11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ref="U17:U55" si="41">R17/I17*1000</f>
        <v>966.56782143777843</v>
      </c>
      <c r="V17" s="1">
        <f t="shared" ref="V17:V55" si="42">S17/J17*1000</f>
        <v>962.73501234469597</v>
      </c>
      <c r="W17" s="11">
        <f t="shared" si="29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6"/>
        <v>2.5476228902565792</v>
      </c>
      <c r="AD17" s="12">
        <f t="shared" ref="AD17:AD54" si="43">AA17/R17</f>
        <v>2.8423613876819047</v>
      </c>
      <c r="AE17" s="12">
        <f t="shared" ref="AE17:AE54" si="44">AB17/S17</f>
        <v>1.605279812372872</v>
      </c>
      <c r="AF17" s="11">
        <f t="shared" si="30"/>
        <v>-2.9009460794526598E-2</v>
      </c>
      <c r="AG17" s="11"/>
      <c r="AH17" s="11"/>
      <c r="AI17" s="1">
        <f t="shared" si="31"/>
        <v>17303.613214560632</v>
      </c>
      <c r="AJ17" s="1">
        <f t="shared" si="32"/>
        <v>2022.0972268223595</v>
      </c>
      <c r="AK17" s="1">
        <f t="shared" si="33"/>
        <v>641.53104295533603</v>
      </c>
      <c r="AL17" s="14">
        <f t="shared" si="17"/>
        <v>6.8829039311307074</v>
      </c>
      <c r="AM17" s="14">
        <f t="shared" si="18"/>
        <v>0.86501533072718517</v>
      </c>
      <c r="AN17" s="14">
        <f t="shared" si="19"/>
        <v>0.36574339746810991</v>
      </c>
      <c r="AO17" s="11">
        <f t="shared" si="34"/>
        <v>2.0621120954280148E-2</v>
      </c>
      <c r="AP17" s="11">
        <f t="shared" si="20"/>
        <v>2.5977173653231045E-2</v>
      </c>
      <c r="AQ17" s="11">
        <f t="shared" si="21"/>
        <v>2.3564574154817608E-2</v>
      </c>
      <c r="AR17" s="1">
        <f t="shared" si="35"/>
        <v>10659.704849185897</v>
      </c>
      <c r="AS17" s="1">
        <f t="shared" si="36"/>
        <v>1381.0659597903455</v>
      </c>
      <c r="AT17" s="1">
        <f t="shared" si="37"/>
        <v>436.81561405106328</v>
      </c>
      <c r="AU17" s="1">
        <f t="shared" si="38"/>
        <v>2131.9409698371796</v>
      </c>
      <c r="AV17" s="1">
        <f t="shared" si="39"/>
        <v>276.2131919580691</v>
      </c>
      <c r="AW17" s="1">
        <f t="shared" si="40"/>
        <v>87.363122810212658</v>
      </c>
      <c r="AX17" s="2">
        <v>0</v>
      </c>
      <c r="AY17" s="2">
        <v>0</v>
      </c>
      <c r="AZ17" s="2">
        <v>0</v>
      </c>
      <c r="BA17" s="2">
        <f t="shared" si="4"/>
        <v>0</v>
      </c>
      <c r="BB17" s="2">
        <f t="shared" si="22"/>
        <v>0</v>
      </c>
      <c r="BC17" s="2">
        <f t="shared" si="5"/>
        <v>0</v>
      </c>
      <c r="BD17" s="2">
        <f t="shared" si="6"/>
        <v>0</v>
      </c>
      <c r="BE17" s="2">
        <f t="shared" si="7"/>
        <v>0</v>
      </c>
      <c r="BF17" s="2">
        <f t="shared" si="8"/>
        <v>0</v>
      </c>
      <c r="BG17" s="2">
        <f t="shared" si="9"/>
        <v>0</v>
      </c>
      <c r="BH17" s="2">
        <f t="shared" si="23"/>
        <v>0</v>
      </c>
      <c r="BI17" s="2">
        <f t="shared" si="24"/>
        <v>0</v>
      </c>
      <c r="BJ17" s="2">
        <f t="shared" si="25"/>
        <v>0</v>
      </c>
      <c r="BK17" s="11">
        <f t="shared" si="26"/>
        <v>4.8303920805933015E-2</v>
      </c>
      <c r="BL17" s="12">
        <f>BL$4*temperature!$I127+BL$5*temperature!$I127^2</f>
        <v>1.5948202751955853</v>
      </c>
      <c r="BM17" s="12">
        <f>BM$4*temperature!$I127+BM$5*temperature!$I127^2</f>
        <v>0.94113968601139453</v>
      </c>
      <c r="BN17" s="12">
        <f>BN$4*temperature!$I127+BN$5*temperature!$I127^2</f>
        <v>0.48546111781265744</v>
      </c>
      <c r="BO17" s="12">
        <f>BO$4*temperature!$I127^2+BO$5*temperature!$I127^6</f>
        <v>5.3014426321518954E-2</v>
      </c>
      <c r="BP17" s="12">
        <f>BP$4*temperature!$I127^2+BP$5*temperature!$I127^6</f>
        <v>2.4407280938778864E-2</v>
      </c>
      <c r="BQ17" s="12">
        <f>BQ$4*temperature!$I127^2+BQ$5*temperature!$I127^6</f>
        <v>6.2383547937199151E-3</v>
      </c>
    </row>
    <row r="18" spans="1:69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27"/>
        <v>9.3029654959206898E-3</v>
      </c>
      <c r="F18" s="11">
        <f t="shared" si="10"/>
        <v>2.268243707841977E-2</v>
      </c>
      <c r="G18" s="11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28"/>
        <v>4.4655978300425891E-2</v>
      </c>
      <c r="O18" s="11">
        <f t="shared" si="13"/>
        <v>3.6721007527631189E-2</v>
      </c>
      <c r="P18" s="11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41"/>
        <v>960.46139471253696</v>
      </c>
      <c r="V18" s="1">
        <f t="shared" si="42"/>
        <v>962.13777894225257</v>
      </c>
      <c r="W18" s="11">
        <f t="shared" si="29"/>
        <v>-4.3801292754440668E-3</v>
      </c>
      <c r="X18" s="11">
        <f t="shared" ref="X18:X55" si="45">U18/U17-1</f>
        <v>-6.3176391659285347E-3</v>
      </c>
      <c r="Y18" s="11">
        <f t="shared" ref="Y18:Y55" si="4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6"/>
        <v>2.5416490259019571</v>
      </c>
      <c r="AD18" s="12">
        <f t="shared" si="43"/>
        <v>2.83461239009165</v>
      </c>
      <c r="AE18" s="12">
        <f t="shared" si="44"/>
        <v>1.6520463245264814</v>
      </c>
      <c r="AF18" s="11">
        <f t="shared" si="30"/>
        <v>-2.3448777986213587E-3</v>
      </c>
      <c r="AG18" s="11">
        <f t="shared" ref="AG18:AG54" si="47">AD18/AD17-1</f>
        <v>-2.7262534679217687E-3</v>
      </c>
      <c r="AH18" s="11">
        <f t="shared" ref="AH18:AH54" si="48">AE18/AE17-1</f>
        <v>2.9132934827406087E-2</v>
      </c>
      <c r="AI18" s="1">
        <f t="shared" si="31"/>
        <v>17705.192862941749</v>
      </c>
      <c r="AJ18" s="1">
        <f t="shared" si="32"/>
        <v>2096.1006960981927</v>
      </c>
      <c r="AK18" s="1">
        <f t="shared" si="33"/>
        <v>664.7410614700151</v>
      </c>
      <c r="AL18" s="14">
        <f t="shared" si="17"/>
        <v>7.0248371256112438</v>
      </c>
      <c r="AM18" s="14">
        <f t="shared" si="18"/>
        <v>0.8874859841861924</v>
      </c>
      <c r="AN18" s="14">
        <f t="shared" si="19"/>
        <v>0.3743619848793821</v>
      </c>
      <c r="AO18" s="11">
        <f t="shared" si="34"/>
        <v>2.0621120954280148E-2</v>
      </c>
      <c r="AP18" s="11">
        <f t="shared" si="20"/>
        <v>2.5977173653231045E-2</v>
      </c>
      <c r="AQ18" s="11">
        <f t="shared" si="21"/>
        <v>2.3564574154817608E-2</v>
      </c>
      <c r="AR18" s="1">
        <f t="shared" si="35"/>
        <v>11010.822038053806</v>
      </c>
      <c r="AS18" s="1">
        <f t="shared" si="36"/>
        <v>1453.0038981016521</v>
      </c>
      <c r="AT18" s="1">
        <f t="shared" si="37"/>
        <v>458.92765558057278</v>
      </c>
      <c r="AU18" s="1">
        <f t="shared" si="38"/>
        <v>2202.1644076107614</v>
      </c>
      <c r="AV18" s="1">
        <f t="shared" si="39"/>
        <v>290.60077962033046</v>
      </c>
      <c r="AW18" s="1">
        <f t="shared" si="40"/>
        <v>91.785531116114555</v>
      </c>
      <c r="AX18" s="2">
        <v>0</v>
      </c>
      <c r="AY18" s="2">
        <v>0</v>
      </c>
      <c r="AZ18" s="2">
        <v>0</v>
      </c>
      <c r="BA18" s="2">
        <f t="shared" si="4"/>
        <v>0</v>
      </c>
      <c r="BB18" s="2">
        <f t="shared" si="22"/>
        <v>0</v>
      </c>
      <c r="BC18" s="2">
        <f t="shared" si="5"/>
        <v>0</v>
      </c>
      <c r="BD18" s="2">
        <f t="shared" si="6"/>
        <v>0</v>
      </c>
      <c r="BE18" s="2">
        <f t="shared" si="7"/>
        <v>0</v>
      </c>
      <c r="BF18" s="2">
        <f t="shared" si="8"/>
        <v>0</v>
      </c>
      <c r="BG18" s="2">
        <f t="shared" si="9"/>
        <v>0</v>
      </c>
      <c r="BH18" s="2">
        <f t="shared" si="23"/>
        <v>0</v>
      </c>
      <c r="BI18" s="2">
        <f t="shared" si="24"/>
        <v>0</v>
      </c>
      <c r="BJ18" s="2">
        <f t="shared" si="25"/>
        <v>0</v>
      </c>
      <c r="BK18" s="11">
        <f t="shared" si="26"/>
        <v>6.347093856464367E-2</v>
      </c>
      <c r="BL18" s="12">
        <f>BL$4*temperature!$I128+BL$5*temperature!$I128^2</f>
        <v>1.6366720931207013</v>
      </c>
      <c r="BM18" s="12">
        <f>BM$4*temperature!$I128+BM$5*temperature!$I128^2</f>
        <v>0.964807045440637</v>
      </c>
      <c r="BN18" s="12">
        <f>BN$4*temperature!$I128+BN$5*temperature!$I128^2</f>
        <v>0.4965216637840687</v>
      </c>
      <c r="BO18" s="12">
        <f>BO$4*temperature!$I128^2+BO$5*temperature!$I128^6</f>
        <v>5.6306116794000598E-2</v>
      </c>
      <c r="BP18" s="12">
        <f>BP$4*temperature!$I128^2+BP$5*temperature!$I128^6</f>
        <v>2.5922111472971941E-2</v>
      </c>
      <c r="BQ18" s="12">
        <f>BQ$4*temperature!$I128^2+BQ$5*temperature!$I128^6</f>
        <v>6.6246687713998904E-3</v>
      </c>
    </row>
    <row r="19" spans="1:69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27"/>
        <v>8.234003750892116E-3</v>
      </c>
      <c r="F19" s="11">
        <f t="shared" si="10"/>
        <v>2.1618595678227326E-2</v>
      </c>
      <c r="G19" s="11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28"/>
        <v>5.5014805193318805E-2</v>
      </c>
      <c r="O19" s="11">
        <f t="shared" si="13"/>
        <v>5.906093634701115E-2</v>
      </c>
      <c r="P19" s="11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41"/>
        <v>934.74464407668324</v>
      </c>
      <c r="V19" s="1">
        <f t="shared" si="42"/>
        <v>953.358521329567</v>
      </c>
      <c r="W19" s="11">
        <f t="shared" si="29"/>
        <v>-8.5899528508527334E-3</v>
      </c>
      <c r="X19" s="11">
        <f t="shared" si="45"/>
        <v>-2.6775413126886471E-2</v>
      </c>
      <c r="Y19" s="11">
        <f t="shared" si="4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6"/>
        <v>2.5535858110607683</v>
      </c>
      <c r="AD19" s="12">
        <f t="shared" si="43"/>
        <v>2.8535309635613215</v>
      </c>
      <c r="AE19" s="12">
        <f t="shared" si="44"/>
        <v>1.6872467626084724</v>
      </c>
      <c r="AF19" s="11">
        <f t="shared" si="30"/>
        <v>4.69647265895623E-3</v>
      </c>
      <c r="AG19" s="11">
        <f t="shared" si="47"/>
        <v>6.6741306627322583E-3</v>
      </c>
      <c r="AH19" s="11">
        <f t="shared" si="48"/>
        <v>2.1307173751365927E-2</v>
      </c>
      <c r="AI19" s="1">
        <f t="shared" si="31"/>
        <v>18136.837984258334</v>
      </c>
      <c r="AJ19" s="1">
        <f t="shared" si="32"/>
        <v>2177.0914061087037</v>
      </c>
      <c r="AK19" s="1">
        <f t="shared" si="33"/>
        <v>690.05248643912819</v>
      </c>
      <c r="AL19" s="14">
        <f t="shared" si="17"/>
        <v>7.1696971416625912</v>
      </c>
      <c r="AM19" s="14">
        <f t="shared" si="18"/>
        <v>0.91054036171220576</v>
      </c>
      <c r="AN19" s="14">
        <f t="shared" si="19"/>
        <v>0.38318366563281703</v>
      </c>
      <c r="AO19" s="11">
        <f t="shared" si="34"/>
        <v>2.0621120954280148E-2</v>
      </c>
      <c r="AP19" s="11">
        <f t="shared" si="20"/>
        <v>2.5977173653231045E-2</v>
      </c>
      <c r="AQ19" s="11">
        <f t="shared" si="21"/>
        <v>2.3564574154817608E-2</v>
      </c>
      <c r="AR19" s="1">
        <f t="shared" si="35"/>
        <v>11366.468416722841</v>
      </c>
      <c r="AS19" s="1">
        <f t="shared" si="36"/>
        <v>1528.0178012114277</v>
      </c>
      <c r="AT19" s="1">
        <f t="shared" si="37"/>
        <v>482.28840869984691</v>
      </c>
      <c r="AU19" s="1">
        <f t="shared" si="38"/>
        <v>2273.2936833445683</v>
      </c>
      <c r="AV19" s="1">
        <f t="shared" si="39"/>
        <v>305.60356024228554</v>
      </c>
      <c r="AW19" s="1">
        <f t="shared" si="40"/>
        <v>96.457681739969388</v>
      </c>
      <c r="AX19" s="2">
        <v>0</v>
      </c>
      <c r="AY19" s="2">
        <v>0</v>
      </c>
      <c r="AZ19" s="2">
        <v>0</v>
      </c>
      <c r="BA19" s="2">
        <f t="shared" si="4"/>
        <v>0</v>
      </c>
      <c r="BB19" s="2">
        <f t="shared" si="22"/>
        <v>0</v>
      </c>
      <c r="BC19" s="2">
        <f t="shared" si="5"/>
        <v>0</v>
      </c>
      <c r="BD19" s="2">
        <f t="shared" si="6"/>
        <v>0</v>
      </c>
      <c r="BE19" s="2">
        <f t="shared" si="7"/>
        <v>0</v>
      </c>
      <c r="BF19" s="2">
        <f t="shared" si="8"/>
        <v>0</v>
      </c>
      <c r="BG19" s="2">
        <f t="shared" si="9"/>
        <v>0</v>
      </c>
      <c r="BH19" s="2">
        <f t="shared" si="23"/>
        <v>0</v>
      </c>
      <c r="BI19" s="2">
        <f t="shared" si="24"/>
        <v>0</v>
      </c>
      <c r="BJ19" s="2">
        <f t="shared" si="25"/>
        <v>0</v>
      </c>
      <c r="BK19" s="11">
        <f t="shared" si="26"/>
        <v>7.4891970679945102E-2</v>
      </c>
      <c r="BL19" s="12">
        <f>BL$4*temperature!$I129+BL$5*temperature!$I129^2</f>
        <v>1.6798517919154707</v>
      </c>
      <c r="BM19" s="12">
        <f>BM$4*temperature!$I129+BM$5*temperature!$I129^2</f>
        <v>0.98914945123225717</v>
      </c>
      <c r="BN19" s="12">
        <f>BN$4*temperature!$I129+BN$5*temperature!$I129^2</f>
        <v>0.50780949174080514</v>
      </c>
      <c r="BO19" s="12">
        <f>BO$4*temperature!$I129^2+BO$5*temperature!$I129^6</f>
        <v>5.9841969441996171E-2</v>
      </c>
      <c r="BP19" s="12">
        <f>BP$4*temperature!$I129^2+BP$5*temperature!$I129^6</f>
        <v>2.7549178159821844E-2</v>
      </c>
      <c r="BQ19" s="12">
        <f>BQ$4*temperature!$I129^2+BQ$5*temperature!$I129^6</f>
        <v>7.039430247125846E-3</v>
      </c>
    </row>
    <row r="20" spans="1:69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27"/>
        <v>9.4078969561326442E-3</v>
      </c>
      <c r="F20" s="11">
        <f t="shared" si="10"/>
        <v>2.0288190996412991E-2</v>
      </c>
      <c r="G20" s="11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28"/>
        <v>3.702554030689198E-3</v>
      </c>
      <c r="O20" s="11">
        <f t="shared" si="13"/>
        <v>3.9827927127819018E-2</v>
      </c>
      <c r="P20" s="11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41"/>
        <v>922.20792846727261</v>
      </c>
      <c r="V20" s="1">
        <f t="shared" si="42"/>
        <v>933.54702847794022</v>
      </c>
      <c r="W20" s="11">
        <f t="shared" si="29"/>
        <v>-2.4798612970081124E-2</v>
      </c>
      <c r="X20" s="11">
        <f t="shared" si="45"/>
        <v>-1.3411914889112975E-2</v>
      </c>
      <c r="Y20" s="11">
        <f t="shared" si="4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6"/>
        <v>2.5209714956491069</v>
      </c>
      <c r="AD20" s="12">
        <f t="shared" si="43"/>
        <v>2.8281856834735843</v>
      </c>
      <c r="AE20" s="12">
        <f t="shared" si="44"/>
        <v>1.6578699567928139</v>
      </c>
      <c r="AF20" s="11">
        <f t="shared" si="30"/>
        <v>-1.2771967666171058E-2</v>
      </c>
      <c r="AG20" s="11">
        <f t="shared" si="47"/>
        <v>-8.8820764208933367E-3</v>
      </c>
      <c r="AH20" s="11">
        <f t="shared" si="48"/>
        <v>-1.7411090343561919E-2</v>
      </c>
      <c r="AI20" s="1">
        <f t="shared" si="31"/>
        <v>18596.447869177071</v>
      </c>
      <c r="AJ20" s="1">
        <f t="shared" si="32"/>
        <v>2264.9858257401193</v>
      </c>
      <c r="AK20" s="1">
        <f t="shared" si="33"/>
        <v>717.50491953518485</v>
      </c>
      <c r="AL20" s="14">
        <f t="shared" si="17"/>
        <v>7.3175443336263726</v>
      </c>
      <c r="AM20" s="14">
        <f t="shared" si="18"/>
        <v>0.9341936268066795</v>
      </c>
      <c r="AN20" s="14">
        <f t="shared" si="19"/>
        <v>0.39221322553653637</v>
      </c>
      <c r="AO20" s="11">
        <f t="shared" si="34"/>
        <v>2.0621120954280148E-2</v>
      </c>
      <c r="AP20" s="11">
        <f t="shared" si="20"/>
        <v>2.5977173653231045E-2</v>
      </c>
      <c r="AQ20" s="11">
        <f t="shared" si="21"/>
        <v>2.3564574154817608E-2</v>
      </c>
      <c r="AR20" s="1">
        <f t="shared" si="35"/>
        <v>11746.734262470169</v>
      </c>
      <c r="AS20" s="1">
        <f t="shared" si="36"/>
        <v>1605.7656572216438</v>
      </c>
      <c r="AT20" s="1">
        <f t="shared" si="37"/>
        <v>507.05898804871407</v>
      </c>
      <c r="AU20" s="1">
        <f t="shared" si="38"/>
        <v>2349.346852494034</v>
      </c>
      <c r="AV20" s="1">
        <f t="shared" si="39"/>
        <v>321.15313144432878</v>
      </c>
      <c r="AW20" s="1">
        <f t="shared" si="40"/>
        <v>101.41179760974282</v>
      </c>
      <c r="AX20" s="2">
        <v>0</v>
      </c>
      <c r="AY20" s="2">
        <v>0</v>
      </c>
      <c r="AZ20" s="2">
        <v>0</v>
      </c>
      <c r="BA20" s="2">
        <f t="shared" si="4"/>
        <v>0</v>
      </c>
      <c r="BB20" s="2">
        <f t="shared" si="22"/>
        <v>0</v>
      </c>
      <c r="BC20" s="2">
        <f t="shared" si="5"/>
        <v>0</v>
      </c>
      <c r="BD20" s="2">
        <f t="shared" si="6"/>
        <v>0</v>
      </c>
      <c r="BE20" s="2">
        <f t="shared" si="7"/>
        <v>0</v>
      </c>
      <c r="BF20" s="2">
        <f t="shared" si="8"/>
        <v>0</v>
      </c>
      <c r="BG20" s="2">
        <f t="shared" si="9"/>
        <v>0</v>
      </c>
      <c r="BH20" s="2">
        <f t="shared" si="23"/>
        <v>0</v>
      </c>
      <c r="BI20" s="2">
        <f t="shared" si="24"/>
        <v>0</v>
      </c>
      <c r="BJ20" s="2">
        <f t="shared" si="25"/>
        <v>0</v>
      </c>
      <c r="BK20" s="11">
        <f t="shared" si="26"/>
        <v>3.0247627033290508E-2</v>
      </c>
      <c r="BL20" s="12">
        <f>BL$4*temperature!$I130+BL$5*temperature!$I130^2</f>
        <v>1.7244167366708303</v>
      </c>
      <c r="BM20" s="12">
        <f>BM$4*temperature!$I130+BM$5*temperature!$I130^2</f>
        <v>1.014189424285415</v>
      </c>
      <c r="BN20" s="12">
        <f>BN$4*temperature!$I130+BN$5*temperature!$I130^2</f>
        <v>0.51932359729052313</v>
      </c>
      <c r="BO20" s="12">
        <f>BO$4*temperature!$I130^2+BO$5*temperature!$I130^6</f>
        <v>6.36447154122491E-2</v>
      </c>
      <c r="BP20" s="12">
        <f>BP$4*temperature!$I130^2+BP$5*temperature!$I130^6</f>
        <v>2.9298903208241696E-2</v>
      </c>
      <c r="BQ20" s="12">
        <f>BQ$4*temperature!$I130^2+BQ$5*temperature!$I130^6</f>
        <v>7.4852437956594575E-3</v>
      </c>
    </row>
    <row r="21" spans="1:69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27"/>
        <v>8.8105353141860743E-3</v>
      </c>
      <c r="F21" s="11">
        <f t="shared" si="10"/>
        <v>1.8518710548682371E-2</v>
      </c>
      <c r="G21" s="11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28"/>
        <v>-6.9934151144723788E-3</v>
      </c>
      <c r="O21" s="11">
        <f t="shared" si="13"/>
        <v>3.2214178305982166E-2</v>
      </c>
      <c r="P21" s="11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41"/>
        <v>931.35755780438399</v>
      </c>
      <c r="V21" s="1">
        <f t="shared" si="42"/>
        <v>928.01965757292055</v>
      </c>
      <c r="W21" s="11">
        <f t="shared" si="29"/>
        <v>-2.2411231897511597E-2</v>
      </c>
      <c r="X21" s="11">
        <f t="shared" si="45"/>
        <v>9.9214385982544506E-3</v>
      </c>
      <c r="Y21" s="11">
        <f t="shared" si="4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6"/>
        <v>2.4988921333566081</v>
      </c>
      <c r="AD21" s="12">
        <f t="shared" si="43"/>
        <v>2.8289948800713747</v>
      </c>
      <c r="AE21" s="12">
        <f t="shared" si="44"/>
        <v>1.6524296755249401</v>
      </c>
      <c r="AF21" s="11">
        <f t="shared" si="30"/>
        <v>-8.7582752643594608E-3</v>
      </c>
      <c r="AG21" s="11">
        <f t="shared" si="47"/>
        <v>2.8611862457217363E-4</v>
      </c>
      <c r="AH21" s="11">
        <f t="shared" si="48"/>
        <v>-3.2814885423209095E-3</v>
      </c>
      <c r="AI21" s="1">
        <f t="shared" si="31"/>
        <v>19086.149934753397</v>
      </c>
      <c r="AJ21" s="1">
        <f t="shared" si="32"/>
        <v>2359.6403746104361</v>
      </c>
      <c r="AK21" s="1">
        <f t="shared" si="33"/>
        <v>747.16622519140924</v>
      </c>
      <c r="AL21" s="14">
        <f t="shared" si="17"/>
        <v>7.468440300418389</v>
      </c>
      <c r="AM21" s="14">
        <f t="shared" si="18"/>
        <v>0.95846133687597834</v>
      </c>
      <c r="AN21" s="14">
        <f t="shared" si="19"/>
        <v>0.40145556317419229</v>
      </c>
      <c r="AO21" s="11">
        <f t="shared" si="34"/>
        <v>2.0621120954280148E-2</v>
      </c>
      <c r="AP21" s="11">
        <f t="shared" si="20"/>
        <v>2.5977173653231045E-2</v>
      </c>
      <c r="AQ21" s="11">
        <f t="shared" si="21"/>
        <v>2.3564574154817608E-2</v>
      </c>
      <c r="AR21" s="1">
        <f t="shared" si="35"/>
        <v>12136.320857069124</v>
      </c>
      <c r="AS21" s="1">
        <f t="shared" si="36"/>
        <v>1685.5868679662808</v>
      </c>
      <c r="AT21" s="1">
        <f t="shared" si="37"/>
        <v>533.38429875367615</v>
      </c>
      <c r="AU21" s="1">
        <f t="shared" si="38"/>
        <v>2427.2641714138249</v>
      </c>
      <c r="AV21" s="1">
        <f t="shared" si="39"/>
        <v>337.11737359325616</v>
      </c>
      <c r="AW21" s="1">
        <f t="shared" si="40"/>
        <v>106.67685975073523</v>
      </c>
      <c r="AX21" s="2">
        <v>0</v>
      </c>
      <c r="AY21" s="2">
        <v>0</v>
      </c>
      <c r="AZ21" s="2">
        <v>0</v>
      </c>
      <c r="BA21" s="2">
        <f t="shared" si="4"/>
        <v>0</v>
      </c>
      <c r="BB21" s="2">
        <f t="shared" si="22"/>
        <v>0</v>
      </c>
      <c r="BC21" s="2">
        <f t="shared" si="5"/>
        <v>0</v>
      </c>
      <c r="BD21" s="2">
        <f t="shared" si="6"/>
        <v>0</v>
      </c>
      <c r="BE21" s="2">
        <f t="shared" si="7"/>
        <v>0</v>
      </c>
      <c r="BF21" s="2">
        <f t="shared" si="8"/>
        <v>0</v>
      </c>
      <c r="BG21" s="2">
        <f t="shared" si="9"/>
        <v>0</v>
      </c>
      <c r="BH21" s="2">
        <f t="shared" si="23"/>
        <v>0</v>
      </c>
      <c r="BI21" s="2">
        <f t="shared" si="24"/>
        <v>0</v>
      </c>
      <c r="BJ21" s="2">
        <f t="shared" si="25"/>
        <v>0</v>
      </c>
      <c r="BK21" s="11">
        <f t="shared" si="26"/>
        <v>2.0173876499010562E-2</v>
      </c>
      <c r="BL21" s="12">
        <f>BL$4*temperature!$I131+BL$5*temperature!$I131^2</f>
        <v>1.7701748923828049</v>
      </c>
      <c r="BM21" s="12">
        <f>BM$4*temperature!$I131+BM$5*temperature!$I131^2</f>
        <v>1.0398087956305249</v>
      </c>
      <c r="BN21" s="12">
        <f>BN$4*temperature!$I131+BN$5*temperature!$I131^2</f>
        <v>0.53099763008037404</v>
      </c>
      <c r="BO21" s="12">
        <f>BO$4*temperature!$I131^2+BO$5*temperature!$I131^6</f>
        <v>6.7716815109354192E-2</v>
      </c>
      <c r="BP21" s="12">
        <f>BP$4*temperature!$I131^2+BP$5*temperature!$I131^6</f>
        <v>3.1172373082893907E-2</v>
      </c>
      <c r="BQ21" s="12">
        <f>BQ$4*temperature!$I131^2+BQ$5*temperature!$I131^6</f>
        <v>7.9623232665075039E-3</v>
      </c>
    </row>
    <row r="22" spans="1:69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27"/>
        <v>6.9846288060895212E-3</v>
      </c>
      <c r="F22" s="11">
        <f t="shared" si="10"/>
        <v>1.7251625849825869E-2</v>
      </c>
      <c r="G22" s="11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28"/>
        <v>4.0893369020279735E-2</v>
      </c>
      <c r="O22" s="11">
        <f t="shared" si="13"/>
        <v>4.2868323293207E-2</v>
      </c>
      <c r="P22" s="11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41"/>
        <v>918.92731212169167</v>
      </c>
      <c r="V22" s="1">
        <f t="shared" si="42"/>
        <v>912.48467178528426</v>
      </c>
      <c r="W22" s="11">
        <f t="shared" si="29"/>
        <v>1.519830866653149E-2</v>
      </c>
      <c r="X22" s="11">
        <f t="shared" si="45"/>
        <v>-1.3346373343440576E-2</v>
      </c>
      <c r="Y22" s="11">
        <f t="shared" si="4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6"/>
        <v>2.4636134916384531</v>
      </c>
      <c r="AD22" s="12">
        <f t="shared" si="43"/>
        <v>2.8412829323529851</v>
      </c>
      <c r="AE22" s="12">
        <f t="shared" si="44"/>
        <v>1.7017794034614855</v>
      </c>
      <c r="AF22" s="11">
        <f t="shared" si="30"/>
        <v>-1.411771290454511E-2</v>
      </c>
      <c r="AG22" s="11">
        <f t="shared" si="47"/>
        <v>4.3436106470791103E-3</v>
      </c>
      <c r="AH22" s="11">
        <f t="shared" si="48"/>
        <v>2.9864948970290017E-2</v>
      </c>
      <c r="AI22" s="1">
        <f t="shared" si="31"/>
        <v>19604.799112691886</v>
      </c>
      <c r="AJ22" s="1">
        <f t="shared" si="32"/>
        <v>2460.7937107426487</v>
      </c>
      <c r="AK22" s="1">
        <f t="shared" si="33"/>
        <v>779.12646242300366</v>
      </c>
      <c r="AL22" s="14">
        <f t="shared" si="17"/>
        <v>7.6224479111931371</v>
      </c>
      <c r="AM22" s="14">
        <f t="shared" si="18"/>
        <v>0.98335945346391362</v>
      </c>
      <c r="AN22" s="14">
        <f t="shared" si="19"/>
        <v>0.41091569256247462</v>
      </c>
      <c r="AO22" s="11">
        <f t="shared" si="34"/>
        <v>2.0621120954280148E-2</v>
      </c>
      <c r="AP22" s="11">
        <f t="shared" si="20"/>
        <v>2.5977173653231045E-2</v>
      </c>
      <c r="AQ22" s="11">
        <f t="shared" si="21"/>
        <v>2.3564574154817608E-2</v>
      </c>
      <c r="AR22" s="1">
        <f t="shared" si="35"/>
        <v>12522.720493719629</v>
      </c>
      <c r="AS22" s="1">
        <f t="shared" si="36"/>
        <v>1767.9803332996653</v>
      </c>
      <c r="AT22" s="1">
        <f t="shared" si="37"/>
        <v>561.37624208675288</v>
      </c>
      <c r="AU22" s="1">
        <f t="shared" si="38"/>
        <v>2504.544098743926</v>
      </c>
      <c r="AV22" s="1">
        <f t="shared" si="39"/>
        <v>353.59606665993306</v>
      </c>
      <c r="AW22" s="1">
        <f t="shared" si="40"/>
        <v>112.27524841735058</v>
      </c>
      <c r="AX22" s="2">
        <v>0</v>
      </c>
      <c r="AY22" s="2">
        <v>0</v>
      </c>
      <c r="AZ22" s="2">
        <v>0</v>
      </c>
      <c r="BA22" s="2">
        <f t="shared" si="4"/>
        <v>0</v>
      </c>
      <c r="BB22" s="2">
        <f t="shared" si="22"/>
        <v>0</v>
      </c>
      <c r="BC22" s="2">
        <f t="shared" si="5"/>
        <v>0</v>
      </c>
      <c r="BD22" s="2">
        <f t="shared" si="6"/>
        <v>0</v>
      </c>
      <c r="BE22" s="2">
        <f t="shared" si="7"/>
        <v>0</v>
      </c>
      <c r="BF22" s="2">
        <f t="shared" si="8"/>
        <v>0</v>
      </c>
      <c r="BG22" s="2">
        <f t="shared" si="9"/>
        <v>0</v>
      </c>
      <c r="BH22" s="2">
        <f t="shared" si="23"/>
        <v>0</v>
      </c>
      <c r="BI22" s="2">
        <f t="shared" si="24"/>
        <v>0</v>
      </c>
      <c r="BJ22" s="2">
        <f t="shared" si="25"/>
        <v>0</v>
      </c>
      <c r="BK22" s="11">
        <f t="shared" si="26"/>
        <v>6.1508636266423861E-2</v>
      </c>
      <c r="BL22" s="12">
        <f>BL$4*temperature!$I132+BL$5*temperature!$I132^2</f>
        <v>1.8169181573041699</v>
      </c>
      <c r="BM22" s="12">
        <f>BM$4*temperature!$I132+BM$5*temperature!$I132^2</f>
        <v>1.0658811463545013</v>
      </c>
      <c r="BN22" s="12">
        <f>BN$4*temperature!$I132+BN$5*temperature!$I132^2</f>
        <v>0.54276235580271104</v>
      </c>
      <c r="BO22" s="12">
        <f>BO$4*temperature!$I132^2+BO$5*temperature!$I132^6</f>
        <v>7.2057907801359691E-2</v>
      </c>
      <c r="BP22" s="12">
        <f>BP$4*temperature!$I132^2+BP$5*temperature!$I132^6</f>
        <v>3.316936877879352E-2</v>
      </c>
      <c r="BQ22" s="12">
        <f>BQ$4*temperature!$I132^2+BQ$5*temperature!$I132^6</f>
        <v>8.4705396674798917E-3</v>
      </c>
    </row>
    <row r="23" spans="1:69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27"/>
        <v>7.3482904106083602E-3</v>
      </c>
      <c r="F23" s="11">
        <f t="shared" si="10"/>
        <v>1.6168595294302479E-2</v>
      </c>
      <c r="G23" s="11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28"/>
        <v>3.1697706905913892E-2</v>
      </c>
      <c r="O23" s="11">
        <f t="shared" si="13"/>
        <v>2.9855040327190441E-2</v>
      </c>
      <c r="P23" s="11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41"/>
        <v>930.19975001883006</v>
      </c>
      <c r="V23" s="1">
        <f t="shared" si="42"/>
        <v>900.51487180944673</v>
      </c>
      <c r="W23" s="11">
        <f t="shared" si="29"/>
        <v>-1.4602190653870806E-2</v>
      </c>
      <c r="X23" s="11">
        <f t="shared" si="45"/>
        <v>1.2266952726774027E-2</v>
      </c>
      <c r="Y23" s="11">
        <f t="shared" si="4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6"/>
        <v>2.4545082380311687</v>
      </c>
      <c r="AD23" s="12">
        <f t="shared" si="43"/>
        <v>2.8172710428917731</v>
      </c>
      <c r="AE23" s="12">
        <f t="shared" si="44"/>
        <v>1.7962150035071196</v>
      </c>
      <c r="AF23" s="11">
        <f t="shared" si="30"/>
        <v>-3.6958937098646727E-3</v>
      </c>
      <c r="AG23" s="11">
        <f t="shared" si="47"/>
        <v>-8.4510729951581265E-3</v>
      </c>
      <c r="AH23" s="11">
        <f t="shared" si="48"/>
        <v>5.5492268770880981E-2</v>
      </c>
      <c r="AI23" s="1">
        <f t="shared" si="31"/>
        <v>20148.863300166624</v>
      </c>
      <c r="AJ23" s="1">
        <f t="shared" si="32"/>
        <v>2568.3104063283172</v>
      </c>
      <c r="AK23" s="1">
        <f t="shared" si="33"/>
        <v>813.48906459805391</v>
      </c>
      <c r="AL23" s="14">
        <f t="shared" si="17"/>
        <v>7.7796313315375505</v>
      </c>
      <c r="AM23" s="14">
        <f t="shared" si="18"/>
        <v>1.008904352750092</v>
      </c>
      <c r="AN23" s="14">
        <f t="shared" si="19"/>
        <v>0.4205987458712413</v>
      </c>
      <c r="AO23" s="11">
        <f t="shared" si="34"/>
        <v>2.0621120954280148E-2</v>
      </c>
      <c r="AP23" s="11">
        <f t="shared" si="20"/>
        <v>2.5977173653231045E-2</v>
      </c>
      <c r="AQ23" s="11">
        <f t="shared" si="21"/>
        <v>2.3564574154817608E-2</v>
      </c>
      <c r="AR23" s="1">
        <f t="shared" si="35"/>
        <v>12926.608401519468</v>
      </c>
      <c r="AS23" s="1">
        <f t="shared" si="36"/>
        <v>1853.1142854562922</v>
      </c>
      <c r="AT23" s="1">
        <f t="shared" si="37"/>
        <v>591.08301482606362</v>
      </c>
      <c r="AU23" s="1">
        <f t="shared" si="38"/>
        <v>2585.321680303894</v>
      </c>
      <c r="AV23" s="1">
        <f t="shared" si="39"/>
        <v>370.62285709125848</v>
      </c>
      <c r="AW23" s="1">
        <f t="shared" si="40"/>
        <v>118.21660296521273</v>
      </c>
      <c r="AX23" s="2">
        <v>0</v>
      </c>
      <c r="AY23" s="2">
        <v>0</v>
      </c>
      <c r="AZ23" s="2">
        <v>0</v>
      </c>
      <c r="BA23" s="2">
        <f t="shared" si="4"/>
        <v>0</v>
      </c>
      <c r="BB23" s="2">
        <f t="shared" si="22"/>
        <v>0</v>
      </c>
      <c r="BC23" s="2">
        <f t="shared" si="5"/>
        <v>0</v>
      </c>
      <c r="BD23" s="2">
        <f t="shared" si="6"/>
        <v>0</v>
      </c>
      <c r="BE23" s="2">
        <f t="shared" si="7"/>
        <v>0</v>
      </c>
      <c r="BF23" s="2">
        <f t="shared" si="8"/>
        <v>0</v>
      </c>
      <c r="BG23" s="2">
        <f t="shared" si="9"/>
        <v>0</v>
      </c>
      <c r="BH23" s="2">
        <f t="shared" si="23"/>
        <v>0</v>
      </c>
      <c r="BI23" s="2">
        <f t="shared" si="24"/>
        <v>0</v>
      </c>
      <c r="BJ23" s="2">
        <f t="shared" si="25"/>
        <v>0</v>
      </c>
      <c r="BK23" s="11">
        <f t="shared" si="26"/>
        <v>5.2648442643014909E-2</v>
      </c>
      <c r="BL23" s="12">
        <f>BL$4*temperature!$I133+BL$5*temperature!$I133^2</f>
        <v>1.8647434240547101</v>
      </c>
      <c r="BM23" s="12">
        <f>BM$4*temperature!$I133+BM$5*temperature!$I133^2</f>
        <v>1.0924501281334165</v>
      </c>
      <c r="BN23" s="12">
        <f>BN$4*temperature!$I133+BN$5*temperature!$I133^2</f>
        <v>0.55462522463368302</v>
      </c>
      <c r="BO23" s="12">
        <f>BO$4*temperature!$I133^2+BO$5*temperature!$I133^6</f>
        <v>7.6696024562653245E-2</v>
      </c>
      <c r="BP23" s="12">
        <f>BP$4*temperature!$I133^2+BP$5*temperature!$I133^6</f>
        <v>3.5302721443479908E-2</v>
      </c>
      <c r="BQ23" s="12">
        <f>BQ$4*temperature!$I133^2+BQ$5*temperature!$I133^6</f>
        <v>9.0130703911060293E-3</v>
      </c>
    </row>
    <row r="24" spans="1:69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27"/>
        <v>7.2592798295529892E-3</v>
      </c>
      <c r="F24" s="11">
        <f t="shared" si="10"/>
        <v>1.6032358762138932E-2</v>
      </c>
      <c r="G24" s="11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28"/>
        <v>3.4275712981129303E-2</v>
      </c>
      <c r="O24" s="11">
        <f t="shared" si="13"/>
        <v>1.6033509673959889E-2</v>
      </c>
      <c r="P24" s="11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41"/>
        <v>953.04866684438355</v>
      </c>
      <c r="V24" s="1">
        <f t="shared" si="42"/>
        <v>887.72358916796884</v>
      </c>
      <c r="W24" s="11">
        <f t="shared" si="29"/>
        <v>-1.0600046355257464E-2</v>
      </c>
      <c r="X24" s="11">
        <f t="shared" si="45"/>
        <v>2.4563451909217271E-2</v>
      </c>
      <c r="Y24" s="11">
        <f t="shared" si="4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6"/>
        <v>2.4498286870526638</v>
      </c>
      <c r="AD24" s="12">
        <f t="shared" si="43"/>
        <v>2.81064944312521</v>
      </c>
      <c r="AE24" s="12">
        <f t="shared" si="44"/>
        <v>1.831713986286849</v>
      </c>
      <c r="AF24" s="11">
        <f t="shared" si="30"/>
        <v>-1.9065126390688247E-3</v>
      </c>
      <c r="AG24" s="11">
        <f t="shared" si="47"/>
        <v>-2.3503595024234603E-3</v>
      </c>
      <c r="AH24" s="11">
        <f t="shared" si="48"/>
        <v>1.9763214710052823E-2</v>
      </c>
      <c r="AI24" s="1">
        <f t="shared" si="31"/>
        <v>20719.298650453857</v>
      </c>
      <c r="AJ24" s="1">
        <f t="shared" si="32"/>
        <v>2682.1022227867443</v>
      </c>
      <c r="AK24" s="1">
        <f t="shared" si="33"/>
        <v>850.35676110346128</v>
      </c>
      <c r="AL24" s="14">
        <f t="shared" si="17"/>
        <v>7.9400560502048938</v>
      </c>
      <c r="AM24" s="14">
        <f t="shared" si="18"/>
        <v>1.0351128363209818</v>
      </c>
      <c r="AN24" s="14">
        <f t="shared" si="19"/>
        <v>0.43050997620774745</v>
      </c>
      <c r="AO24" s="11">
        <f t="shared" si="34"/>
        <v>2.0621120954280148E-2</v>
      </c>
      <c r="AP24" s="11">
        <f t="shared" si="20"/>
        <v>2.5977173653231045E-2</v>
      </c>
      <c r="AQ24" s="11">
        <f t="shared" si="21"/>
        <v>2.3564574154817608E-2</v>
      </c>
      <c r="AR24" s="1">
        <f t="shared" si="35"/>
        <v>13344.031722777712</v>
      </c>
      <c r="AS24" s="1">
        <f t="shared" si="36"/>
        <v>1942.3679221830037</v>
      </c>
      <c r="AT24" s="1">
        <f t="shared" si="37"/>
        <v>622.57783732422467</v>
      </c>
      <c r="AU24" s="1">
        <f t="shared" si="38"/>
        <v>2668.8063445555426</v>
      </c>
      <c r="AV24" s="1">
        <f t="shared" si="39"/>
        <v>388.47358443660073</v>
      </c>
      <c r="AW24" s="1">
        <f t="shared" si="40"/>
        <v>124.51556746484493</v>
      </c>
      <c r="AX24" s="2">
        <v>0</v>
      </c>
      <c r="AY24" s="2">
        <v>0</v>
      </c>
      <c r="AZ24" s="2">
        <v>0</v>
      </c>
      <c r="BA24" s="2">
        <f t="shared" si="4"/>
        <v>0</v>
      </c>
      <c r="BB24" s="2">
        <f t="shared" si="22"/>
        <v>0</v>
      </c>
      <c r="BC24" s="2">
        <f t="shared" si="5"/>
        <v>0</v>
      </c>
      <c r="BD24" s="2">
        <f t="shared" si="6"/>
        <v>0</v>
      </c>
      <c r="BE24" s="2">
        <f t="shared" si="7"/>
        <v>0</v>
      </c>
      <c r="BF24" s="2">
        <f t="shared" si="8"/>
        <v>0</v>
      </c>
      <c r="BG24" s="2">
        <f t="shared" si="9"/>
        <v>0</v>
      </c>
      <c r="BH24" s="2">
        <f t="shared" si="23"/>
        <v>0</v>
      </c>
      <c r="BI24" s="2">
        <f t="shared" si="24"/>
        <v>0</v>
      </c>
      <c r="BJ24" s="2">
        <f t="shared" si="25"/>
        <v>0</v>
      </c>
      <c r="BK24" s="11">
        <f t="shared" si="26"/>
        <v>5.298173514030588E-2</v>
      </c>
      <c r="BL24" s="12">
        <f>BL$4*temperature!$I134+BL$5*temperature!$I134^2</f>
        <v>1.9136186649180167</v>
      </c>
      <c r="BM24" s="12">
        <f>BM$4*temperature!$I134+BM$5*temperature!$I134^2</f>
        <v>1.1194864269039402</v>
      </c>
      <c r="BN24" s="12">
        <f>BN$4*temperature!$I134+BN$5*temperature!$I134^2</f>
        <v>0.56655951675071636</v>
      </c>
      <c r="BO24" s="12">
        <f>BO$4*temperature!$I134^2+BO$5*temperature!$I134^6</f>
        <v>8.1649139747135155E-2</v>
      </c>
      <c r="BP24" s="12">
        <f>BP$4*temperature!$I134^2+BP$5*temperature!$I134^6</f>
        <v>3.7580620406132546E-2</v>
      </c>
      <c r="BQ24" s="12">
        <f>BQ$4*temperature!$I134^2+BQ$5*temperature!$I134^6</f>
        <v>9.5918901157223194E-3</v>
      </c>
    </row>
    <row r="25" spans="1:69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27"/>
        <v>7.1710102906858975E-3</v>
      </c>
      <c r="F25" s="11">
        <f t="shared" si="10"/>
        <v>1.6106980972057983E-2</v>
      </c>
      <c r="G25" s="11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28"/>
        <v>3.1199121385352857E-2</v>
      </c>
      <c r="O25" s="11">
        <f t="shared" si="13"/>
        <v>3.4800518287731563E-2</v>
      </c>
      <c r="P25" s="11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41"/>
        <v>937.57902753538292</v>
      </c>
      <c r="V25" s="1">
        <f t="shared" si="42"/>
        <v>902.67990564339846</v>
      </c>
      <c r="W25" s="11">
        <f t="shared" si="29"/>
        <v>-1.449065348024936E-2</v>
      </c>
      <c r="X25" s="11">
        <f t="shared" si="45"/>
        <v>-1.6231741197668126E-2</v>
      </c>
      <c r="Y25" s="11">
        <f t="shared" si="4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6"/>
        <v>2.4496385895153021</v>
      </c>
      <c r="AD25" s="12">
        <f t="shared" si="43"/>
        <v>2.7832867863149318</v>
      </c>
      <c r="AE25" s="12">
        <f t="shared" si="44"/>
        <v>1.8505048501277181</v>
      </c>
      <c r="AF25" s="11">
        <f t="shared" si="30"/>
        <v>-7.7596257389900281E-5</v>
      </c>
      <c r="AG25" s="11">
        <f t="shared" si="47"/>
        <v>-9.73535026831851E-3</v>
      </c>
      <c r="AH25" s="11">
        <f t="shared" si="48"/>
        <v>1.0258623333963213E-2</v>
      </c>
      <c r="AI25" s="1">
        <f t="shared" si="31"/>
        <v>21316.175129964013</v>
      </c>
      <c r="AJ25" s="1">
        <f t="shared" si="32"/>
        <v>2802.3655849446704</v>
      </c>
      <c r="AK25" s="1">
        <f t="shared" si="33"/>
        <v>889.8366524579601</v>
      </c>
      <c r="AL25" s="14">
        <f t="shared" si="17"/>
        <v>8.1037889063999327</v>
      </c>
      <c r="AM25" s="14">
        <f t="shared" si="18"/>
        <v>1.0620021422207806</v>
      </c>
      <c r="AN25" s="14">
        <f t="shared" si="19"/>
        <v>0.44065476046648366</v>
      </c>
      <c r="AO25" s="11">
        <f t="shared" si="34"/>
        <v>2.0621120954280148E-2</v>
      </c>
      <c r="AP25" s="11">
        <f t="shared" si="20"/>
        <v>2.5977173653231045E-2</v>
      </c>
      <c r="AQ25" s="11">
        <f t="shared" si="21"/>
        <v>2.3564574154817608E-2</v>
      </c>
      <c r="AR25" s="1">
        <f t="shared" si="35"/>
        <v>13775.299073981647</v>
      </c>
      <c r="AS25" s="1">
        <f t="shared" si="36"/>
        <v>2036.2478405779661</v>
      </c>
      <c r="AT25" s="1">
        <f t="shared" si="37"/>
        <v>655.92537283621471</v>
      </c>
      <c r="AU25" s="1">
        <f t="shared" si="38"/>
        <v>2755.0598147963296</v>
      </c>
      <c r="AV25" s="1">
        <f t="shared" si="39"/>
        <v>407.24956811559326</v>
      </c>
      <c r="AW25" s="1">
        <f t="shared" si="40"/>
        <v>131.18507456724294</v>
      </c>
      <c r="AX25" s="2">
        <v>0</v>
      </c>
      <c r="AY25" s="2">
        <v>0</v>
      </c>
      <c r="AZ25" s="2">
        <v>0</v>
      </c>
      <c r="BA25" s="2">
        <f t="shared" si="4"/>
        <v>0</v>
      </c>
      <c r="BB25" s="2">
        <f t="shared" si="22"/>
        <v>0</v>
      </c>
      <c r="BC25" s="2">
        <f t="shared" si="5"/>
        <v>0</v>
      </c>
      <c r="BD25" s="2">
        <f t="shared" si="6"/>
        <v>0</v>
      </c>
      <c r="BE25" s="2">
        <f t="shared" si="7"/>
        <v>0</v>
      </c>
      <c r="BF25" s="2">
        <f t="shared" si="8"/>
        <v>0</v>
      </c>
      <c r="BG25" s="2">
        <f t="shared" si="9"/>
        <v>0</v>
      </c>
      <c r="BH25" s="2">
        <f t="shared" si="23"/>
        <v>0</v>
      </c>
      <c r="BI25" s="2">
        <f t="shared" si="24"/>
        <v>0</v>
      </c>
      <c r="BJ25" s="2">
        <f t="shared" si="25"/>
        <v>0</v>
      </c>
      <c r="BK25" s="11">
        <f t="shared" si="26"/>
        <v>5.1730956327600025E-2</v>
      </c>
      <c r="BL25" s="12">
        <f>BL$4*temperature!$I135+BL$5*temperature!$I135^2</f>
        <v>1.9634099015386433</v>
      </c>
      <c r="BM25" s="12">
        <f>BM$4*temperature!$I135+BM$5*temperature!$I135^2</f>
        <v>1.1469040007366094</v>
      </c>
      <c r="BN25" s="12">
        <f>BN$4*temperature!$I135+BN$5*temperature!$I135^2</f>
        <v>0.5785130773335353</v>
      </c>
      <c r="BO25" s="12">
        <f>BO$4*temperature!$I135^2+BO$5*temperature!$I135^6</f>
        <v>8.6925473110161564E-2</v>
      </c>
      <c r="BP25" s="12">
        <f>BP$4*temperature!$I135^2+BP$5*temperature!$I135^6</f>
        <v>4.0006752630866484E-2</v>
      </c>
      <c r="BQ25" s="12">
        <f>BQ$4*temperature!$I135^2+BQ$5*temperature!$I135^6</f>
        <v>1.0207806944910771E-2</v>
      </c>
    </row>
    <row r="26" spans="1:69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27"/>
        <v>6.9399655695143725E-3</v>
      </c>
      <c r="F26" s="11">
        <f t="shared" si="10"/>
        <v>1.5668442836691332E-2</v>
      </c>
      <c r="G26" s="11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28"/>
        <v>1.9866883309723526E-2</v>
      </c>
      <c r="O26" s="11">
        <f t="shared" si="13"/>
        <v>3.1415457728710017E-2</v>
      </c>
      <c r="P26" s="11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41"/>
        <v>902.87289581321522</v>
      </c>
      <c r="V26" s="1">
        <f t="shared" si="42"/>
        <v>880.94465297742408</v>
      </c>
      <c r="W26" s="11">
        <f t="shared" si="29"/>
        <v>-5.1281902986994754E-2</v>
      </c>
      <c r="X26" s="11">
        <f t="shared" si="45"/>
        <v>-3.7016753471331154E-2</v>
      </c>
      <c r="Y26" s="11">
        <f t="shared" si="46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6"/>
        <v>2.4457874406053151</v>
      </c>
      <c r="AD26" s="12">
        <f t="shared" si="43"/>
        <v>2.8182464047647726</v>
      </c>
      <c r="AE26" s="12">
        <f t="shared" si="44"/>
        <v>1.871783504022132</v>
      </c>
      <c r="AF26" s="11">
        <f t="shared" si="30"/>
        <v>-1.5721294261408225E-3</v>
      </c>
      <c r="AG26" s="11">
        <f t="shared" si="47"/>
        <v>1.2560552014162951E-2</v>
      </c>
      <c r="AH26" s="11">
        <f t="shared" si="48"/>
        <v>1.1498837137846607E-2</v>
      </c>
      <c r="AI26" s="1">
        <f t="shared" si="31"/>
        <v>21939.617431763942</v>
      </c>
      <c r="AJ26" s="1">
        <f t="shared" si="32"/>
        <v>2929.3785945657969</v>
      </c>
      <c r="AK26" s="1">
        <f t="shared" si="33"/>
        <v>932.03806177940703</v>
      </c>
      <c r="AL26" s="14">
        <f t="shared" si="17"/>
        <v>8.2708981176267589</v>
      </c>
      <c r="AM26" s="14">
        <f t="shared" si="18"/>
        <v>1.0895899562893532</v>
      </c>
      <c r="AN26" s="14">
        <f t="shared" si="19"/>
        <v>0.45103860224616948</v>
      </c>
      <c r="AO26" s="11">
        <f t="shared" si="34"/>
        <v>2.0621120954280148E-2</v>
      </c>
      <c r="AP26" s="11">
        <f t="shared" si="20"/>
        <v>2.5977173653231045E-2</v>
      </c>
      <c r="AQ26" s="11">
        <f t="shared" si="21"/>
        <v>2.3564574154817608E-2</v>
      </c>
      <c r="AR26" s="1">
        <f t="shared" si="35"/>
        <v>14219.109702597792</v>
      </c>
      <c r="AS26" s="1">
        <f t="shared" si="36"/>
        <v>2134.1259420488577</v>
      </c>
      <c r="AT26" s="1">
        <f t="shared" si="37"/>
        <v>691.18551481508996</v>
      </c>
      <c r="AU26" s="1">
        <f t="shared" si="38"/>
        <v>2843.8219405195587</v>
      </c>
      <c r="AV26" s="1">
        <f t="shared" si="39"/>
        <v>426.82518840977156</v>
      </c>
      <c r="AW26" s="1">
        <f t="shared" si="40"/>
        <v>138.237102963018</v>
      </c>
      <c r="AX26" s="2">
        <v>0</v>
      </c>
      <c r="AY26" s="2">
        <v>0</v>
      </c>
      <c r="AZ26" s="2">
        <v>0</v>
      </c>
      <c r="BA26" s="2">
        <f t="shared" si="4"/>
        <v>0</v>
      </c>
      <c r="BB26" s="2">
        <f t="shared" si="22"/>
        <v>0</v>
      </c>
      <c r="BC26" s="2">
        <f t="shared" si="5"/>
        <v>0</v>
      </c>
      <c r="BD26" s="2">
        <f t="shared" si="6"/>
        <v>0</v>
      </c>
      <c r="BE26" s="2">
        <f t="shared" si="7"/>
        <v>0</v>
      </c>
      <c r="BF26" s="2">
        <f t="shared" si="8"/>
        <v>0</v>
      </c>
      <c r="BG26" s="2">
        <f t="shared" si="9"/>
        <v>0</v>
      </c>
      <c r="BH26" s="2">
        <f t="shared" si="23"/>
        <v>0</v>
      </c>
      <c r="BI26" s="2">
        <f t="shared" si="24"/>
        <v>0</v>
      </c>
      <c r="BJ26" s="2">
        <f t="shared" si="25"/>
        <v>0</v>
      </c>
      <c r="BK26" s="11">
        <f t="shared" si="26"/>
        <v>4.2806571653571907E-2</v>
      </c>
      <c r="BL26" s="12">
        <f>BL$4*temperature!$I136+BL$5*temperature!$I136^2</f>
        <v>2.0141932957809603</v>
      </c>
      <c r="BM26" s="12">
        <f>BM$4*temperature!$I136+BM$5*temperature!$I136^2</f>
        <v>1.174731991391714</v>
      </c>
      <c r="BN26" s="12">
        <f>BN$4*temperature!$I136+BN$5*temperature!$I136^2</f>
        <v>0.59048333673398323</v>
      </c>
      <c r="BO26" s="12">
        <f>BO$4*temperature!$I136^2+BO$5*temperature!$I136^6</f>
        <v>9.2556447319000298E-2</v>
      </c>
      <c r="BP26" s="12">
        <f>BP$4*temperature!$I136^2+BP$5*temperature!$I136^6</f>
        <v>4.2595453953861225E-2</v>
      </c>
      <c r="BQ26" s="12">
        <f>BQ$4*temperature!$I136^2+BQ$5*temperature!$I136^6</f>
        <v>1.0864304551461246E-2</v>
      </c>
    </row>
    <row r="27" spans="1:69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27"/>
        <v>6.9168601659503892E-3</v>
      </c>
      <c r="F27" s="11">
        <f t="shared" si="10"/>
        <v>1.5817996879959884E-2</v>
      </c>
      <c r="G27" s="11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28"/>
        <v>8.3770125689435204E-3</v>
      </c>
      <c r="O27" s="11">
        <f t="shared" si="13"/>
        <v>3.3044380272222451E-3</v>
      </c>
      <c r="P27" s="11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41"/>
        <v>899.9089338975441</v>
      </c>
      <c r="V27" s="1">
        <f t="shared" si="42"/>
        <v>881.70150629598425</v>
      </c>
      <c r="W27" s="11">
        <f t="shared" si="29"/>
        <v>-4.1487321329563676E-2</v>
      </c>
      <c r="X27" s="11">
        <f t="shared" si="45"/>
        <v>-3.2828119322393379E-3</v>
      </c>
      <c r="Y27" s="11">
        <f t="shared" si="4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6"/>
        <v>2.4149199480729333</v>
      </c>
      <c r="AD27" s="12">
        <f t="shared" si="43"/>
        <v>2.735183012324311</v>
      </c>
      <c r="AE27" s="12">
        <f t="shared" si="44"/>
        <v>1.8350201755581217</v>
      </c>
      <c r="AF27" s="11">
        <f t="shared" si="30"/>
        <v>-1.2620676686745269E-2</v>
      </c>
      <c r="AG27" s="11">
        <f t="shared" si="47"/>
        <v>-2.9473431528211025E-2</v>
      </c>
      <c r="AH27" s="11">
        <f t="shared" si="48"/>
        <v>-1.9640801612479497E-2</v>
      </c>
      <c r="AI27" s="1">
        <f t="shared" si="31"/>
        <v>22589.477629107107</v>
      </c>
      <c r="AJ27" s="1">
        <f t="shared" si="32"/>
        <v>3063.265923518989</v>
      </c>
      <c r="AK27" s="1">
        <f t="shared" si="33"/>
        <v>977.0713585644844</v>
      </c>
      <c r="AL27" s="14">
        <f t="shared" si="17"/>
        <v>8.4414533081108676</v>
      </c>
      <c r="AM27" s="14">
        <f t="shared" si="18"/>
        <v>1.1178944237946982</v>
      </c>
      <c r="AN27" s="14">
        <f t="shared" si="19"/>
        <v>0.4616671348354846</v>
      </c>
      <c r="AO27" s="11">
        <f t="shared" si="34"/>
        <v>2.0621120954280148E-2</v>
      </c>
      <c r="AP27" s="11">
        <f t="shared" si="20"/>
        <v>2.5977173653231045E-2</v>
      </c>
      <c r="AQ27" s="11">
        <f t="shared" si="21"/>
        <v>2.3564574154817608E-2</v>
      </c>
      <c r="AR27" s="1">
        <f t="shared" si="35"/>
        <v>14678.013210257626</v>
      </c>
      <c r="AS27" s="1">
        <f t="shared" si="36"/>
        <v>2237.1355800170063</v>
      </c>
      <c r="AT27" s="1">
        <f t="shared" si="37"/>
        <v>728.41369484042536</v>
      </c>
      <c r="AU27" s="1">
        <f t="shared" si="38"/>
        <v>2935.6026420515254</v>
      </c>
      <c r="AV27" s="1">
        <f t="shared" si="39"/>
        <v>447.4271160034013</v>
      </c>
      <c r="AW27" s="1">
        <f t="shared" si="40"/>
        <v>145.68273896808509</v>
      </c>
      <c r="AX27" s="2">
        <v>0</v>
      </c>
      <c r="AY27" s="2">
        <v>0</v>
      </c>
      <c r="AZ27" s="2">
        <v>0</v>
      </c>
      <c r="BA27" s="2">
        <f t="shared" si="4"/>
        <v>0</v>
      </c>
      <c r="BB27" s="2">
        <f t="shared" si="22"/>
        <v>0</v>
      </c>
      <c r="BC27" s="2">
        <f t="shared" si="5"/>
        <v>0</v>
      </c>
      <c r="BD27" s="2">
        <f t="shared" si="6"/>
        <v>0</v>
      </c>
      <c r="BE27" s="2">
        <f t="shared" si="7"/>
        <v>0</v>
      </c>
      <c r="BF27" s="2">
        <f t="shared" si="8"/>
        <v>0</v>
      </c>
      <c r="BG27" s="2">
        <f t="shared" si="9"/>
        <v>0</v>
      </c>
      <c r="BH27" s="2">
        <f t="shared" si="23"/>
        <v>0</v>
      </c>
      <c r="BI27" s="2">
        <f t="shared" si="24"/>
        <v>0</v>
      </c>
      <c r="BJ27" s="2">
        <f t="shared" si="25"/>
        <v>0</v>
      </c>
      <c r="BK27" s="11">
        <f t="shared" si="26"/>
        <v>2.9448153818693784E-2</v>
      </c>
      <c r="BL27" s="12">
        <f>BL$4*temperature!$I137+BL$5*temperature!$I137^2</f>
        <v>2.0657178112797956</v>
      </c>
      <c r="BM27" s="12">
        <f>BM$4*temperature!$I137+BM$5*temperature!$I137^2</f>
        <v>1.2028196037044427</v>
      </c>
      <c r="BN27" s="12">
        <f>BN$4*temperature!$I137+BN$5*temperature!$I137^2</f>
        <v>0.60238955657225768</v>
      </c>
      <c r="BO27" s="12">
        <f>BO$4*temperature!$I137^2+BO$5*temperature!$I137^6</f>
        <v>9.8538334687690313E-2</v>
      </c>
      <c r="BP27" s="12">
        <f>BP$4*temperature!$I137^2+BP$5*temperature!$I137^6</f>
        <v>4.5344876743310482E-2</v>
      </c>
      <c r="BQ27" s="12">
        <f>BQ$4*temperature!$I137^2+BQ$5*temperature!$I137^6</f>
        <v>1.1560729359133465E-2</v>
      </c>
    </row>
    <row r="28" spans="1:69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27"/>
        <v>6.1984829573309419E-3</v>
      </c>
      <c r="F28" s="11">
        <f t="shared" si="10"/>
        <v>1.6820629902325246E-2</v>
      </c>
      <c r="G28" s="11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28"/>
        <v>-2.7494350847778737E-3</v>
      </c>
      <c r="O28" s="11">
        <f t="shared" si="13"/>
        <v>-1.2558306585870205E-2</v>
      </c>
      <c r="P28" s="11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41"/>
        <v>927.07388067722479</v>
      </c>
      <c r="V28" s="1">
        <f t="shared" si="42"/>
        <v>889.61113157263264</v>
      </c>
      <c r="W28" s="11">
        <f t="shared" si="29"/>
        <v>-2.8187302532176051E-2</v>
      </c>
      <c r="X28" s="11">
        <f t="shared" si="45"/>
        <v>3.0186328589969724E-2</v>
      </c>
      <c r="Y28" s="11">
        <f t="shared" si="4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6"/>
        <v>2.3856263347113855</v>
      </c>
      <c r="AD28" s="12">
        <f t="shared" si="43"/>
        <v>2.7388918519516774</v>
      </c>
      <c r="AE28" s="12">
        <f t="shared" si="44"/>
        <v>1.8382081108631489</v>
      </c>
      <c r="AF28" s="11">
        <f t="shared" si="30"/>
        <v>-1.2130262696667726E-2</v>
      </c>
      <c r="AG28" s="11">
        <f t="shared" si="47"/>
        <v>1.3559749423182055E-3</v>
      </c>
      <c r="AH28" s="11">
        <f t="shared" si="48"/>
        <v>1.7372753430668908E-3</v>
      </c>
      <c r="AI28" s="1">
        <f t="shared" si="31"/>
        <v>23266.132508247923</v>
      </c>
      <c r="AJ28" s="1">
        <f t="shared" si="32"/>
        <v>3204.3664471704915</v>
      </c>
      <c r="AK28" s="1">
        <f t="shared" si="33"/>
        <v>1025.0469616761211</v>
      </c>
      <c r="AL28" s="14">
        <f t="shared" si="17"/>
        <v>8.6155255378073292</v>
      </c>
      <c r="AM28" s="14">
        <f t="shared" si="18"/>
        <v>1.1469341613675916</v>
      </c>
      <c r="AN28" s="14">
        <f t="shared" si="19"/>
        <v>0.47254612426915754</v>
      </c>
      <c r="AO28" s="11">
        <f t="shared" si="34"/>
        <v>2.0621120954280148E-2</v>
      </c>
      <c r="AP28" s="11">
        <f t="shared" si="20"/>
        <v>2.5977173653231045E-2</v>
      </c>
      <c r="AQ28" s="11">
        <f t="shared" si="21"/>
        <v>2.3564574154817608E-2</v>
      </c>
      <c r="AR28" s="1">
        <f t="shared" si="35"/>
        <v>15144.061131962364</v>
      </c>
      <c r="AS28" s="1">
        <f t="shared" si="36"/>
        <v>2347.129099409734</v>
      </c>
      <c r="AT28" s="1">
        <f t="shared" si="37"/>
        <v>767.66952063484507</v>
      </c>
      <c r="AU28" s="1">
        <f t="shared" si="38"/>
        <v>3028.8122263924729</v>
      </c>
      <c r="AV28" s="1">
        <f t="shared" si="39"/>
        <v>469.42581988194684</v>
      </c>
      <c r="AW28" s="1">
        <f t="shared" si="40"/>
        <v>153.53390412696902</v>
      </c>
      <c r="AX28" s="2">
        <v>0</v>
      </c>
      <c r="AY28" s="2">
        <v>0</v>
      </c>
      <c r="AZ28" s="2">
        <v>0</v>
      </c>
      <c r="BA28" s="2">
        <f t="shared" si="4"/>
        <v>0</v>
      </c>
      <c r="BB28" s="2">
        <f t="shared" si="22"/>
        <v>0</v>
      </c>
      <c r="BC28" s="2">
        <f t="shared" si="5"/>
        <v>0</v>
      </c>
      <c r="BD28" s="2">
        <f t="shared" si="6"/>
        <v>0</v>
      </c>
      <c r="BE28" s="2">
        <f t="shared" si="7"/>
        <v>0</v>
      </c>
      <c r="BF28" s="2">
        <f t="shared" si="8"/>
        <v>0</v>
      </c>
      <c r="BG28" s="2">
        <f t="shared" si="9"/>
        <v>0</v>
      </c>
      <c r="BH28" s="2">
        <f t="shared" si="23"/>
        <v>0</v>
      </c>
      <c r="BI28" s="2">
        <f t="shared" si="24"/>
        <v>0</v>
      </c>
      <c r="BJ28" s="2">
        <f t="shared" si="25"/>
        <v>0</v>
      </c>
      <c r="BK28" s="11">
        <f t="shared" si="26"/>
        <v>1.7109021078205416E-2</v>
      </c>
      <c r="BL28" s="12">
        <f>BL$4*temperature!$I138+BL$5*temperature!$I138^2</f>
        <v>2.1176619430043386</v>
      </c>
      <c r="BM28" s="12">
        <f>BM$4*temperature!$I138+BM$5*temperature!$I138^2</f>
        <v>1.2309796768737473</v>
      </c>
      <c r="BN28" s="12">
        <f>BN$4*temperature!$I138+BN$5*temperature!$I138^2</f>
        <v>0.61413805380737951</v>
      </c>
      <c r="BO28" s="12">
        <f>BO$4*temperature!$I138^2+BO$5*temperature!$I138^6</f>
        <v>0.10485541569267409</v>
      </c>
      <c r="BP28" s="12">
        <f>BP$4*temperature!$I138^2+BP$5*temperature!$I138^6</f>
        <v>4.8247645297403906E-2</v>
      </c>
      <c r="BQ28" s="12">
        <f>BQ$4*temperature!$I138^2+BQ$5*temperature!$I138^6</f>
        <v>1.2295004979724161E-2</v>
      </c>
    </row>
    <row r="29" spans="1:69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27"/>
        <v>5.666316603642807E-3</v>
      </c>
      <c r="F29" s="11">
        <f t="shared" si="10"/>
        <v>1.6624795407551574E-2</v>
      </c>
      <c r="G29" s="11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28"/>
        <v>1.9024498519717437E-2</v>
      </c>
      <c r="O29" s="11">
        <f t="shared" si="13"/>
        <v>-1.0547563627891443E-2</v>
      </c>
      <c r="P29" s="11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41"/>
        <v>939.74627918148394</v>
      </c>
      <c r="V29" s="1">
        <f t="shared" si="42"/>
        <v>883.6069313906263</v>
      </c>
      <c r="W29" s="11">
        <f t="shared" si="29"/>
        <v>-2.0726712821921511E-2</v>
      </c>
      <c r="X29" s="11">
        <f t="shared" si="45"/>
        <v>1.3669243377886886E-2</v>
      </c>
      <c r="Y29" s="11">
        <f t="shared" si="4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6"/>
        <v>2.3750849615876435</v>
      </c>
      <c r="AD29" s="12">
        <f t="shared" si="43"/>
        <v>2.7443910675908154</v>
      </c>
      <c r="AE29" s="12">
        <f t="shared" si="44"/>
        <v>1.8865369423268037</v>
      </c>
      <c r="AF29" s="11">
        <f t="shared" si="30"/>
        <v>-4.4187025312232286E-3</v>
      </c>
      <c r="AG29" s="11">
        <f t="shared" si="47"/>
        <v>2.0078250388817498E-3</v>
      </c>
      <c r="AH29" s="11">
        <f t="shared" si="48"/>
        <v>2.6291273103436374E-2</v>
      </c>
      <c r="AI29" s="1">
        <f t="shared" si="31"/>
        <v>23968.331483815607</v>
      </c>
      <c r="AJ29" s="1">
        <f t="shared" si="32"/>
        <v>3353.3556223353889</v>
      </c>
      <c r="AK29" s="1">
        <f t="shared" si="33"/>
        <v>1076.076169635478</v>
      </c>
      <c r="AL29" s="14">
        <f t="shared" si="17"/>
        <v>8.7931873320071432</v>
      </c>
      <c r="AM29" s="14">
        <f t="shared" si="18"/>
        <v>1.1767282692462604</v>
      </c>
      <c r="AN29" s="14">
        <f t="shared" si="19"/>
        <v>0.48368147245606974</v>
      </c>
      <c r="AO29" s="11">
        <f t="shared" si="34"/>
        <v>2.0621120954280148E-2</v>
      </c>
      <c r="AP29" s="11">
        <f t="shared" si="20"/>
        <v>2.5977173653231045E-2</v>
      </c>
      <c r="AQ29" s="11">
        <f t="shared" si="21"/>
        <v>2.3564574154817608E-2</v>
      </c>
      <c r="AR29" s="1">
        <f t="shared" si="35"/>
        <v>15618.982920650913</v>
      </c>
      <c r="AS29" s="1">
        <f t="shared" si="36"/>
        <v>2462.3553193478451</v>
      </c>
      <c r="AT29" s="1">
        <f t="shared" si="37"/>
        <v>808.99433513658573</v>
      </c>
      <c r="AU29" s="1">
        <f t="shared" si="38"/>
        <v>3123.796584130183</v>
      </c>
      <c r="AV29" s="1">
        <f t="shared" si="39"/>
        <v>492.47106386956904</v>
      </c>
      <c r="AW29" s="1">
        <f t="shared" si="40"/>
        <v>161.79886702731716</v>
      </c>
      <c r="AX29" s="2">
        <v>0</v>
      </c>
      <c r="AY29" s="2">
        <v>0</v>
      </c>
      <c r="AZ29" s="2">
        <v>0</v>
      </c>
      <c r="BA29" s="2">
        <f t="shared" si="4"/>
        <v>0</v>
      </c>
      <c r="BB29" s="2">
        <f t="shared" si="22"/>
        <v>0</v>
      </c>
      <c r="BC29" s="2">
        <f t="shared" si="5"/>
        <v>0</v>
      </c>
      <c r="BD29" s="2">
        <f t="shared" si="6"/>
        <v>0</v>
      </c>
      <c r="BE29" s="2">
        <f t="shared" si="7"/>
        <v>0</v>
      </c>
      <c r="BF29" s="2">
        <f t="shared" si="8"/>
        <v>0</v>
      </c>
      <c r="BG29" s="2">
        <f t="shared" si="9"/>
        <v>0</v>
      </c>
      <c r="BH29" s="2">
        <f t="shared" si="23"/>
        <v>0</v>
      </c>
      <c r="BI29" s="2">
        <f t="shared" si="24"/>
        <v>0</v>
      </c>
      <c r="BJ29" s="2">
        <f t="shared" si="25"/>
        <v>0</v>
      </c>
      <c r="BK29" s="11">
        <f t="shared" si="26"/>
        <v>3.5451074401415789E-2</v>
      </c>
      <c r="BL29" s="12">
        <f>BL$4*temperature!$I139+BL$5*temperature!$I139^2</f>
        <v>2.1698501571169837</v>
      </c>
      <c r="BM29" s="12">
        <f>BM$4*temperature!$I139+BM$5*temperature!$I139^2</f>
        <v>1.2591064170339041</v>
      </c>
      <c r="BN29" s="12">
        <f>BN$4*temperature!$I139+BN$5*temperature!$I139^2</f>
        <v>0.62567179899520964</v>
      </c>
      <c r="BO29" s="12">
        <f>BO$4*temperature!$I139^2+BO$5*temperature!$I139^6</f>
        <v>0.1115055749229472</v>
      </c>
      <c r="BP29" s="12">
        <f>BP$4*temperature!$I139^2+BP$5*temperature!$I139^6</f>
        <v>5.1302618906244234E-2</v>
      </c>
      <c r="BQ29" s="12">
        <f>BQ$4*temperature!$I139^2+BQ$5*temperature!$I139^6</f>
        <v>1.3066609752055085E-2</v>
      </c>
    </row>
    <row r="30" spans="1:69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27"/>
        <v>5.2636035724735741E-3</v>
      </c>
      <c r="F30" s="11">
        <f t="shared" si="10"/>
        <v>1.5904845060938921E-2</v>
      </c>
      <c r="G30" s="11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28"/>
        <v>3.5377179583490292E-2</v>
      </c>
      <c r="O30" s="11">
        <f t="shared" si="13"/>
        <v>2.5417406123961817E-2</v>
      </c>
      <c r="P30" s="11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41"/>
        <v>941.66348339372075</v>
      </c>
      <c r="V30" s="1">
        <f t="shared" si="42"/>
        <v>872.71451539045961</v>
      </c>
      <c r="W30" s="11">
        <f t="shared" si="29"/>
        <v>-1.9561938367143039E-3</v>
      </c>
      <c r="X30" s="11">
        <f t="shared" si="45"/>
        <v>2.040129612331798E-3</v>
      </c>
      <c r="Y30" s="11">
        <f t="shared" si="4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6"/>
        <v>2.3409095494429892</v>
      </c>
      <c r="AD30" s="12">
        <f t="shared" si="43"/>
        <v>2.7203543668669528</v>
      </c>
      <c r="AE30" s="12">
        <f t="shared" si="44"/>
        <v>1.9115173214066605</v>
      </c>
      <c r="AF30" s="11">
        <f t="shared" si="30"/>
        <v>-1.4389132472048205E-2</v>
      </c>
      <c r="AG30" s="11">
        <f t="shared" si="47"/>
        <v>-8.7584823488597863E-3</v>
      </c>
      <c r="AH30" s="11">
        <f t="shared" si="48"/>
        <v>1.3241394069414048E-2</v>
      </c>
      <c r="AI30" s="1">
        <f t="shared" si="31"/>
        <v>24695.294919564229</v>
      </c>
      <c r="AJ30" s="1">
        <f t="shared" si="32"/>
        <v>3510.4911239714193</v>
      </c>
      <c r="AK30" s="1">
        <f t="shared" si="33"/>
        <v>1130.2674196992473</v>
      </c>
      <c r="AL30" s="14">
        <f t="shared" si="17"/>
        <v>8.974512711554107</v>
      </c>
      <c r="AM30" s="14">
        <f t="shared" si="18"/>
        <v>1.2072963438391364</v>
      </c>
      <c r="AN30" s="14">
        <f t="shared" si="19"/>
        <v>0.49507922038107216</v>
      </c>
      <c r="AO30" s="11">
        <f t="shared" si="34"/>
        <v>2.0621120954280148E-2</v>
      </c>
      <c r="AP30" s="11">
        <f t="shared" si="20"/>
        <v>2.5977173653231045E-2</v>
      </c>
      <c r="AQ30" s="11">
        <f t="shared" si="21"/>
        <v>2.3564574154817608E-2</v>
      </c>
      <c r="AR30" s="1">
        <f t="shared" si="35"/>
        <v>16104.103440851959</v>
      </c>
      <c r="AS30" s="1">
        <f t="shared" si="36"/>
        <v>2581.9539914058173</v>
      </c>
      <c r="AT30" s="1">
        <f t="shared" si="37"/>
        <v>852.46594137172281</v>
      </c>
      <c r="AU30" s="1">
        <f t="shared" si="38"/>
        <v>3220.8206881703918</v>
      </c>
      <c r="AV30" s="1">
        <f t="shared" si="39"/>
        <v>516.39079828116348</v>
      </c>
      <c r="AW30" s="1">
        <f t="shared" si="40"/>
        <v>170.49318827434456</v>
      </c>
      <c r="AX30" s="2">
        <v>0</v>
      </c>
      <c r="AY30" s="2">
        <v>0</v>
      </c>
      <c r="AZ30" s="2">
        <v>0</v>
      </c>
      <c r="BA30" s="2">
        <f t="shared" si="4"/>
        <v>0</v>
      </c>
      <c r="BB30" s="2">
        <f t="shared" si="22"/>
        <v>0</v>
      </c>
      <c r="BC30" s="2">
        <f t="shared" si="5"/>
        <v>0</v>
      </c>
      <c r="BD30" s="2">
        <f t="shared" si="6"/>
        <v>0</v>
      </c>
      <c r="BE30" s="2">
        <f t="shared" si="7"/>
        <v>0</v>
      </c>
      <c r="BF30" s="2">
        <f t="shared" si="8"/>
        <v>0</v>
      </c>
      <c r="BG30" s="2">
        <f t="shared" si="9"/>
        <v>0</v>
      </c>
      <c r="BH30" s="2">
        <f t="shared" si="23"/>
        <v>0</v>
      </c>
      <c r="BI30" s="2">
        <f t="shared" si="24"/>
        <v>0</v>
      </c>
      <c r="BJ30" s="2">
        <f t="shared" si="25"/>
        <v>0</v>
      </c>
      <c r="BK30" s="11">
        <f t="shared" si="26"/>
        <v>5.377947418379822E-2</v>
      </c>
      <c r="BL30" s="12">
        <f>BL$4*temperature!$I140+BL$5*temperature!$I140^2</f>
        <v>2.2221390489074349</v>
      </c>
      <c r="BM30" s="12">
        <f>BM$4*temperature!$I140+BM$5*temperature!$I140^2</f>
        <v>1.2871125438101301</v>
      </c>
      <c r="BN30" s="12">
        <f>BN$4*temperature!$I140+BN$5*temperature!$I140^2</f>
        <v>0.63694281489987825</v>
      </c>
      <c r="BO30" s="12">
        <f>BO$4*temperature!$I140^2+BO$5*temperature!$I140^6</f>
        <v>0.11848853868980991</v>
      </c>
      <c r="BP30" s="12">
        <f>BP$4*temperature!$I140^2+BP$5*temperature!$I140^6</f>
        <v>5.4509480927762657E-2</v>
      </c>
      <c r="BQ30" s="12">
        <f>BQ$4*temperature!$I140^2+BQ$5*temperature!$I140^6</f>
        <v>1.3875199751353406E-2</v>
      </c>
    </row>
    <row r="31" spans="1:69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27"/>
        <v>5.4244692212248591E-3</v>
      </c>
      <c r="F31" s="11">
        <f t="shared" si="10"/>
        <v>1.6064507173073395E-2</v>
      </c>
      <c r="G31" s="11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28"/>
        <v>2.9085819571173399E-2</v>
      </c>
      <c r="O31" s="11">
        <f t="shared" si="13"/>
        <v>1.272489895011053E-2</v>
      </c>
      <c r="P31" s="11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41"/>
        <v>947.36627196858285</v>
      </c>
      <c r="V31" s="1">
        <f t="shared" si="42"/>
        <v>874.98272398389327</v>
      </c>
      <c r="W31" s="11">
        <f t="shared" si="29"/>
        <v>-1.3011283320596201E-2</v>
      </c>
      <c r="X31" s="11">
        <f t="shared" si="45"/>
        <v>6.0560791359451915E-3</v>
      </c>
      <c r="Y31" s="11">
        <f t="shared" si="4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6"/>
        <v>2.3139111537652339</v>
      </c>
      <c r="AD31" s="12">
        <f t="shared" si="43"/>
        <v>2.8188005878676665</v>
      </c>
      <c r="AE31" s="12">
        <f t="shared" si="44"/>
        <v>1.9431513150416031</v>
      </c>
      <c r="AF31" s="11">
        <f t="shared" si="30"/>
        <v>-1.1533292981858012E-2</v>
      </c>
      <c r="AG31" s="11">
        <f t="shared" si="47"/>
        <v>3.6188748862926667E-2</v>
      </c>
      <c r="AH31" s="11">
        <f t="shared" si="48"/>
        <v>1.6549153534043626E-2</v>
      </c>
      <c r="AI31" s="1">
        <f t="shared" si="31"/>
        <v>25446.586115778198</v>
      </c>
      <c r="AJ31" s="1">
        <f t="shared" si="32"/>
        <v>3675.8328098554407</v>
      </c>
      <c r="AK31" s="1">
        <f t="shared" si="33"/>
        <v>1187.7338660036671</v>
      </c>
      <c r="AL31" s="14">
        <f t="shared" si="17"/>
        <v>9.1595772236847885</v>
      </c>
      <c r="AM31" s="14">
        <f t="shared" si="18"/>
        <v>1.2386584906139566</v>
      </c>
      <c r="AN31" s="14">
        <f t="shared" si="19"/>
        <v>0.50674555138225119</v>
      </c>
      <c r="AO31" s="11">
        <f t="shared" si="34"/>
        <v>2.0621120954280148E-2</v>
      </c>
      <c r="AP31" s="11">
        <f t="shared" si="20"/>
        <v>2.5977173653231045E-2</v>
      </c>
      <c r="AQ31" s="11">
        <f t="shared" si="21"/>
        <v>2.3564574154817608E-2</v>
      </c>
      <c r="AR31" s="1">
        <f t="shared" si="35"/>
        <v>16606.714721536202</v>
      </c>
      <c r="AS31" s="1">
        <f t="shared" si="36"/>
        <v>2707.8262661865601</v>
      </c>
      <c r="AT31" s="1">
        <f t="shared" si="37"/>
        <v>898.1602512070865</v>
      </c>
      <c r="AU31" s="1">
        <f t="shared" si="38"/>
        <v>3321.3429443072405</v>
      </c>
      <c r="AV31" s="1">
        <f t="shared" si="39"/>
        <v>541.56525323731205</v>
      </c>
      <c r="AW31" s="1">
        <f t="shared" si="40"/>
        <v>179.63205024141732</v>
      </c>
      <c r="AX31" s="2">
        <v>0</v>
      </c>
      <c r="AY31" s="2">
        <v>0</v>
      </c>
      <c r="AZ31" s="2">
        <v>0</v>
      </c>
      <c r="BA31" s="2">
        <f t="shared" si="4"/>
        <v>0</v>
      </c>
      <c r="BB31" s="2">
        <f t="shared" si="22"/>
        <v>0</v>
      </c>
      <c r="BC31" s="2">
        <f t="shared" si="5"/>
        <v>0</v>
      </c>
      <c r="BD31" s="2">
        <f t="shared" si="6"/>
        <v>0</v>
      </c>
      <c r="BE31" s="2">
        <f t="shared" si="7"/>
        <v>0</v>
      </c>
      <c r="BF31" s="2">
        <f t="shared" si="8"/>
        <v>0</v>
      </c>
      <c r="BG31" s="2">
        <f t="shared" si="9"/>
        <v>0</v>
      </c>
      <c r="BH31" s="2">
        <f t="shared" si="23"/>
        <v>0</v>
      </c>
      <c r="BI31" s="2">
        <f t="shared" si="24"/>
        <v>0</v>
      </c>
      <c r="BJ31" s="2">
        <f t="shared" si="25"/>
        <v>0</v>
      </c>
      <c r="BK31" s="11">
        <f t="shared" si="26"/>
        <v>4.6607326093668328E-2</v>
      </c>
      <c r="BL31" s="12">
        <f>BL$4*temperature!$I141+BL$5*temperature!$I141^2</f>
        <v>2.274565218099367</v>
      </c>
      <c r="BM31" s="12">
        <f>BM$4*temperature!$I141+BM$5*temperature!$I141^2</f>
        <v>1.3150073206000652</v>
      </c>
      <c r="BN31" s="12">
        <f>BN$4*temperature!$I141+BN$5*temperature!$I141^2</f>
        <v>0.64794214102893033</v>
      </c>
      <c r="BO31" s="12">
        <f>BO$4*temperature!$I141^2+BO$5*temperature!$I141^6</f>
        <v>0.12582776310716651</v>
      </c>
      <c r="BP31" s="12">
        <f>BP$4*temperature!$I141^2+BP$5*temperature!$I141^6</f>
        <v>5.7878781932504557E-2</v>
      </c>
      <c r="BQ31" s="12">
        <f>BQ$4*temperature!$I141^2+BQ$5*temperature!$I141^6</f>
        <v>1.4723128996429143E-2</v>
      </c>
    </row>
    <row r="32" spans="1:69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27"/>
        <v>5.6829898394004097E-3</v>
      </c>
      <c r="F32" s="11">
        <f t="shared" si="10"/>
        <v>1.659902638740296E-2</v>
      </c>
      <c r="G32" s="11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28"/>
        <v>2.4431689949962587E-2</v>
      </c>
      <c r="O32" s="11">
        <f t="shared" si="13"/>
        <v>2.4840729551819818E-2</v>
      </c>
      <c r="P32" s="11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41"/>
        <v>932.00882127495822</v>
      </c>
      <c r="V32" s="1">
        <f t="shared" si="42"/>
        <v>880.29203924593799</v>
      </c>
      <c r="W32" s="11">
        <f t="shared" si="29"/>
        <v>-1.9225474792414321E-2</v>
      </c>
      <c r="X32" s="11">
        <f t="shared" si="45"/>
        <v>-1.621067917238872E-2</v>
      </c>
      <c r="Y32" s="11">
        <f t="shared" si="4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6"/>
        <v>2.2895410329228123</v>
      </c>
      <c r="AD32" s="12">
        <f t="shared" si="43"/>
        <v>2.8253717061001042</v>
      </c>
      <c r="AE32" s="12">
        <f t="shared" si="44"/>
        <v>1.9502411781325806</v>
      </c>
      <c r="AF32" s="11">
        <f t="shared" si="30"/>
        <v>-1.0532003704103454E-2</v>
      </c>
      <c r="AG32" s="11">
        <f t="shared" si="47"/>
        <v>2.3311752738808256E-3</v>
      </c>
      <c r="AH32" s="11">
        <f t="shared" si="48"/>
        <v>3.6486417892915846E-3</v>
      </c>
      <c r="AI32" s="1">
        <f t="shared" si="31"/>
        <v>26223.270448507621</v>
      </c>
      <c r="AJ32" s="1">
        <f t="shared" si="32"/>
        <v>3849.8147821072084</v>
      </c>
      <c r="AK32" s="1">
        <f t="shared" si="33"/>
        <v>1248.5925296447178</v>
      </c>
      <c r="AL32" s="14">
        <f t="shared" si="17"/>
        <v>9.3484579735044626</v>
      </c>
      <c r="AM32" s="14">
        <f t="shared" si="18"/>
        <v>1.2708353373216845</v>
      </c>
      <c r="AN32" s="14">
        <f t="shared" si="19"/>
        <v>0.51868679450542221</v>
      </c>
      <c r="AO32" s="11">
        <f t="shared" si="34"/>
        <v>2.0621120954280148E-2</v>
      </c>
      <c r="AP32" s="11">
        <f t="shared" si="20"/>
        <v>2.5977173653231045E-2</v>
      </c>
      <c r="AQ32" s="11">
        <f t="shared" si="21"/>
        <v>2.3564574154817608E-2</v>
      </c>
      <c r="AR32" s="1">
        <f t="shared" si="35"/>
        <v>17128.86655162213</v>
      </c>
      <c r="AS32" s="1">
        <f t="shared" si="36"/>
        <v>2841.1558926250655</v>
      </c>
      <c r="AT32" s="1">
        <f t="shared" si="37"/>
        <v>946.69792193630326</v>
      </c>
      <c r="AU32" s="1">
        <f t="shared" si="38"/>
        <v>3425.7733103244263</v>
      </c>
      <c r="AV32" s="1">
        <f t="shared" si="39"/>
        <v>568.23117852501309</v>
      </c>
      <c r="AW32" s="1">
        <f t="shared" si="40"/>
        <v>189.33958438726066</v>
      </c>
      <c r="AX32" s="2">
        <v>0</v>
      </c>
      <c r="AY32" s="2">
        <v>0</v>
      </c>
      <c r="AZ32" s="2">
        <v>0</v>
      </c>
      <c r="BA32" s="2">
        <f t="shared" si="4"/>
        <v>0</v>
      </c>
      <c r="BB32" s="2">
        <f t="shared" si="22"/>
        <v>0</v>
      </c>
      <c r="BC32" s="2">
        <f t="shared" si="5"/>
        <v>0</v>
      </c>
      <c r="BD32" s="2">
        <f t="shared" si="6"/>
        <v>0</v>
      </c>
      <c r="BE32" s="2">
        <f t="shared" si="7"/>
        <v>0</v>
      </c>
      <c r="BF32" s="2">
        <f t="shared" si="8"/>
        <v>0</v>
      </c>
      <c r="BG32" s="2">
        <f t="shared" si="9"/>
        <v>0</v>
      </c>
      <c r="BH32" s="2">
        <f t="shared" si="23"/>
        <v>0</v>
      </c>
      <c r="BI32" s="2">
        <f t="shared" si="24"/>
        <v>0</v>
      </c>
      <c r="BJ32" s="2">
        <f t="shared" si="25"/>
        <v>0</v>
      </c>
      <c r="BK32" s="11">
        <f t="shared" si="26"/>
        <v>4.3919983115699973E-2</v>
      </c>
      <c r="BL32" s="12">
        <f>BL$4*temperature!$I142+BL$5*temperature!$I142^2</f>
        <v>2.3271213879280808</v>
      </c>
      <c r="BM32" s="12">
        <f>BM$4*temperature!$I142+BM$5*temperature!$I142^2</f>
        <v>1.3427754190860772</v>
      </c>
      <c r="BN32" s="12">
        <f>BN$4*temperature!$I142+BN$5*temperature!$I142^2</f>
        <v>0.65864958076805713</v>
      </c>
      <c r="BO32" s="12">
        <f>BO$4*temperature!$I142^2+BO$5*temperature!$I142^6</f>
        <v>0.13354276285618222</v>
      </c>
      <c r="BP32" s="12">
        <f>BP$4*temperature!$I142^2+BP$5*temperature!$I142^6</f>
        <v>6.1419219377592295E-2</v>
      </c>
      <c r="BQ32" s="12">
        <f>BQ$4*temperature!$I142^2+BQ$5*temperature!$I142^6</f>
        <v>1.5612224722369243E-2</v>
      </c>
    </row>
    <row r="33" spans="1:69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27"/>
        <v>5.6025935173917851E-3</v>
      </c>
      <c r="F33" s="11">
        <f t="shared" si="10"/>
        <v>1.7099851299727353E-2</v>
      </c>
      <c r="G33" s="11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28"/>
        <v>2.4970831509726343E-2</v>
      </c>
      <c r="O33" s="11">
        <f t="shared" si="13"/>
        <v>2.3738205977081428E-2</v>
      </c>
      <c r="P33" s="11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41"/>
        <v>932.08276797894018</v>
      </c>
      <c r="V33" s="1">
        <f t="shared" si="42"/>
        <v>880.90253472291624</v>
      </c>
      <c r="W33" s="11">
        <f t="shared" si="29"/>
        <v>2.521244251574295E-4</v>
      </c>
      <c r="X33" s="11">
        <f t="shared" si="45"/>
        <v>7.9341206106642304E-5</v>
      </c>
      <c r="Y33" s="11">
        <f t="shared" si="4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6"/>
        <v>2.2887742285086174</v>
      </c>
      <c r="AD33" s="12">
        <f t="shared" si="43"/>
        <v>2.8495451502593916</v>
      </c>
      <c r="AE33" s="12">
        <f t="shared" si="44"/>
        <v>1.9390383149350143</v>
      </c>
      <c r="AF33" s="11">
        <f t="shared" si="30"/>
        <v>-3.3491621384740267E-4</v>
      </c>
      <c r="AG33" s="11">
        <f t="shared" si="47"/>
        <v>8.5558456280623307E-3</v>
      </c>
      <c r="AH33" s="11">
        <f t="shared" si="48"/>
        <v>-5.7443475828427015E-3</v>
      </c>
      <c r="AI33" s="1">
        <f t="shared" si="31"/>
        <v>27026.716713981288</v>
      </c>
      <c r="AJ33" s="1">
        <f t="shared" si="32"/>
        <v>4033.0644824215005</v>
      </c>
      <c r="AK33" s="1">
        <f t="shared" si="33"/>
        <v>1313.0728610675067</v>
      </c>
      <c r="AL33" s="14">
        <f t="shared" si="17"/>
        <v>9.5412336561121034</v>
      </c>
      <c r="AM33" s="14">
        <f t="shared" si="18"/>
        <v>1.3038480475639525</v>
      </c>
      <c r="AN33" s="14">
        <f t="shared" si="19"/>
        <v>0.53090942793766982</v>
      </c>
      <c r="AO33" s="11">
        <f t="shared" si="34"/>
        <v>2.0621120954280148E-2</v>
      </c>
      <c r="AP33" s="11">
        <f t="shared" si="20"/>
        <v>2.5977173653231045E-2</v>
      </c>
      <c r="AQ33" s="11">
        <f t="shared" si="21"/>
        <v>2.3564574154817608E-2</v>
      </c>
      <c r="AR33" s="1">
        <f t="shared" si="35"/>
        <v>17666.70561109337</v>
      </c>
      <c r="AS33" s="1">
        <f t="shared" si="36"/>
        <v>2982.3780962531046</v>
      </c>
      <c r="AT33" s="1">
        <f t="shared" si="37"/>
        <v>997.71591982171071</v>
      </c>
      <c r="AU33" s="1">
        <f t="shared" si="38"/>
        <v>3533.3411222186742</v>
      </c>
      <c r="AV33" s="1">
        <f t="shared" si="39"/>
        <v>596.47561925062098</v>
      </c>
      <c r="AW33" s="1">
        <f t="shared" si="40"/>
        <v>199.54318396434215</v>
      </c>
      <c r="AX33" s="2">
        <v>0</v>
      </c>
      <c r="AY33" s="2">
        <v>0</v>
      </c>
      <c r="AZ33" s="2">
        <v>0</v>
      </c>
      <c r="BA33" s="2">
        <f t="shared" si="4"/>
        <v>0</v>
      </c>
      <c r="BB33" s="2">
        <f t="shared" si="22"/>
        <v>0</v>
      </c>
      <c r="BC33" s="2">
        <f t="shared" si="5"/>
        <v>0</v>
      </c>
      <c r="BD33" s="2">
        <f t="shared" si="6"/>
        <v>0</v>
      </c>
      <c r="BE33" s="2">
        <f t="shared" si="7"/>
        <v>0</v>
      </c>
      <c r="BF33" s="2">
        <f t="shared" si="8"/>
        <v>0</v>
      </c>
      <c r="BG33" s="2">
        <f t="shared" si="9"/>
        <v>0</v>
      </c>
      <c r="BH33" s="2">
        <f t="shared" si="23"/>
        <v>0</v>
      </c>
      <c r="BI33" s="2">
        <f t="shared" si="24"/>
        <v>0</v>
      </c>
      <c r="BJ33" s="2">
        <f t="shared" si="25"/>
        <v>0</v>
      </c>
      <c r="BK33" s="11">
        <f t="shared" si="26"/>
        <v>4.4197072041392865E-2</v>
      </c>
      <c r="BL33" s="12">
        <f>BL$4*temperature!$I143+BL$5*temperature!$I143^2</f>
        <v>2.37979675164169</v>
      </c>
      <c r="BM33" s="12">
        <f>BM$4*temperature!$I143+BM$5*temperature!$I143^2</f>
        <v>1.3703986763386178</v>
      </c>
      <c r="BN33" s="12">
        <f>BN$4*temperature!$I143+BN$5*temperature!$I143^2</f>
        <v>0.66904263833359656</v>
      </c>
      <c r="BO33" s="12">
        <f>BO$4*temperature!$I143^2+BO$5*temperature!$I143^6</f>
        <v>0.14165421400873093</v>
      </c>
      <c r="BP33" s="12">
        <f>BP$4*temperature!$I143^2+BP$5*temperature!$I143^6</f>
        <v>6.5139974459878708E-2</v>
      </c>
      <c r="BQ33" s="12">
        <f>BQ$4*temperature!$I143^2+BQ$5*temperature!$I143^6</f>
        <v>1.6544367514749782E-2</v>
      </c>
    </row>
    <row r="34" spans="1:69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27"/>
        <v>5.8100825047127103E-3</v>
      </c>
      <c r="F34" s="11">
        <f t="shared" si="10"/>
        <v>1.6909754969087532E-2</v>
      </c>
      <c r="G34" s="11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28"/>
        <v>4.0269213754335009E-2</v>
      </c>
      <c r="O34" s="11">
        <f t="shared" si="13"/>
        <v>1.6026457708014696E-2</v>
      </c>
      <c r="P34" s="11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41"/>
        <v>930.71902837306368</v>
      </c>
      <c r="V34" s="1">
        <f t="shared" si="42"/>
        <v>854.64270394924336</v>
      </c>
      <c r="W34" s="11">
        <f t="shared" si="29"/>
        <v>-1.51105625085175E-2</v>
      </c>
      <c r="X34" s="11">
        <f t="shared" si="45"/>
        <v>-1.4631099862875141E-3</v>
      </c>
      <c r="Y34" s="11">
        <f t="shared" si="4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6"/>
        <v>2.293792180198313</v>
      </c>
      <c r="AD34" s="12">
        <f t="shared" si="43"/>
        <v>2.8876122898394789</v>
      </c>
      <c r="AE34" s="12">
        <f t="shared" si="44"/>
        <v>1.9885137845060206</v>
      </c>
      <c r="AF34" s="11">
        <f t="shared" si="30"/>
        <v>2.1924188184192506E-3</v>
      </c>
      <c r="AG34" s="11">
        <f t="shared" si="47"/>
        <v>1.3359023132734738E-2</v>
      </c>
      <c r="AH34" s="11">
        <f t="shared" si="48"/>
        <v>2.5515467739823494E-2</v>
      </c>
      <c r="AI34" s="1">
        <f t="shared" si="31"/>
        <v>27857.386164801832</v>
      </c>
      <c r="AJ34" s="1">
        <f t="shared" si="32"/>
        <v>4226.2336534299711</v>
      </c>
      <c r="AK34" s="1">
        <f t="shared" si="33"/>
        <v>1381.3087589250983</v>
      </c>
      <c r="AL34" s="14">
        <f t="shared" si="17"/>
        <v>9.737984589387839</v>
      </c>
      <c r="AM34" s="14">
        <f t="shared" si="18"/>
        <v>1.3377183347129475</v>
      </c>
      <c r="AN34" s="14">
        <f t="shared" si="19"/>
        <v>0.54342008252179885</v>
      </c>
      <c r="AO34" s="11">
        <f t="shared" si="34"/>
        <v>2.0621120954280148E-2</v>
      </c>
      <c r="AP34" s="11">
        <f t="shared" si="20"/>
        <v>2.5977173653231045E-2</v>
      </c>
      <c r="AQ34" s="11">
        <f t="shared" si="21"/>
        <v>2.3564574154817608E-2</v>
      </c>
      <c r="AR34" s="1">
        <f t="shared" si="35"/>
        <v>18224.781346912463</v>
      </c>
      <c r="AS34" s="1">
        <f t="shared" si="36"/>
        <v>3130.3290962038368</v>
      </c>
      <c r="AT34" s="1">
        <f t="shared" si="37"/>
        <v>1051.2386818989658</v>
      </c>
      <c r="AU34" s="1">
        <f t="shared" si="38"/>
        <v>3644.9562693824928</v>
      </c>
      <c r="AV34" s="1">
        <f t="shared" si="39"/>
        <v>626.06581924076738</v>
      </c>
      <c r="AW34" s="1">
        <f t="shared" si="40"/>
        <v>210.24773637979317</v>
      </c>
      <c r="AX34" s="2">
        <v>0</v>
      </c>
      <c r="AY34" s="2">
        <v>0</v>
      </c>
      <c r="AZ34" s="2">
        <v>0</v>
      </c>
      <c r="BA34" s="2">
        <f t="shared" si="4"/>
        <v>0</v>
      </c>
      <c r="BB34" s="2">
        <f t="shared" si="22"/>
        <v>0</v>
      </c>
      <c r="BC34" s="2">
        <f t="shared" si="5"/>
        <v>0</v>
      </c>
      <c r="BD34" s="2">
        <f t="shared" si="6"/>
        <v>0</v>
      </c>
      <c r="BE34" s="2">
        <f t="shared" si="7"/>
        <v>0</v>
      </c>
      <c r="BF34" s="2">
        <f t="shared" si="8"/>
        <v>0</v>
      </c>
      <c r="BG34" s="2">
        <f t="shared" si="9"/>
        <v>0</v>
      </c>
      <c r="BH34" s="2">
        <f t="shared" si="23"/>
        <v>0</v>
      </c>
      <c r="BI34" s="2">
        <f t="shared" si="24"/>
        <v>0</v>
      </c>
      <c r="BJ34" s="2">
        <f t="shared" si="25"/>
        <v>0</v>
      </c>
      <c r="BK34" s="11">
        <f t="shared" si="26"/>
        <v>5.7694154448594243E-2</v>
      </c>
      <c r="BL34" s="12">
        <f>BL$4*temperature!$I144+BL$5*temperature!$I144^2</f>
        <v>2.4325527743913256</v>
      </c>
      <c r="BM34" s="12">
        <f>BM$4*temperature!$I144+BM$5*temperature!$I144^2</f>
        <v>1.3978434973497664</v>
      </c>
      <c r="BN34" s="12">
        <f>BN$4*temperature!$I144+BN$5*temperature!$I144^2</f>
        <v>0.67909189457428165</v>
      </c>
      <c r="BO34" s="12">
        <f>BO$4*temperature!$I144^2+BO$5*temperature!$I144^6</f>
        <v>0.15018004211714278</v>
      </c>
      <c r="BP34" s="12">
        <f>BP$4*temperature!$I144^2+BP$5*temperature!$I144^6</f>
        <v>6.9048910081106016E-2</v>
      </c>
      <c r="BQ34" s="12">
        <f>BQ$4*temperature!$I144^2+BQ$5*temperature!$I144^6</f>
        <v>1.7521029295606751E-2</v>
      </c>
    </row>
    <row r="35" spans="1:69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27"/>
        <v>6.1326994822132885E-3</v>
      </c>
      <c r="F35" s="11">
        <f t="shared" si="10"/>
        <v>1.6217519828473526E-2</v>
      </c>
      <c r="G35" s="11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28"/>
        <v>3.2799220449000632E-2</v>
      </c>
      <c r="O35" s="11">
        <f t="shared" si="13"/>
        <v>-6.5636363100640693E-5</v>
      </c>
      <c r="P35" s="11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41"/>
        <v>927.55947584821479</v>
      </c>
      <c r="V35" s="1">
        <f t="shared" si="42"/>
        <v>838.68873584744733</v>
      </c>
      <c r="W35" s="11">
        <f t="shared" si="29"/>
        <v>-2.3085892152052589E-2</v>
      </c>
      <c r="X35" s="11">
        <f t="shared" si="45"/>
        <v>-3.394743664338673E-3</v>
      </c>
      <c r="Y35" s="11">
        <f t="shared" si="4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6"/>
        <v>2.3093853587707547</v>
      </c>
      <c r="AD35" s="12">
        <f t="shared" si="43"/>
        <v>2.8609420451927874</v>
      </c>
      <c r="AE35" s="12">
        <f t="shared" si="44"/>
        <v>1.9721805144674187</v>
      </c>
      <c r="AF35" s="11">
        <f t="shared" si="30"/>
        <v>6.7979909893551849E-3</v>
      </c>
      <c r="AG35" s="11">
        <f t="shared" si="47"/>
        <v>-9.2360891870889583E-3</v>
      </c>
      <c r="AH35" s="11">
        <f t="shared" si="48"/>
        <v>-8.2138078025238981E-3</v>
      </c>
      <c r="AI35" s="1">
        <f t="shared" si="31"/>
        <v>28716.603817704141</v>
      </c>
      <c r="AJ35" s="1">
        <f t="shared" si="32"/>
        <v>4429.6761073277412</v>
      </c>
      <c r="AK35" s="1">
        <f t="shared" si="33"/>
        <v>1453.4256194123818</v>
      </c>
      <c r="AL35" s="14">
        <f t="shared" si="17"/>
        <v>9.938792747456521</v>
      </c>
      <c r="AM35" s="14">
        <f t="shared" si="18"/>
        <v>1.3724684761928969</v>
      </c>
      <c r="AN35" s="14">
        <f t="shared" si="19"/>
        <v>0.55622554535360091</v>
      </c>
      <c r="AO35" s="11">
        <f t="shared" si="34"/>
        <v>2.0621120954280148E-2</v>
      </c>
      <c r="AP35" s="11">
        <f t="shared" si="20"/>
        <v>2.5977173653231045E-2</v>
      </c>
      <c r="AQ35" s="11">
        <f t="shared" si="21"/>
        <v>2.3564574154817608E-2</v>
      </c>
      <c r="AR35" s="1">
        <f t="shared" si="35"/>
        <v>18805.705535227633</v>
      </c>
      <c r="AS35" s="1">
        <f t="shared" si="36"/>
        <v>3283.9817317822931</v>
      </c>
      <c r="AT35" s="1">
        <f t="shared" si="37"/>
        <v>1107.2037703407129</v>
      </c>
      <c r="AU35" s="1">
        <f t="shared" si="38"/>
        <v>3761.141107045527</v>
      </c>
      <c r="AV35" s="1">
        <f t="shared" si="39"/>
        <v>656.79634635645868</v>
      </c>
      <c r="AW35" s="1">
        <f t="shared" si="40"/>
        <v>221.44075406814261</v>
      </c>
      <c r="AX35" s="2">
        <v>0</v>
      </c>
      <c r="AY35" s="2">
        <v>0</v>
      </c>
      <c r="AZ35" s="2">
        <v>0</v>
      </c>
      <c r="BA35" s="2">
        <f t="shared" si="4"/>
        <v>0</v>
      </c>
      <c r="BB35" s="2">
        <f t="shared" si="22"/>
        <v>0</v>
      </c>
      <c r="BC35" s="2">
        <f t="shared" si="5"/>
        <v>0</v>
      </c>
      <c r="BD35" s="2">
        <f t="shared" si="6"/>
        <v>0</v>
      </c>
      <c r="BE35" s="2">
        <f t="shared" si="7"/>
        <v>0</v>
      </c>
      <c r="BF35" s="2">
        <f t="shared" si="8"/>
        <v>0</v>
      </c>
      <c r="BG35" s="2">
        <f t="shared" si="9"/>
        <v>0</v>
      </c>
      <c r="BH35" s="2">
        <f t="shared" si="23"/>
        <v>0</v>
      </c>
      <c r="BI35" s="2">
        <f t="shared" si="24"/>
        <v>0</v>
      </c>
      <c r="BJ35" s="2">
        <f t="shared" si="25"/>
        <v>0</v>
      </c>
      <c r="BK35" s="11">
        <f t="shared" si="26"/>
        <v>4.9561917962211294E-2</v>
      </c>
      <c r="BL35" s="12">
        <f>BL$4*temperature!$I145+BL$5*temperature!$I145^2</f>
        <v>2.485394782848505</v>
      </c>
      <c r="BM35" s="12">
        <f>BM$4*temperature!$I145+BM$5*temperature!$I145^2</f>
        <v>1.4250980954903092</v>
      </c>
      <c r="BN35" s="12">
        <f>BN$4*temperature!$I145+BN$5*temperature!$I145^2</f>
        <v>0.68877464048455361</v>
      </c>
      <c r="BO35" s="12">
        <f>BO$4*temperature!$I145^2+BO$5*temperature!$I145^6</f>
        <v>0.15914697470354874</v>
      </c>
      <c r="BP35" s="12">
        <f>BP$4*temperature!$I145^2+BP$5*temperature!$I145^6</f>
        <v>7.3157857679326616E-2</v>
      </c>
      <c r="BQ35" s="12">
        <f>BQ$4*temperature!$I145^2+BQ$5*temperature!$I145^6</f>
        <v>1.8544580719468406E-2</v>
      </c>
    </row>
    <row r="36" spans="1:69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27"/>
        <v>6.7135178745578727E-3</v>
      </c>
      <c r="F36" s="11">
        <f t="shared" si="10"/>
        <v>1.6330021206645062E-2</v>
      </c>
      <c r="G36" s="11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28"/>
        <v>2.8508342132963049E-2</v>
      </c>
      <c r="O36" s="11">
        <f t="shared" si="13"/>
        <v>3.6321432166639411E-3</v>
      </c>
      <c r="P36" s="11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41"/>
        <v>931.01927467261214</v>
      </c>
      <c r="V36" s="1">
        <f t="shared" si="42"/>
        <v>844.47815420020129</v>
      </c>
      <c r="W36" s="11">
        <f t="shared" si="29"/>
        <v>-3.8296340831148634E-2</v>
      </c>
      <c r="X36" s="11">
        <f t="shared" si="45"/>
        <v>3.7300021340771483E-3</v>
      </c>
      <c r="Y36" s="11">
        <f t="shared" si="4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6"/>
        <v>2.2835509596639398</v>
      </c>
      <c r="AD36" s="12">
        <f t="shared" si="43"/>
        <v>2.7475569888912075</v>
      </c>
      <c r="AE36" s="12">
        <f t="shared" si="44"/>
        <v>1.9497480298762651</v>
      </c>
      <c r="AF36" s="11">
        <f t="shared" si="30"/>
        <v>-1.1186699096666142E-2</v>
      </c>
      <c r="AG36" s="11">
        <f t="shared" si="47"/>
        <v>-3.9632070314776113E-2</v>
      </c>
      <c r="AH36" s="11">
        <f t="shared" si="48"/>
        <v>-1.137445808159776E-2</v>
      </c>
      <c r="AI36" s="1">
        <f t="shared" si="31"/>
        <v>29606.084542979253</v>
      </c>
      <c r="AJ36" s="1">
        <f t="shared" si="32"/>
        <v>4643.5048429514254</v>
      </c>
      <c r="AK36" s="1">
        <f t="shared" si="33"/>
        <v>1529.5238115392863</v>
      </c>
      <c r="AL36" s="14">
        <f t="shared" si="17"/>
        <v>10.143741794841343</v>
      </c>
      <c r="AM36" s="14">
        <f t="shared" si="18"/>
        <v>1.4081213281325451</v>
      </c>
      <c r="AN36" s="14">
        <f t="shared" si="19"/>
        <v>0.56933276346388972</v>
      </c>
      <c r="AO36" s="11">
        <f t="shared" si="34"/>
        <v>2.0621120954280148E-2</v>
      </c>
      <c r="AP36" s="11">
        <f t="shared" si="20"/>
        <v>2.5977173653231045E-2</v>
      </c>
      <c r="AQ36" s="11">
        <f t="shared" si="21"/>
        <v>2.3564574154817608E-2</v>
      </c>
      <c r="AR36" s="1">
        <f t="shared" si="35"/>
        <v>19414.601595393222</v>
      </c>
      <c r="AS36" s="1">
        <f t="shared" si="36"/>
        <v>3445.5695493833528</v>
      </c>
      <c r="AT36" s="1">
        <f t="shared" si="37"/>
        <v>1165.5922721539505</v>
      </c>
      <c r="AU36" s="1">
        <f t="shared" si="38"/>
        <v>3882.9203190786448</v>
      </c>
      <c r="AV36" s="1">
        <f t="shared" si="39"/>
        <v>689.11390987667062</v>
      </c>
      <c r="AW36" s="1">
        <f t="shared" si="40"/>
        <v>233.11845443079011</v>
      </c>
      <c r="AX36" s="2">
        <v>0</v>
      </c>
      <c r="AY36" s="2">
        <v>0</v>
      </c>
      <c r="AZ36" s="2">
        <v>0</v>
      </c>
      <c r="BA36" s="2">
        <f t="shared" si="4"/>
        <v>0</v>
      </c>
      <c r="BB36" s="2">
        <f t="shared" si="22"/>
        <v>0</v>
      </c>
      <c r="BC36" s="2">
        <f t="shared" si="5"/>
        <v>0</v>
      </c>
      <c r="BD36" s="2">
        <f t="shared" si="6"/>
        <v>0</v>
      </c>
      <c r="BE36" s="2">
        <f t="shared" si="7"/>
        <v>0</v>
      </c>
      <c r="BF36" s="2">
        <f t="shared" si="8"/>
        <v>0</v>
      </c>
      <c r="BG36" s="2">
        <f t="shared" si="9"/>
        <v>0</v>
      </c>
      <c r="BH36" s="2">
        <f t="shared" si="23"/>
        <v>0</v>
      </c>
      <c r="BI36" s="2">
        <f t="shared" si="24"/>
        <v>0</v>
      </c>
      <c r="BJ36" s="2">
        <f t="shared" si="25"/>
        <v>0</v>
      </c>
      <c r="BK36" s="11">
        <f t="shared" si="26"/>
        <v>4.6800538557361299E-2</v>
      </c>
      <c r="BL36" s="12">
        <f>BL$4*temperature!$I146+BL$5*temperature!$I146^2</f>
        <v>2.5382453263476585</v>
      </c>
      <c r="BM36" s="12">
        <f>BM$4*temperature!$I146+BM$5*temperature!$I146^2</f>
        <v>1.4521069164936662</v>
      </c>
      <c r="BN36" s="12">
        <f>BN$4*temperature!$I146+BN$5*temperature!$I146^2</f>
        <v>0.69805125015551539</v>
      </c>
      <c r="BO36" s="12">
        <f>BO$4*temperature!$I146^2+BO$5*temperature!$I146^6</f>
        <v>0.16856949881416816</v>
      </c>
      <c r="BP36" s="12">
        <f>BP$4*temperature!$I146^2+BP$5*temperature!$I146^6</f>
        <v>7.7472961530686626E-2</v>
      </c>
      <c r="BQ36" s="12">
        <f>BQ$4*temperature!$I146^2+BQ$5*temperature!$I146^6</f>
        <v>1.9615867409056593E-2</v>
      </c>
    </row>
    <row r="37" spans="1:69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27"/>
        <v>6.4419132733040119E-3</v>
      </c>
      <c r="F37" s="11">
        <f t="shared" si="10"/>
        <v>1.4658561960459116E-2</v>
      </c>
      <c r="G37" s="11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28"/>
        <v>7.4530906226657478E-3</v>
      </c>
      <c r="O37" s="11">
        <f t="shared" si="13"/>
        <v>2.0536607851349364E-2</v>
      </c>
      <c r="P37" s="11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41"/>
        <v>898.86196704348333</v>
      </c>
      <c r="V37" s="1">
        <f t="shared" si="42"/>
        <v>853.87683090177541</v>
      </c>
      <c r="W37" s="11">
        <f t="shared" si="29"/>
        <v>-8.2496603834885107E-3</v>
      </c>
      <c r="X37" s="11">
        <f t="shared" si="45"/>
        <v>-3.4539894612210631E-2</v>
      </c>
      <c r="Y37" s="11">
        <f t="shared" si="4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6"/>
        <v>2.4940307832691997</v>
      </c>
      <c r="AD37" s="12">
        <f t="shared" si="43"/>
        <v>2.770157627257464</v>
      </c>
      <c r="AE37" s="12">
        <f t="shared" si="44"/>
        <v>1.9972197592887198</v>
      </c>
      <c r="AF37" s="11">
        <f t="shared" si="30"/>
        <v>9.2172159642207152E-2</v>
      </c>
      <c r="AG37" s="11">
        <f t="shared" si="47"/>
        <v>8.2257214163834469E-3</v>
      </c>
      <c r="AH37" s="11">
        <f t="shared" si="48"/>
        <v>2.4347622710749528E-2</v>
      </c>
      <c r="AI37" s="1">
        <f t="shared" si="31"/>
        <v>30528.396407759974</v>
      </c>
      <c r="AJ37" s="1">
        <f t="shared" si="32"/>
        <v>4868.2682685329537</v>
      </c>
      <c r="AK37" s="1">
        <f t="shared" si="33"/>
        <v>1609.6898848161477</v>
      </c>
      <c r="AL37" s="14">
        <f t="shared" si="17"/>
        <v>10.352917121321754</v>
      </c>
      <c r="AM37" s="14">
        <f t="shared" si="18"/>
        <v>1.4447003403982626</v>
      </c>
      <c r="AN37" s="14">
        <f t="shared" si="19"/>
        <v>0.58274884758730183</v>
      </c>
      <c r="AO37" s="11">
        <f t="shared" si="34"/>
        <v>2.0621120954280148E-2</v>
      </c>
      <c r="AP37" s="11">
        <f t="shared" si="20"/>
        <v>2.5977173653231045E-2</v>
      </c>
      <c r="AQ37" s="11">
        <f t="shared" si="21"/>
        <v>2.3564574154817608E-2</v>
      </c>
      <c r="AR37" s="1">
        <f t="shared" si="35"/>
        <v>20039.579743064602</v>
      </c>
      <c r="AS37" s="1">
        <f t="shared" si="36"/>
        <v>3610.4420492919689</v>
      </c>
      <c r="AT37" s="1">
        <f t="shared" si="37"/>
        <v>1226.6138409998002</v>
      </c>
      <c r="AU37" s="1">
        <f t="shared" si="38"/>
        <v>4007.9159486129206</v>
      </c>
      <c r="AV37" s="1">
        <f t="shared" si="39"/>
        <v>722.08840985839379</v>
      </c>
      <c r="AW37" s="1">
        <f t="shared" si="40"/>
        <v>245.32276819996005</v>
      </c>
      <c r="AX37" s="2">
        <v>0</v>
      </c>
      <c r="AY37" s="2">
        <v>0</v>
      </c>
      <c r="AZ37" s="2">
        <v>0</v>
      </c>
      <c r="BA37" s="2">
        <f t="shared" si="4"/>
        <v>0</v>
      </c>
      <c r="BB37" s="2">
        <f t="shared" si="22"/>
        <v>0</v>
      </c>
      <c r="BC37" s="2">
        <f t="shared" si="5"/>
        <v>0</v>
      </c>
      <c r="BD37" s="2">
        <f t="shared" si="6"/>
        <v>0</v>
      </c>
      <c r="BE37" s="2">
        <f t="shared" si="7"/>
        <v>0</v>
      </c>
      <c r="BF37" s="2">
        <f t="shared" si="8"/>
        <v>0</v>
      </c>
      <c r="BG37" s="2">
        <f t="shared" si="9"/>
        <v>0</v>
      </c>
      <c r="BH37" s="2">
        <f t="shared" si="23"/>
        <v>0</v>
      </c>
      <c r="BI37" s="2">
        <f t="shared" si="24"/>
        <v>0</v>
      </c>
      <c r="BJ37" s="2">
        <f t="shared" si="25"/>
        <v>0</v>
      </c>
      <c r="BK37" s="11">
        <f t="shared" si="26"/>
        <v>3.0796148802888695E-2</v>
      </c>
      <c r="BL37" s="12">
        <f>BL$4*temperature!$I147+BL$5*temperature!$I147^2</f>
        <v>2.5909863869684227</v>
      </c>
      <c r="BM37" s="12">
        <f>BM$4*temperature!$I147+BM$5*temperature!$I147^2</f>
        <v>1.4787937803918925</v>
      </c>
      <c r="BN37" s="12">
        <f>BN$4*temperature!$I147+BN$5*temperature!$I147^2</f>
        <v>0.70687514959254394</v>
      </c>
      <c r="BO37" s="12">
        <f>BO$4*temperature!$I147^2+BO$5*temperature!$I147^6</f>
        <v>0.17845451070804771</v>
      </c>
      <c r="BP37" s="12">
        <f>BP$4*temperature!$I147^2+BP$5*temperature!$I147^6</f>
        <v>8.1996812220056933E-2</v>
      </c>
      <c r="BQ37" s="12">
        <f>BQ$4*temperature!$I147^2+BQ$5*temperature!$I147^6</f>
        <v>2.073474532926196E-2</v>
      </c>
    </row>
    <row r="38" spans="1:69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27"/>
        <v>6.1882645985391616E-3</v>
      </c>
      <c r="F38" s="11">
        <f t="shared" si="10"/>
        <v>1.246241293638195E-2</v>
      </c>
      <c r="G38" s="11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28"/>
        <v>1.1061956968446474E-2</v>
      </c>
      <c r="O38" s="11">
        <f t="shared" si="13"/>
        <v>1.9712489992555371E-2</v>
      </c>
      <c r="P38" s="11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41"/>
        <v>848.05370684498394</v>
      </c>
      <c r="V38" s="1">
        <f t="shared" si="42"/>
        <v>848.93393409751468</v>
      </c>
      <c r="W38" s="11">
        <f t="shared" si="29"/>
        <v>-9.3167013436374901E-3</v>
      </c>
      <c r="X38" s="11">
        <f t="shared" si="45"/>
        <v>-5.6525097357958964E-2</v>
      </c>
      <c r="Y38" s="11">
        <f t="shared" si="4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6"/>
        <v>2.5066122179045962</v>
      </c>
      <c r="AD38" s="12">
        <f t="shared" si="43"/>
        <v>2.8705154383111862</v>
      </c>
      <c r="AE38" s="12">
        <f t="shared" si="44"/>
        <v>2.0325970830505562</v>
      </c>
      <c r="AF38" s="11">
        <f t="shared" si="30"/>
        <v>5.0446188233910227E-3</v>
      </c>
      <c r="AG38" s="11">
        <f t="shared" si="47"/>
        <v>3.6228195127321783E-2</v>
      </c>
      <c r="AH38" s="11">
        <f t="shared" si="48"/>
        <v>1.7713285479628693E-2</v>
      </c>
      <c r="AI38" s="1">
        <f t="shared" si="31"/>
        <v>31483.472715596898</v>
      </c>
      <c r="AJ38" s="1">
        <f t="shared" si="32"/>
        <v>5103.5298515380518</v>
      </c>
      <c r="AK38" s="1">
        <f t="shared" si="33"/>
        <v>1694.043664534493</v>
      </c>
      <c r="AL38" s="14">
        <f t="shared" si="17"/>
        <v>10.566405877510167</v>
      </c>
      <c r="AM38" s="14">
        <f t="shared" si="18"/>
        <v>1.4822295720176701</v>
      </c>
      <c r="AN38" s="14">
        <f t="shared" si="19"/>
        <v>0.5964810760199073</v>
      </c>
      <c r="AO38" s="11">
        <f t="shared" si="34"/>
        <v>2.0621120954280148E-2</v>
      </c>
      <c r="AP38" s="11">
        <f t="shared" si="20"/>
        <v>2.5977173653231045E-2</v>
      </c>
      <c r="AQ38" s="11">
        <f t="shared" si="21"/>
        <v>2.3564574154817608E-2</v>
      </c>
      <c r="AR38" s="1">
        <f t="shared" si="35"/>
        <v>20681.035819000379</v>
      </c>
      <c r="AS38" s="1">
        <f t="shared" si="36"/>
        <v>3776.5951924503188</v>
      </c>
      <c r="AT38" s="1">
        <f t="shared" si="37"/>
        <v>1289.9721805104373</v>
      </c>
      <c r="AU38" s="1">
        <f t="shared" si="38"/>
        <v>4136.2071638000762</v>
      </c>
      <c r="AV38" s="1">
        <f t="shared" si="39"/>
        <v>755.3190384900638</v>
      </c>
      <c r="AW38" s="1">
        <f t="shared" si="40"/>
        <v>257.99443610208749</v>
      </c>
      <c r="AX38" s="2">
        <v>0</v>
      </c>
      <c r="AY38" s="2">
        <v>0</v>
      </c>
      <c r="AZ38" s="2">
        <v>0</v>
      </c>
      <c r="BA38" s="2">
        <f t="shared" si="4"/>
        <v>0</v>
      </c>
      <c r="BB38" s="2">
        <f t="shared" si="22"/>
        <v>0</v>
      </c>
      <c r="BC38" s="2">
        <f t="shared" si="5"/>
        <v>0</v>
      </c>
      <c r="BD38" s="2">
        <f t="shared" si="6"/>
        <v>0</v>
      </c>
      <c r="BE38" s="2">
        <f t="shared" si="7"/>
        <v>0</v>
      </c>
      <c r="BF38" s="2">
        <f t="shared" si="8"/>
        <v>0</v>
      </c>
      <c r="BG38" s="2">
        <f t="shared" si="9"/>
        <v>0</v>
      </c>
      <c r="BH38" s="2">
        <f t="shared" si="23"/>
        <v>0</v>
      </c>
      <c r="BI38" s="2">
        <f t="shared" si="24"/>
        <v>0</v>
      </c>
      <c r="BJ38" s="2">
        <f t="shared" si="25"/>
        <v>0</v>
      </c>
      <c r="BK38" s="11">
        <f t="shared" si="26"/>
        <v>3.4870939747054103E-2</v>
      </c>
      <c r="BL38" s="12">
        <f>BL$4*temperature!$I148+BL$5*temperature!$I148^2</f>
        <v>2.6435243161485582</v>
      </c>
      <c r="BM38" s="12">
        <f>BM$4*temperature!$I148+BM$5*temperature!$I148^2</f>
        <v>1.5050953185709686</v>
      </c>
      <c r="BN38" s="12">
        <f>BN$4*temperature!$I148+BN$5*temperature!$I148^2</f>
        <v>0.71520462499830462</v>
      </c>
      <c r="BO38" s="12">
        <f>BO$4*temperature!$I148^2+BO$5*temperature!$I148^6</f>
        <v>0.18881241680320296</v>
      </c>
      <c r="BP38" s="12">
        <f>BP$4*temperature!$I148^2+BP$5*temperature!$I148^6</f>
        <v>8.6733523737762289E-2</v>
      </c>
      <c r="BQ38" s="12">
        <f>BQ$4*temperature!$I148^2+BQ$5*temperature!$I148^6</f>
        <v>2.1901332025512636E-2</v>
      </c>
    </row>
    <row r="39" spans="1:69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27"/>
        <v>6.4313278720127265E-3</v>
      </c>
      <c r="F39" s="11">
        <f t="shared" si="10"/>
        <v>1.2593283935289801E-2</v>
      </c>
      <c r="G39" s="11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28"/>
        <v>1.942643926323484E-3</v>
      </c>
      <c r="O39" s="11">
        <f t="shared" si="13"/>
        <v>2.3637521771912917E-2</v>
      </c>
      <c r="P39" s="11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41"/>
        <v>809.7344341843268</v>
      </c>
      <c r="V39" s="1">
        <f t="shared" si="42"/>
        <v>848.75548948655353</v>
      </c>
      <c r="W39" s="11">
        <f t="shared" si="29"/>
        <v>5.477029712758652E-3</v>
      </c>
      <c r="X39" s="11">
        <f t="shared" si="45"/>
        <v>-4.518495981017101E-2</v>
      </c>
      <c r="Y39" s="11">
        <f t="shared" si="4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6"/>
        <v>2.5234576073225217</v>
      </c>
      <c r="AD39" s="12">
        <f t="shared" si="43"/>
        <v>2.8708353689561941</v>
      </c>
      <c r="AE39" s="12">
        <f t="shared" si="44"/>
        <v>2.0633186248030597</v>
      </c>
      <c r="AF39" s="11">
        <f t="shared" si="30"/>
        <v>6.7203811174301187E-3</v>
      </c>
      <c r="AG39" s="11">
        <f t="shared" si="47"/>
        <v>1.1145407571677701E-4</v>
      </c>
      <c r="AH39" s="11">
        <f t="shared" si="48"/>
        <v>1.5114427747970671E-2</v>
      </c>
      <c r="AI39" s="1">
        <f t="shared" si="31"/>
        <v>32471.332607837285</v>
      </c>
      <c r="AJ39" s="1">
        <f t="shared" si="32"/>
        <v>5348.4959048743103</v>
      </c>
      <c r="AK39" s="1">
        <f t="shared" si="33"/>
        <v>1782.6337341831313</v>
      </c>
      <c r="AL39" s="14">
        <f t="shared" ref="AL39:AL56" si="49">(1+AL$5)*AL38</f>
        <v>10.784297011162321</v>
      </c>
      <c r="AM39" s="14">
        <f t="shared" ref="AM39:AM56" si="50">(1+AM$5)*AM38</f>
        <v>1.5207337070039275</v>
      </c>
      <c r="AN39" s="14">
        <f t="shared" ref="AN39:AN56" si="51">(1+AN$5)*AN38</f>
        <v>0.61053689856772375</v>
      </c>
      <c r="AO39" s="11">
        <f t="shared" si="34"/>
        <v>2.0621120954280148E-2</v>
      </c>
      <c r="AP39" s="11">
        <f t="shared" si="20"/>
        <v>2.5977173653231045E-2</v>
      </c>
      <c r="AQ39" s="11">
        <f t="shared" si="21"/>
        <v>2.3564574154817608E-2</v>
      </c>
      <c r="AR39" s="1">
        <f t="shared" si="35"/>
        <v>21347.530965259215</v>
      </c>
      <c r="AS39" s="1">
        <f t="shared" si="36"/>
        <v>3950.5573444347792</v>
      </c>
      <c r="AT39" s="1">
        <f t="shared" si="37"/>
        <v>1356.2136574006256</v>
      </c>
      <c r="AU39" s="1">
        <f t="shared" si="38"/>
        <v>4269.5061930518432</v>
      </c>
      <c r="AV39" s="1">
        <f t="shared" si="39"/>
        <v>790.11146888695589</v>
      </c>
      <c r="AW39" s="1">
        <f t="shared" si="40"/>
        <v>271.24273148012514</v>
      </c>
      <c r="AX39" s="2">
        <v>0</v>
      </c>
      <c r="AY39" s="2">
        <v>0</v>
      </c>
      <c r="AZ39" s="2">
        <v>0</v>
      </c>
      <c r="BA39" s="2">
        <f t="shared" si="4"/>
        <v>0</v>
      </c>
      <c r="BB39" s="2">
        <f t="shared" si="22"/>
        <v>0</v>
      </c>
      <c r="BC39" s="2">
        <f t="shared" si="5"/>
        <v>0</v>
      </c>
      <c r="BD39" s="2">
        <f t="shared" si="6"/>
        <v>0</v>
      </c>
      <c r="BE39" s="2">
        <f t="shared" si="7"/>
        <v>0</v>
      </c>
      <c r="BF39" s="2">
        <f t="shared" si="8"/>
        <v>0</v>
      </c>
      <c r="BG39" s="2">
        <f t="shared" si="9"/>
        <v>0</v>
      </c>
      <c r="BH39" s="2">
        <f t="shared" si="23"/>
        <v>0</v>
      </c>
      <c r="BI39" s="2">
        <f t="shared" si="24"/>
        <v>0</v>
      </c>
      <c r="BJ39" s="2">
        <f t="shared" si="25"/>
        <v>0</v>
      </c>
      <c r="BK39" s="11">
        <f t="shared" si="26"/>
        <v>2.8112857947955566E-2</v>
      </c>
      <c r="BL39" s="12">
        <f>BL$4*temperature!$I149+BL$5*temperature!$I149^2</f>
        <v>2.6956682217975674</v>
      </c>
      <c r="BM39" s="12">
        <f>BM$4*temperature!$I149+BM$5*temperature!$I149^2</f>
        <v>1.5309005658345947</v>
      </c>
      <c r="BN39" s="12">
        <f>BN$4*temperature!$I149+BN$5*temperature!$I149^2</f>
        <v>0.72298431430048193</v>
      </c>
      <c r="BO39" s="12">
        <f>BO$4*temperature!$I149^2+BO$5*temperature!$I149^6</f>
        <v>0.19963228435322883</v>
      </c>
      <c r="BP39" s="12">
        <f>BP$4*temperature!$I149^2+BP$5*temperature!$I149^6</f>
        <v>9.1677367802324425E-2</v>
      </c>
      <c r="BQ39" s="12">
        <f>BQ$4*temperature!$I149^2+BQ$5*temperature!$I149^6</f>
        <v>2.3113204659968096E-2</v>
      </c>
    </row>
    <row r="40" spans="1:69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27"/>
        <v>5.8607091553546375E-3</v>
      </c>
      <c r="F40" s="11">
        <f t="shared" si="10"/>
        <v>1.2074447177279346E-2</v>
      </c>
      <c r="G40" s="11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28"/>
        <v>2.3583191641807444E-2</v>
      </c>
      <c r="O40" s="11">
        <f t="shared" si="13"/>
        <v>2.2329565578571797E-2</v>
      </c>
      <c r="P40" s="11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41"/>
        <v>769.31632227109981</v>
      </c>
      <c r="V40" s="1">
        <f t="shared" si="42"/>
        <v>828.1612532754807</v>
      </c>
      <c r="W40" s="11">
        <f t="shared" si="29"/>
        <v>-1.3953446990799145E-2</v>
      </c>
      <c r="X40" s="11">
        <f t="shared" si="45"/>
        <v>-4.9915268768261689E-2</v>
      </c>
      <c r="Y40" s="11">
        <f t="shared" si="4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6"/>
        <v>2.5032209020804457</v>
      </c>
      <c r="AD40" s="12">
        <f t="shared" si="43"/>
        <v>2.882563824344889</v>
      </c>
      <c r="AE40" s="12">
        <f t="shared" si="44"/>
        <v>2.0908889139613622</v>
      </c>
      <c r="AF40" s="11">
        <f t="shared" si="30"/>
        <v>-8.0194353902968141E-3</v>
      </c>
      <c r="AG40" s="11">
        <f t="shared" si="47"/>
        <v>4.0853806928535796E-3</v>
      </c>
      <c r="AH40" s="11">
        <f t="shared" si="48"/>
        <v>1.3362109383825205E-2</v>
      </c>
      <c r="AI40" s="1">
        <f t="shared" si="31"/>
        <v>33493.705540105402</v>
      </c>
      <c r="AJ40" s="1">
        <f t="shared" si="32"/>
        <v>5603.7577832738352</v>
      </c>
      <c r="AK40" s="1">
        <f t="shared" si="33"/>
        <v>1875.6130922449433</v>
      </c>
      <c r="AL40" s="14">
        <f t="shared" si="49"/>
        <v>11.006681304236382</v>
      </c>
      <c r="AM40" s="14">
        <f t="shared" si="50"/>
        <v>1.5602380705910903</v>
      </c>
      <c r="AN40" s="14">
        <f t="shared" si="51"/>
        <v>0.62492394058827527</v>
      </c>
      <c r="AO40" s="11">
        <f t="shared" si="34"/>
        <v>2.0621120954280148E-2</v>
      </c>
      <c r="AP40" s="11">
        <f t="shared" si="20"/>
        <v>2.5977173653231045E-2</v>
      </c>
      <c r="AQ40" s="11">
        <f t="shared" si="21"/>
        <v>2.3564574154817608E-2</v>
      </c>
      <c r="AR40" s="1">
        <f t="shared" si="35"/>
        <v>22025.972673419677</v>
      </c>
      <c r="AS40" s="1">
        <f t="shared" si="36"/>
        <v>4130.6231448912513</v>
      </c>
      <c r="AT40" s="1">
        <f t="shared" si="37"/>
        <v>1425.405562220285</v>
      </c>
      <c r="AU40" s="1">
        <f t="shared" si="38"/>
        <v>4405.1945346839357</v>
      </c>
      <c r="AV40" s="1">
        <f t="shared" si="39"/>
        <v>826.12462897825026</v>
      </c>
      <c r="AW40" s="1">
        <f t="shared" si="40"/>
        <v>285.081112444057</v>
      </c>
      <c r="AX40" s="2">
        <v>0</v>
      </c>
      <c r="AY40" s="2">
        <v>0</v>
      </c>
      <c r="AZ40" s="2">
        <v>0</v>
      </c>
      <c r="BA40" s="2">
        <f t="shared" si="4"/>
        <v>0</v>
      </c>
      <c r="BB40" s="2">
        <f t="shared" si="22"/>
        <v>0</v>
      </c>
      <c r="BC40" s="2">
        <f t="shared" si="5"/>
        <v>0</v>
      </c>
      <c r="BD40" s="2">
        <f t="shared" si="6"/>
        <v>0</v>
      </c>
      <c r="BE40" s="2">
        <f t="shared" si="7"/>
        <v>0</v>
      </c>
      <c r="BF40" s="2">
        <f t="shared" si="8"/>
        <v>0</v>
      </c>
      <c r="BG40" s="2">
        <f t="shared" si="9"/>
        <v>0</v>
      </c>
      <c r="BH40" s="2">
        <f t="shared" si="23"/>
        <v>0</v>
      </c>
      <c r="BI40" s="2">
        <f t="shared" si="24"/>
        <v>0</v>
      </c>
      <c r="BJ40" s="2">
        <f t="shared" si="25"/>
        <v>0</v>
      </c>
      <c r="BK40" s="11">
        <f t="shared" si="26"/>
        <v>4.6463920071268622E-2</v>
      </c>
      <c r="BL40" s="12">
        <f>BL$4*temperature!$I150+BL$5*temperature!$I150^2</f>
        <v>2.7472850523392416</v>
      </c>
      <c r="BM40" s="12">
        <f>BM$4*temperature!$I150+BM$5*temperature!$I150^2</f>
        <v>1.556129396456948</v>
      </c>
      <c r="BN40" s="12">
        <f>BN$4*temperature!$I150+BN$5*temperature!$I150^2</f>
        <v>0.73017109475625452</v>
      </c>
      <c r="BO40" s="12">
        <f>BO$4*temperature!$I150^2+BO$5*temperature!$I150^6</f>
        <v>0.21091096499009659</v>
      </c>
      <c r="BP40" s="12">
        <f>BP$4*temperature!$I150^2+BP$5*temperature!$I150^6</f>
        <v>9.6826097701244465E-2</v>
      </c>
      <c r="BQ40" s="12">
        <f>BQ$4*temperature!$I150^2+BQ$5*temperature!$I150^6</f>
        <v>2.4368689168891153E-2</v>
      </c>
    </row>
    <row r="41" spans="1:69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27"/>
        <v>5.7810995316500691E-3</v>
      </c>
      <c r="F41" s="11">
        <f t="shared" si="10"/>
        <v>1.2319281691468786E-2</v>
      </c>
      <c r="G41" s="11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28"/>
        <v>1.9840949040141886E-2</v>
      </c>
      <c r="O41" s="11">
        <f t="shared" si="13"/>
        <v>1.7723899912576169E-2</v>
      </c>
      <c r="P41" s="11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41"/>
        <v>758.7894364238</v>
      </c>
      <c r="V41" s="1">
        <f t="shared" si="42"/>
        <v>828.5351055881282</v>
      </c>
      <c r="W41" s="11">
        <f t="shared" si="29"/>
        <v>-3.3304077833318235E-3</v>
      </c>
      <c r="X41" s="11">
        <f t="shared" si="45"/>
        <v>-1.3683429744767883E-2</v>
      </c>
      <c r="Y41" s="11">
        <f t="shared" si="46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6"/>
        <v>2.481453543375975</v>
      </c>
      <c r="AD41" s="12">
        <f t="shared" si="43"/>
        <v>2.8768331091109078</v>
      </c>
      <c r="AE41" s="12">
        <f t="shared" si="44"/>
        <v>2.0728401776911358</v>
      </c>
      <c r="AF41" s="11">
        <f t="shared" si="30"/>
        <v>-8.6957402306683251E-3</v>
      </c>
      <c r="AG41" s="11">
        <f t="shared" si="47"/>
        <v>-1.9880618724144039E-3</v>
      </c>
      <c r="AH41" s="11">
        <f t="shared" si="48"/>
        <v>-8.632087601455396E-3</v>
      </c>
      <c r="AI41" s="1">
        <f t="shared" si="31"/>
        <v>34549.5295207788</v>
      </c>
      <c r="AJ41" s="1">
        <f t="shared" si="32"/>
        <v>5869.5066339247023</v>
      </c>
      <c r="AK41" s="1">
        <f t="shared" si="33"/>
        <v>1973.132895464506</v>
      </c>
      <c r="AL41" s="14">
        <f t="shared" si="49"/>
        <v>11.233651410716254</v>
      </c>
      <c r="AM41" s="14">
        <f t="shared" si="50"/>
        <v>1.6007686458912171</v>
      </c>
      <c r="AN41" s="14">
        <f t="shared" si="51"/>
        <v>0.63965000712738851</v>
      </c>
      <c r="AO41" s="11">
        <f t="shared" si="34"/>
        <v>2.0621120954280148E-2</v>
      </c>
      <c r="AP41" s="11">
        <f t="shared" si="20"/>
        <v>2.5977173653231045E-2</v>
      </c>
      <c r="AQ41" s="11">
        <f t="shared" si="21"/>
        <v>2.3564574154817608E-2</v>
      </c>
      <c r="AR41" s="1">
        <f t="shared" si="35"/>
        <v>22724.702776484522</v>
      </c>
      <c r="AS41" s="1">
        <f t="shared" si="36"/>
        <v>4319.48259514238</v>
      </c>
      <c r="AT41" s="1">
        <f t="shared" si="37"/>
        <v>1497.856068219344</v>
      </c>
      <c r="AU41" s="1">
        <f t="shared" si="38"/>
        <v>4544.9405552969047</v>
      </c>
      <c r="AV41" s="1">
        <f t="shared" si="39"/>
        <v>863.89651902847606</v>
      </c>
      <c r="AW41" s="1">
        <f t="shared" si="40"/>
        <v>299.57121364386882</v>
      </c>
      <c r="AX41" s="2">
        <v>0</v>
      </c>
      <c r="AY41" s="2">
        <v>0</v>
      </c>
      <c r="AZ41" s="2">
        <v>0</v>
      </c>
      <c r="BA41" s="2">
        <f t="shared" si="4"/>
        <v>0</v>
      </c>
      <c r="BB41" s="2">
        <f t="shared" si="22"/>
        <v>0</v>
      </c>
      <c r="BC41" s="2">
        <f t="shared" si="5"/>
        <v>0</v>
      </c>
      <c r="BD41" s="2">
        <f t="shared" si="6"/>
        <v>0</v>
      </c>
      <c r="BE41" s="2">
        <f t="shared" si="7"/>
        <v>0</v>
      </c>
      <c r="BF41" s="2">
        <f t="shared" si="8"/>
        <v>0</v>
      </c>
      <c r="BG41" s="2">
        <f t="shared" si="9"/>
        <v>0</v>
      </c>
      <c r="BH41" s="2">
        <f t="shared" si="23"/>
        <v>0</v>
      </c>
      <c r="BI41" s="2">
        <f t="shared" si="24"/>
        <v>0</v>
      </c>
      <c r="BJ41" s="2">
        <f t="shared" si="25"/>
        <v>0</v>
      </c>
      <c r="BK41" s="11">
        <f t="shared" si="26"/>
        <v>4.2982472566384516E-2</v>
      </c>
      <c r="BL41" s="12">
        <f>BL$4*temperature!$I151+BL$5*temperature!$I151^2</f>
        <v>2.7983275007339916</v>
      </c>
      <c r="BM41" s="12">
        <f>BM$4*temperature!$I151+BM$5*temperature!$I151^2</f>
        <v>1.5807444218209072</v>
      </c>
      <c r="BN41" s="12">
        <f>BN$4*temperature!$I151+BN$5*temperature!$I151^2</f>
        <v>0.73673513085012454</v>
      </c>
      <c r="BO41" s="12">
        <f>BO$4*temperature!$I151^2+BO$5*temperature!$I151^6</f>
        <v>0.2226623181793819</v>
      </c>
      <c r="BP41" s="12">
        <f>BP$4*temperature!$I151^2+BP$5*temperature!$I151^6</f>
        <v>0.10218512986445619</v>
      </c>
      <c r="BQ41" s="12">
        <f>BQ$4*temperature!$I151^2+BQ$5*temperature!$I151^6</f>
        <v>2.5667839643151797E-2</v>
      </c>
    </row>
    <row r="42" spans="1:69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27"/>
        <v>5.3138957956262445E-3</v>
      </c>
      <c r="F42" s="11">
        <f t="shared" si="10"/>
        <v>1.1294017092817743E-2</v>
      </c>
      <c r="G42" s="11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28"/>
        <v>2.079703416733536E-2</v>
      </c>
      <c r="O42" s="11">
        <f t="shared" si="13"/>
        <v>3.4958300484184024E-2</v>
      </c>
      <c r="P42" s="11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41"/>
        <v>737.34655045426848</v>
      </c>
      <c r="V42" s="1">
        <f t="shared" si="42"/>
        <v>805.08355118898066</v>
      </c>
      <c r="W42" s="11">
        <f t="shared" si="29"/>
        <v>3.1484869104354551E-3</v>
      </c>
      <c r="X42" s="11">
        <f t="shared" si="45"/>
        <v>-2.8259336438040794E-2</v>
      </c>
      <c r="Y42" s="11">
        <f t="shared" si="46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6"/>
        <v>2.4730972206074497</v>
      </c>
      <c r="AD42" s="12">
        <f t="shared" si="43"/>
        <v>2.8631502910465834</v>
      </c>
      <c r="AE42" s="12">
        <f t="shared" si="44"/>
        <v>2.1511802606194173</v>
      </c>
      <c r="AF42" s="11">
        <f t="shared" si="30"/>
        <v>-3.3675112680757735E-3</v>
      </c>
      <c r="AG42" s="11">
        <f t="shared" si="47"/>
        <v>-4.7562084922448955E-3</v>
      </c>
      <c r="AH42" s="11">
        <f t="shared" si="48"/>
        <v>3.7793595363218913E-2</v>
      </c>
      <c r="AI42" s="1">
        <f t="shared" si="31"/>
        <v>35639.51712399783</v>
      </c>
      <c r="AJ42" s="1">
        <f t="shared" si="32"/>
        <v>6146.4524895607083</v>
      </c>
      <c r="AK42" s="1">
        <f t="shared" si="33"/>
        <v>2075.3908195619242</v>
      </c>
      <c r="AL42" s="14">
        <f t="shared" si="49"/>
        <v>11.465301895214854</v>
      </c>
      <c r="AM42" s="14">
        <f t="shared" si="50"/>
        <v>1.6423520909841809</v>
      </c>
      <c r="AN42" s="14">
        <f t="shared" si="51"/>
        <v>0.65472308715347149</v>
      </c>
      <c r="AO42" s="11">
        <f t="shared" si="34"/>
        <v>2.0621120954280148E-2</v>
      </c>
      <c r="AP42" s="11">
        <f t="shared" si="20"/>
        <v>2.5977173653231045E-2</v>
      </c>
      <c r="AQ42" s="11">
        <f t="shared" si="21"/>
        <v>2.3564574154817608E-2</v>
      </c>
      <c r="AR42" s="1">
        <f t="shared" si="35"/>
        <v>23437.001416640374</v>
      </c>
      <c r="AS42" s="1">
        <f t="shared" si="36"/>
        <v>4513.1104635571901</v>
      </c>
      <c r="AT42" s="1">
        <f t="shared" si="37"/>
        <v>1573.6982981308186</v>
      </c>
      <c r="AU42" s="1">
        <f t="shared" si="38"/>
        <v>4687.4002833280747</v>
      </c>
      <c r="AV42" s="1">
        <f t="shared" si="39"/>
        <v>902.62209271143809</v>
      </c>
      <c r="AW42" s="1">
        <f t="shared" si="40"/>
        <v>314.73965962616376</v>
      </c>
      <c r="AX42" s="2">
        <v>0</v>
      </c>
      <c r="AY42" s="2">
        <v>0</v>
      </c>
      <c r="AZ42" s="2">
        <v>0</v>
      </c>
      <c r="BA42" s="2">
        <f t="shared" si="4"/>
        <v>0</v>
      </c>
      <c r="BB42" s="2">
        <f t="shared" si="22"/>
        <v>0</v>
      </c>
      <c r="BC42" s="2">
        <f t="shared" si="5"/>
        <v>0</v>
      </c>
      <c r="BD42" s="2">
        <f t="shared" si="6"/>
        <v>0</v>
      </c>
      <c r="BE42" s="2">
        <f t="shared" si="7"/>
        <v>0</v>
      </c>
      <c r="BF42" s="2">
        <f t="shared" si="8"/>
        <v>0</v>
      </c>
      <c r="BG42" s="2">
        <f t="shared" si="9"/>
        <v>0</v>
      </c>
      <c r="BH42" s="2">
        <f t="shared" si="23"/>
        <v>0</v>
      </c>
      <c r="BI42" s="2">
        <f t="shared" si="24"/>
        <v>0</v>
      </c>
      <c r="BJ42" s="2">
        <f t="shared" si="25"/>
        <v>0</v>
      </c>
      <c r="BK42" s="11">
        <f t="shared" si="26"/>
        <v>4.61427456650296E-2</v>
      </c>
      <c r="BL42" s="12">
        <f>BL$4*temperature!$I152+BL$5*temperature!$I152^2</f>
        <v>2.8487588891499049</v>
      </c>
      <c r="BM42" s="12">
        <f>BM$4*temperature!$I152+BM$5*temperature!$I152^2</f>
        <v>1.6047127751671888</v>
      </c>
      <c r="BN42" s="12">
        <f>BN$4*temperature!$I152+BN$5*temperature!$I152^2</f>
        <v>0.742646969620126</v>
      </c>
      <c r="BO42" s="12">
        <f>BO$4*temperature!$I152^2+BO$5*temperature!$I152^6</f>
        <v>0.23490347068203518</v>
      </c>
      <c r="BP42" s="12">
        <f>BP$4*temperature!$I152^2+BP$5*temperature!$I152^6</f>
        <v>0.10776123568288153</v>
      </c>
      <c r="BQ42" s="12">
        <f>BQ$4*temperature!$I152^2+BQ$5*temperature!$I152^6</f>
        <v>2.7010850573992728E-2</v>
      </c>
    </row>
    <row r="43" spans="1:69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27"/>
        <v>5.6420769798790626E-3</v>
      </c>
      <c r="F43" s="11">
        <f t="shared" si="10"/>
        <v>1.0971471739061212E-2</v>
      </c>
      <c r="G43" s="11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28"/>
        <v>2.6929718211903264E-2</v>
      </c>
      <c r="O43" s="11">
        <f t="shared" si="13"/>
        <v>5.0765530651725621E-2</v>
      </c>
      <c r="P43" s="11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41"/>
        <v>689.80970911035058</v>
      </c>
      <c r="V43" s="1">
        <f t="shared" si="42"/>
        <v>804.35740114786302</v>
      </c>
      <c r="W43" s="11">
        <f t="shared" si="29"/>
        <v>-2.4877022112913094E-2</v>
      </c>
      <c r="X43" s="11">
        <f t="shared" si="45"/>
        <v>-6.447014814761276E-2</v>
      </c>
      <c r="Y43" s="11">
        <f t="shared" si="4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6"/>
        <v>2.4755464706454462</v>
      </c>
      <c r="AD43" s="12">
        <f t="shared" si="43"/>
        <v>2.8303909353791314</v>
      </c>
      <c r="AE43" s="12">
        <f t="shared" si="44"/>
        <v>2.1734776131873805</v>
      </c>
      <c r="AF43" s="11">
        <f t="shared" si="30"/>
        <v>9.9035736144448272E-4</v>
      </c>
      <c r="AG43" s="11">
        <f t="shared" si="47"/>
        <v>-1.1441717107863458E-2</v>
      </c>
      <c r="AH43" s="11">
        <f t="shared" si="48"/>
        <v>1.0365171611207868E-2</v>
      </c>
      <c r="AI43" s="1">
        <f t="shared" si="31"/>
        <v>36762.965694926119</v>
      </c>
      <c r="AJ43" s="1">
        <f t="shared" si="32"/>
        <v>6434.4293333160758</v>
      </c>
      <c r="AK43" s="1">
        <f t="shared" si="33"/>
        <v>2182.5913972318958</v>
      </c>
      <c r="AL43" s="14">
        <f t="shared" si="49"/>
        <v>11.701729272373417</v>
      </c>
      <c r="AM43" s="14">
        <f t="shared" si="50"/>
        <v>1.6850157564514241</v>
      </c>
      <c r="AN43" s="14">
        <f t="shared" si="51"/>
        <v>0.67015135789157054</v>
      </c>
      <c r="AO43" s="11">
        <f t="shared" si="34"/>
        <v>2.0621120954280148E-2</v>
      </c>
      <c r="AP43" s="11">
        <f t="shared" si="20"/>
        <v>2.5977173653231045E-2</v>
      </c>
      <c r="AQ43" s="11">
        <f t="shared" si="21"/>
        <v>2.3564574154817608E-2</v>
      </c>
      <c r="AR43" s="1">
        <f t="shared" si="35"/>
        <v>24177.81734819313</v>
      </c>
      <c r="AS43" s="1">
        <f t="shared" si="36"/>
        <v>4713.9164827962522</v>
      </c>
      <c r="AT43" s="1">
        <f t="shared" si="37"/>
        <v>1653.0702030024202</v>
      </c>
      <c r="AU43" s="1">
        <f t="shared" si="38"/>
        <v>4835.563469638626</v>
      </c>
      <c r="AV43" s="1">
        <f t="shared" si="39"/>
        <v>942.78329655925052</v>
      </c>
      <c r="AW43" s="1">
        <f t="shared" si="40"/>
        <v>330.61404060048403</v>
      </c>
      <c r="AX43" s="2">
        <v>0</v>
      </c>
      <c r="AY43" s="2">
        <v>0</v>
      </c>
      <c r="AZ43" s="2">
        <v>0</v>
      </c>
      <c r="BA43" s="2">
        <f t="shared" si="4"/>
        <v>0</v>
      </c>
      <c r="BB43" s="2">
        <f t="shared" si="22"/>
        <v>0</v>
      </c>
      <c r="BC43" s="2">
        <f t="shared" si="5"/>
        <v>0</v>
      </c>
      <c r="BD43" s="2">
        <f t="shared" si="6"/>
        <v>0</v>
      </c>
      <c r="BE43" s="2">
        <f t="shared" si="7"/>
        <v>0</v>
      </c>
      <c r="BF43" s="2">
        <f t="shared" si="8"/>
        <v>0</v>
      </c>
      <c r="BG43" s="2">
        <f t="shared" si="9"/>
        <v>0</v>
      </c>
      <c r="BH43" s="2">
        <f t="shared" si="23"/>
        <v>0</v>
      </c>
      <c r="BI43" s="2">
        <f t="shared" si="24"/>
        <v>0</v>
      </c>
      <c r="BJ43" s="2">
        <f t="shared" si="25"/>
        <v>0</v>
      </c>
      <c r="BK43" s="11">
        <f t="shared" si="26"/>
        <v>5.2327866650176941E-2</v>
      </c>
      <c r="BL43" s="12">
        <f>BL$4*temperature!$I153+BL$5*temperature!$I153^2</f>
        <v>2.8985294816904221</v>
      </c>
      <c r="BM43" s="12">
        <f>BM$4*temperature!$I153+BM$5*temperature!$I153^2</f>
        <v>1.627994630901207</v>
      </c>
      <c r="BN43" s="12">
        <f>BN$4*temperature!$I153+BN$5*temperature!$I153^2</f>
        <v>0.74787440062369526</v>
      </c>
      <c r="BO43" s="12">
        <f>BO$4*temperature!$I153^2+BO$5*temperature!$I153^6</f>
        <v>0.24764942876772048</v>
      </c>
      <c r="BP43" s="12">
        <f>BP$4*temperature!$I153^2+BP$5*temperature!$I153^6</f>
        <v>0.11356006565895506</v>
      </c>
      <c r="BQ43" s="12">
        <f>BQ$4*temperature!$I153^2+BQ$5*temperature!$I153^6</f>
        <v>2.8397430428671221E-2</v>
      </c>
    </row>
    <row r="44" spans="1:69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27"/>
        <v>4.949025180586597E-3</v>
      </c>
      <c r="F44" s="11">
        <f t="shared" si="10"/>
        <v>1.0535666758227036E-2</v>
      </c>
      <c r="G44" s="11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28"/>
        <v>1.9572843685802921E-2</v>
      </c>
      <c r="O44" s="11">
        <f t="shared" si="13"/>
        <v>2.0073859041340292E-2</v>
      </c>
      <c r="P44" s="11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41"/>
        <v>675.62399492262864</v>
      </c>
      <c r="V44" s="1">
        <f t="shared" si="42"/>
        <v>807.31845876176374</v>
      </c>
      <c r="W44" s="11">
        <f t="shared" si="29"/>
        <v>-2.252769971002011E-2</v>
      </c>
      <c r="X44" s="11">
        <f t="shared" si="45"/>
        <v>-2.0564677476078597E-2</v>
      </c>
      <c r="Y44" s="11">
        <f t="shared" si="4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6"/>
        <v>2.4456886797812856</v>
      </c>
      <c r="AD44" s="12">
        <f t="shared" si="43"/>
        <v>2.7175457818006472</v>
      </c>
      <c r="AE44" s="12">
        <f t="shared" si="44"/>
        <v>2.122670576096306</v>
      </c>
      <c r="AF44" s="11">
        <f t="shared" si="30"/>
        <v>-1.2061090841237965E-2</v>
      </c>
      <c r="AG44" s="11">
        <f t="shared" si="47"/>
        <v>-3.9869105065293287E-2</v>
      </c>
      <c r="AH44" s="11">
        <f t="shared" si="48"/>
        <v>-2.337591921021287E-2</v>
      </c>
      <c r="AI44" s="1">
        <f t="shared" si="31"/>
        <v>37922.232595072135</v>
      </c>
      <c r="AJ44" s="1">
        <f t="shared" si="32"/>
        <v>6733.769696543719</v>
      </c>
      <c r="AK44" s="1">
        <f t="shared" si="33"/>
        <v>2294.9462981091901</v>
      </c>
      <c r="AL44" s="14">
        <f t="shared" si="49"/>
        <v>11.94303204707327</v>
      </c>
      <c r="AM44" s="14">
        <f t="shared" si="50"/>
        <v>1.7287877033651933</v>
      </c>
      <c r="AN44" s="14">
        <f t="shared" si="51"/>
        <v>0.68594318925955822</v>
      </c>
      <c r="AO44" s="11">
        <f t="shared" si="34"/>
        <v>2.0621120954280148E-2</v>
      </c>
      <c r="AP44" s="11">
        <f t="shared" si="20"/>
        <v>2.5977173653231045E-2</v>
      </c>
      <c r="AQ44" s="11">
        <f t="shared" si="21"/>
        <v>2.3564574154817608E-2</v>
      </c>
      <c r="AR44" s="1">
        <f t="shared" si="35"/>
        <v>24928.350490542522</v>
      </c>
      <c r="AS44" s="1">
        <f t="shared" si="36"/>
        <v>4921.6479408485302</v>
      </c>
      <c r="AT44" s="1">
        <f t="shared" si="37"/>
        <v>1736.109108197119</v>
      </c>
      <c r="AU44" s="1">
        <f t="shared" si="38"/>
        <v>4985.670098108505</v>
      </c>
      <c r="AV44" s="1">
        <f t="shared" si="39"/>
        <v>984.32958816970608</v>
      </c>
      <c r="AW44" s="1">
        <f t="shared" si="40"/>
        <v>347.22182163942381</v>
      </c>
      <c r="AX44" s="2">
        <v>0</v>
      </c>
      <c r="AY44" s="2">
        <v>0</v>
      </c>
      <c r="AZ44" s="2">
        <v>0</v>
      </c>
      <c r="BA44" s="2">
        <f t="shared" si="4"/>
        <v>0</v>
      </c>
      <c r="BB44" s="2">
        <f t="shared" si="22"/>
        <v>0</v>
      </c>
      <c r="BC44" s="2">
        <f t="shared" si="5"/>
        <v>0</v>
      </c>
      <c r="BD44" s="2">
        <f t="shared" si="6"/>
        <v>0</v>
      </c>
      <c r="BE44" s="2">
        <f t="shared" si="7"/>
        <v>0</v>
      </c>
      <c r="BF44" s="2">
        <f t="shared" si="8"/>
        <v>0</v>
      </c>
      <c r="BG44" s="2">
        <f t="shared" si="9"/>
        <v>0</v>
      </c>
      <c r="BH44" s="2">
        <f t="shared" si="23"/>
        <v>0</v>
      </c>
      <c r="BI44" s="2">
        <f t="shared" si="24"/>
        <v>0</v>
      </c>
      <c r="BJ44" s="2">
        <f t="shared" si="25"/>
        <v>0</v>
      </c>
      <c r="BK44" s="11">
        <f t="shared" si="26"/>
        <v>4.0538539895418974E-2</v>
      </c>
      <c r="BL44" s="12">
        <f>BL$4*temperature!$I154+BL$5*temperature!$I154^2</f>
        <v>2.9475765448185358</v>
      </c>
      <c r="BM44" s="12">
        <f>BM$4*temperature!$I154+BM$5*temperature!$I154^2</f>
        <v>1.6505436147516179</v>
      </c>
      <c r="BN44" s="12">
        <f>BN$4*temperature!$I154+BN$5*temperature!$I154^2</f>
        <v>0.75238308462929226</v>
      </c>
      <c r="BO44" s="12">
        <f>BO$4*temperature!$I154^2+BO$5*temperature!$I154^6</f>
        <v>0.26091236982463523</v>
      </c>
      <c r="BP44" s="12">
        <f>BP$4*temperature!$I154^2+BP$5*temperature!$I154^6</f>
        <v>0.11958581426584716</v>
      </c>
      <c r="BQ44" s="12">
        <f>BQ$4*temperature!$I154^2+BQ$5*temperature!$I154^6</f>
        <v>2.9826703567163795E-2</v>
      </c>
    </row>
    <row r="45" spans="1:69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27"/>
        <v>5.0461581002705369E-3</v>
      </c>
      <c r="F45" s="11">
        <f t="shared" si="10"/>
        <v>9.9070939245591294E-3</v>
      </c>
      <c r="G45" s="11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28"/>
        <v>2.7359512403899E-2</v>
      </c>
      <c r="O45" s="11">
        <f t="shared" si="13"/>
        <v>1.4888187542058562E-2</v>
      </c>
      <c r="P45" s="11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41"/>
        <v>671.17417898722408</v>
      </c>
      <c r="V45" s="1">
        <f t="shared" si="42"/>
        <v>796.29855538743095</v>
      </c>
      <c r="W45" s="11">
        <f t="shared" si="29"/>
        <v>-1.580135147593198E-2</v>
      </c>
      <c r="X45" s="11">
        <f t="shared" si="45"/>
        <v>-6.5862313488646018E-3</v>
      </c>
      <c r="Y45" s="11">
        <f t="shared" si="4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6"/>
        <v>2.3919360266608938</v>
      </c>
      <c r="AD45" s="12">
        <f t="shared" si="43"/>
        <v>2.6903682010478107</v>
      </c>
      <c r="AE45" s="12">
        <f t="shared" si="44"/>
        <v>2.0888168511936764</v>
      </c>
      <c r="AF45" s="11">
        <f t="shared" si="30"/>
        <v>-2.1978534539072614E-2</v>
      </c>
      <c r="AG45" s="11">
        <f t="shared" si="47"/>
        <v>-1.0000781195608321E-2</v>
      </c>
      <c r="AH45" s="11">
        <f t="shared" si="48"/>
        <v>-1.5948647559287488E-2</v>
      </c>
      <c r="AI45" s="1">
        <f t="shared" si="31"/>
        <v>39115.679433673431</v>
      </c>
      <c r="AJ45" s="1">
        <f t="shared" si="32"/>
        <v>7044.7223150590535</v>
      </c>
      <c r="AK45" s="1">
        <f t="shared" si="33"/>
        <v>2412.6734899376952</v>
      </c>
      <c r="AL45" s="14">
        <f t="shared" si="49"/>
        <v>12.189310755476813</v>
      </c>
      <c r="AM45" s="14">
        <f t="shared" si="50"/>
        <v>1.7736967217450814</v>
      </c>
      <c r="AN45" s="14">
        <f t="shared" si="51"/>
        <v>0.70210714840885713</v>
      </c>
      <c r="AO45" s="11">
        <f t="shared" si="34"/>
        <v>2.0621120954280148E-2</v>
      </c>
      <c r="AP45" s="11">
        <f t="shared" si="20"/>
        <v>2.5977173653231045E-2</v>
      </c>
      <c r="AQ45" s="11">
        <f t="shared" si="21"/>
        <v>2.3564574154817608E-2</v>
      </c>
      <c r="AR45" s="1">
        <f t="shared" si="35"/>
        <v>25703.85697583104</v>
      </c>
      <c r="AS45" s="1">
        <f t="shared" si="36"/>
        <v>5135.6391984713746</v>
      </c>
      <c r="AT45" s="1">
        <f t="shared" si="37"/>
        <v>1822.8596256349915</v>
      </c>
      <c r="AU45" s="1">
        <f t="shared" si="38"/>
        <v>5140.7713951662081</v>
      </c>
      <c r="AV45" s="1">
        <f t="shared" si="39"/>
        <v>1027.1278396942751</v>
      </c>
      <c r="AW45" s="1">
        <f t="shared" si="40"/>
        <v>364.57192512699834</v>
      </c>
      <c r="AX45" s="2">
        <v>0</v>
      </c>
      <c r="AY45" s="2">
        <v>0</v>
      </c>
      <c r="AZ45" s="2">
        <v>0</v>
      </c>
      <c r="BA45" s="2">
        <f t="shared" si="4"/>
        <v>0</v>
      </c>
      <c r="BB45" s="2">
        <f t="shared" si="22"/>
        <v>0</v>
      </c>
      <c r="BC45" s="2">
        <f t="shared" si="5"/>
        <v>0</v>
      </c>
      <c r="BD45" s="2">
        <f t="shared" si="6"/>
        <v>0</v>
      </c>
      <c r="BE45" s="2">
        <f t="shared" si="7"/>
        <v>0</v>
      </c>
      <c r="BF45" s="2">
        <f t="shared" si="8"/>
        <v>0</v>
      </c>
      <c r="BG45" s="2">
        <f t="shared" si="9"/>
        <v>0</v>
      </c>
      <c r="BH45" s="2">
        <f t="shared" si="23"/>
        <v>0</v>
      </c>
      <c r="BI45" s="2">
        <f t="shared" si="24"/>
        <v>0</v>
      </c>
      <c r="BJ45" s="2">
        <f t="shared" si="25"/>
        <v>0</v>
      </c>
      <c r="BK45" s="11">
        <f t="shared" si="26"/>
        <v>4.9542836593907874E-2</v>
      </c>
      <c r="BL45" s="12">
        <f>BL$4*temperature!$I155+BL$5*temperature!$I155^2</f>
        <v>2.9957599763291345</v>
      </c>
      <c r="BM45" s="12">
        <f>BM$4*temperature!$I155+BM$5*temperature!$I155^2</f>
        <v>1.6722785318112798</v>
      </c>
      <c r="BN45" s="12">
        <f>BN$4*temperature!$I155+BN$5*temperature!$I155^2</f>
        <v>0.75613279078929452</v>
      </c>
      <c r="BO45" s="12">
        <f>BO$4*temperature!$I155^2+BO$5*temperature!$I155^6</f>
        <v>0.27468184603744655</v>
      </c>
      <c r="BP45" s="12">
        <f>BP$4*temperature!$I155^2+BP$5*temperature!$I155^6</f>
        <v>0.12583223525610399</v>
      </c>
      <c r="BQ45" s="12">
        <f>BQ$4*temperature!$I155^2+BQ$5*temperature!$I155^6</f>
        <v>3.129509221856859E-2</v>
      </c>
    </row>
    <row r="46" spans="1:69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27"/>
        <v>5.2037039583325839E-3</v>
      </c>
      <c r="F46" s="11">
        <f t="shared" si="10"/>
        <v>9.6601701710541388E-3</v>
      </c>
      <c r="G46" s="11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28"/>
        <v>3.3721781268760465E-2</v>
      </c>
      <c r="O46" s="11">
        <f t="shared" si="13"/>
        <v>5.3442657858149278E-2</v>
      </c>
      <c r="P46" s="11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41"/>
        <v>638.42352768132957</v>
      </c>
      <c r="V46" s="1">
        <f t="shared" si="42"/>
        <v>779.94831820855222</v>
      </c>
      <c r="W46" s="11">
        <f t="shared" si="29"/>
        <v>-1.6865366322528885E-2</v>
      </c>
      <c r="X46" s="11">
        <f t="shared" si="45"/>
        <v>-4.8796053738708989E-2</v>
      </c>
      <c r="Y46" s="11">
        <f t="shared" si="46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6"/>
        <v>2.3673145145870551</v>
      </c>
      <c r="AD46" s="12">
        <f t="shared" si="43"/>
        <v>2.7418723028144973</v>
      </c>
      <c r="AE46" s="12">
        <f t="shared" si="44"/>
        <v>2.1498916534983441</v>
      </c>
      <c r="AF46" s="11">
        <f t="shared" si="30"/>
        <v>-1.0293549576327887E-2</v>
      </c>
      <c r="AG46" s="11">
        <f t="shared" si="47"/>
        <v>1.9143885861655496E-2</v>
      </c>
      <c r="AH46" s="11">
        <f t="shared" si="48"/>
        <v>2.9238945611610667E-2</v>
      </c>
      <c r="AI46" s="1">
        <f t="shared" si="31"/>
        <v>40344.882885472296</v>
      </c>
      <c r="AJ46" s="1">
        <f t="shared" si="32"/>
        <v>7367.3779232474235</v>
      </c>
      <c r="AK46" s="1">
        <f t="shared" si="33"/>
        <v>2535.9780660709243</v>
      </c>
      <c r="AL46" s="14">
        <f t="shared" si="49"/>
        <v>12.440668006914807</v>
      </c>
      <c r="AM46" s="14">
        <f t="shared" si="50"/>
        <v>1.8197723494940201</v>
      </c>
      <c r="AN46" s="14">
        <f t="shared" si="51"/>
        <v>0.71865200437216514</v>
      </c>
      <c r="AO46" s="11">
        <f t="shared" si="34"/>
        <v>2.0621120954280148E-2</v>
      </c>
      <c r="AP46" s="11">
        <f t="shared" si="20"/>
        <v>2.5977173653231045E-2</v>
      </c>
      <c r="AQ46" s="11">
        <f t="shared" si="21"/>
        <v>2.3564574154817608E-2</v>
      </c>
      <c r="AR46" s="1">
        <f t="shared" si="35"/>
        <v>26506.57579579583</v>
      </c>
      <c r="AS46" s="1">
        <f t="shared" si="36"/>
        <v>5357.5002106462607</v>
      </c>
      <c r="AT46" s="1">
        <f t="shared" si="37"/>
        <v>1913.4415533132769</v>
      </c>
      <c r="AU46" s="1">
        <f t="shared" si="38"/>
        <v>5301.3151591591668</v>
      </c>
      <c r="AV46" s="1">
        <f t="shared" si="39"/>
        <v>1071.5000421292523</v>
      </c>
      <c r="AW46" s="1">
        <f t="shared" si="40"/>
        <v>382.6883106626554</v>
      </c>
      <c r="AX46" s="2">
        <v>0</v>
      </c>
      <c r="AY46" s="2">
        <v>0</v>
      </c>
      <c r="AZ46" s="2">
        <v>0</v>
      </c>
      <c r="BA46" s="2">
        <f t="shared" si="4"/>
        <v>0</v>
      </c>
      <c r="BB46" s="2">
        <f t="shared" si="22"/>
        <v>0</v>
      </c>
      <c r="BC46" s="2">
        <f t="shared" si="5"/>
        <v>0</v>
      </c>
      <c r="BD46" s="2">
        <f t="shared" si="6"/>
        <v>0</v>
      </c>
      <c r="BE46" s="2">
        <f t="shared" si="7"/>
        <v>0</v>
      </c>
      <c r="BF46" s="2">
        <f t="shared" si="8"/>
        <v>0</v>
      </c>
      <c r="BG46" s="2">
        <f t="shared" si="9"/>
        <v>0</v>
      </c>
      <c r="BH46" s="2">
        <f t="shared" si="23"/>
        <v>0</v>
      </c>
      <c r="BI46" s="2">
        <f t="shared" si="24"/>
        <v>0</v>
      </c>
      <c r="BJ46" s="2">
        <f t="shared" si="25"/>
        <v>0</v>
      </c>
      <c r="BK46" s="11">
        <f t="shared" si="26"/>
        <v>5.901072102361879E-2</v>
      </c>
      <c r="BL46" s="12">
        <f>BL$4*temperature!$I156+BL$5*temperature!$I156^2</f>
        <v>3.0429403362356755</v>
      </c>
      <c r="BM46" s="12">
        <f>BM$4*temperature!$I156+BM$5*temperature!$I156^2</f>
        <v>1.6931211598689202</v>
      </c>
      <c r="BN46" s="12">
        <f>BN$4*temperature!$I156+BN$5*temperature!$I156^2</f>
        <v>0.75908769739059645</v>
      </c>
      <c r="BO46" s="12">
        <f>BO$4*temperature!$I156^2+BO$5*temperature!$I156^6</f>
        <v>0.28894246018457093</v>
      </c>
      <c r="BP46" s="12">
        <f>BP$4*temperature!$I156^2+BP$5*temperature!$I156^6</f>
        <v>0.13229070696238859</v>
      </c>
      <c r="BQ46" s="12">
        <f>BQ$4*temperature!$I156^2+BQ$5*temperature!$I156^6</f>
        <v>3.2798277977230422E-2</v>
      </c>
    </row>
    <row r="47" spans="1:69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27"/>
        <v>5.1361628961192896E-3</v>
      </c>
      <c r="F47" s="11">
        <f t="shared" si="10"/>
        <v>9.0965036346561945E-3</v>
      </c>
      <c r="G47" s="11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28"/>
        <v>9.8766071969917935E-3</v>
      </c>
      <c r="O47" s="11">
        <f t="shared" si="13"/>
        <v>1.586951016649385E-2</v>
      </c>
      <c r="P47" s="11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41"/>
        <v>627.8075767908158</v>
      </c>
      <c r="V47" s="1">
        <f t="shared" si="42"/>
        <v>772.83249999518864</v>
      </c>
      <c r="W47" s="11">
        <f t="shared" si="29"/>
        <v>-1.6922081128060151E-2</v>
      </c>
      <c r="X47" s="11">
        <f t="shared" si="45"/>
        <v>-1.6628382931107688E-2</v>
      </c>
      <c r="Y47" s="11">
        <f t="shared" si="46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6"/>
        <v>2.3617291537136604</v>
      </c>
      <c r="AD47" s="12">
        <f t="shared" si="43"/>
        <v>2.7584318673499464</v>
      </c>
      <c r="AE47" s="12">
        <f t="shared" si="44"/>
        <v>2.146501845743741</v>
      </c>
      <c r="AF47" s="11">
        <f t="shared" si="30"/>
        <v>-2.3593657872574836E-3</v>
      </c>
      <c r="AG47" s="11">
        <f t="shared" si="47"/>
        <v>6.039509760702888E-3</v>
      </c>
      <c r="AH47" s="11">
        <f t="shared" si="48"/>
        <v>-1.5767342270887053E-3</v>
      </c>
      <c r="AI47" s="1">
        <f t="shared" si="31"/>
        <v>41611.709756084238</v>
      </c>
      <c r="AJ47" s="1">
        <f t="shared" si="32"/>
        <v>7702.1401730519337</v>
      </c>
      <c r="AK47" s="1">
        <f t="shared" si="33"/>
        <v>2665.0685701264874</v>
      </c>
      <c r="AL47" s="14">
        <f t="shared" si="49"/>
        <v>12.697208526637441</v>
      </c>
      <c r="AM47" s="14">
        <f t="shared" si="50"/>
        <v>1.8670448918261746</v>
      </c>
      <c r="AN47" s="14">
        <f t="shared" si="51"/>
        <v>0.73558673282070131</v>
      </c>
      <c r="AO47" s="11">
        <f t="shared" si="34"/>
        <v>2.0621120954280148E-2</v>
      </c>
      <c r="AP47" s="11">
        <f t="shared" si="20"/>
        <v>2.5977173653231045E-2</v>
      </c>
      <c r="AQ47" s="11">
        <f t="shared" si="21"/>
        <v>2.3564574154817608E-2</v>
      </c>
      <c r="AR47" s="1">
        <f t="shared" si="35"/>
        <v>27332.761906267424</v>
      </c>
      <c r="AS47" s="1">
        <f t="shared" si="36"/>
        <v>5586.0619840749941</v>
      </c>
      <c r="AT47" s="1">
        <f t="shared" si="37"/>
        <v>2007.6764529415955</v>
      </c>
      <c r="AU47" s="1">
        <f t="shared" si="38"/>
        <v>5466.5523812534848</v>
      </c>
      <c r="AV47" s="1">
        <f t="shared" si="39"/>
        <v>1117.2123968149988</v>
      </c>
      <c r="AW47" s="1">
        <f t="shared" si="40"/>
        <v>401.53529058831913</v>
      </c>
      <c r="AX47" s="2">
        <v>0</v>
      </c>
      <c r="AY47" s="2">
        <v>0</v>
      </c>
      <c r="AZ47" s="2">
        <v>0</v>
      </c>
      <c r="BA47" s="2">
        <f t="shared" si="4"/>
        <v>0</v>
      </c>
      <c r="BB47" s="2">
        <f t="shared" si="22"/>
        <v>0</v>
      </c>
      <c r="BC47" s="2">
        <f t="shared" si="5"/>
        <v>0</v>
      </c>
      <c r="BD47" s="2">
        <f t="shared" si="6"/>
        <v>0</v>
      </c>
      <c r="BE47" s="2">
        <f t="shared" si="7"/>
        <v>0</v>
      </c>
      <c r="BF47" s="2">
        <f t="shared" si="8"/>
        <v>0</v>
      </c>
      <c r="BG47" s="2">
        <f t="shared" si="9"/>
        <v>0</v>
      </c>
      <c r="BH47" s="2">
        <f t="shared" si="23"/>
        <v>0</v>
      </c>
      <c r="BI47" s="2">
        <f t="shared" si="24"/>
        <v>0</v>
      </c>
      <c r="BJ47" s="2">
        <f t="shared" si="25"/>
        <v>0</v>
      </c>
      <c r="BK47" s="11">
        <f t="shared" si="26"/>
        <v>3.4458438866883351E-2</v>
      </c>
      <c r="BL47" s="12">
        <f>BL$4*temperature!$I157+BL$5*temperature!$I157^2</f>
        <v>3.0891070619214376</v>
      </c>
      <c r="BM47" s="12">
        <f>BM$4*temperature!$I157+BM$5*temperature!$I157^2</f>
        <v>1.7130514391212905</v>
      </c>
      <c r="BN47" s="12">
        <f>BN$4*temperature!$I157+BN$5*temperature!$I157^2</f>
        <v>0.76122205697723477</v>
      </c>
      <c r="BO47" s="12">
        <f>BO$4*temperature!$I157^2+BO$5*temperature!$I157^6</f>
        <v>0.30371517593978403</v>
      </c>
      <c r="BP47" s="12">
        <f>BP$4*temperature!$I157^2+BP$5*temperature!$I157^6</f>
        <v>0.13896890289847313</v>
      </c>
      <c r="BQ47" s="12">
        <f>BQ$4*temperature!$I157^2+BQ$5*temperature!$I157^6</f>
        <v>3.433549350785587E-2</v>
      </c>
    </row>
    <row r="48" spans="1:69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27"/>
        <v>5.4964173080269685E-3</v>
      </c>
      <c r="F48" s="11">
        <f t="shared" si="10"/>
        <v>8.5885929137337058E-3</v>
      </c>
      <c r="G48" s="11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28"/>
        <v>8.6370088528000544E-3</v>
      </c>
      <c r="O48" s="11">
        <f t="shared" si="13"/>
        <v>1.1755319086833138E-2</v>
      </c>
      <c r="P48" s="11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41"/>
        <v>640.77071315297712</v>
      </c>
      <c r="V48" s="1">
        <f t="shared" si="42"/>
        <v>767.02933827513027</v>
      </c>
      <c r="W48" s="11">
        <f t="shared" si="29"/>
        <v>-7.838575247812285E-3</v>
      </c>
      <c r="X48" s="11">
        <f t="shared" si="45"/>
        <v>2.0648263642222053E-2</v>
      </c>
      <c r="Y48" s="11">
        <f t="shared" si="4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6"/>
        <v>2.3607141356840198</v>
      </c>
      <c r="AD48" s="12">
        <f t="shared" si="43"/>
        <v>2.725952338571509</v>
      </c>
      <c r="AE48" s="12">
        <f t="shared" si="44"/>
        <v>2.1343413981287398</v>
      </c>
      <c r="AF48" s="11">
        <f t="shared" si="30"/>
        <v>-4.2977749080352901E-4</v>
      </c>
      <c r="AG48" s="11">
        <f t="shared" si="47"/>
        <v>-1.1774635133417588E-2</v>
      </c>
      <c r="AH48" s="11">
        <f t="shared" si="48"/>
        <v>-5.6652397663267129E-3</v>
      </c>
      <c r="AI48" s="1">
        <f t="shared" si="31"/>
        <v>42917.091161729302</v>
      </c>
      <c r="AJ48" s="1">
        <f t="shared" si="32"/>
        <v>8049.1385525617397</v>
      </c>
      <c r="AK48" s="1">
        <f t="shared" si="33"/>
        <v>2800.097003702158</v>
      </c>
      <c r="AL48" s="14">
        <f t="shared" si="49"/>
        <v>12.959039199446948</v>
      </c>
      <c r="AM48" s="14">
        <f t="shared" si="50"/>
        <v>1.9155454411995212</v>
      </c>
      <c r="AN48" s="14">
        <f t="shared" si="51"/>
        <v>0.75292052093355477</v>
      </c>
      <c r="AO48" s="11">
        <f t="shared" si="34"/>
        <v>2.0621120954280148E-2</v>
      </c>
      <c r="AP48" s="11">
        <f t="shared" si="20"/>
        <v>2.5977173653231045E-2</v>
      </c>
      <c r="AQ48" s="11">
        <f t="shared" si="21"/>
        <v>2.3564574154817608E-2</v>
      </c>
      <c r="AR48" s="1">
        <f t="shared" si="35"/>
        <v>28192.619850113704</v>
      </c>
      <c r="AS48" s="1">
        <f t="shared" si="36"/>
        <v>5821.5990028613178</v>
      </c>
      <c r="AT48" s="1">
        <f t="shared" si="37"/>
        <v>2105.5340680257759</v>
      </c>
      <c r="AU48" s="1">
        <f t="shared" si="38"/>
        <v>5638.5239700227412</v>
      </c>
      <c r="AV48" s="1">
        <f t="shared" si="39"/>
        <v>1164.3198005722636</v>
      </c>
      <c r="AW48" s="1">
        <f t="shared" si="40"/>
        <v>421.1068136051552</v>
      </c>
      <c r="AX48" s="2">
        <v>0</v>
      </c>
      <c r="AY48" s="2">
        <v>0</v>
      </c>
      <c r="AZ48" s="2">
        <v>0</v>
      </c>
      <c r="BA48" s="2">
        <f t="shared" si="4"/>
        <v>0</v>
      </c>
      <c r="BB48" s="2">
        <f t="shared" si="22"/>
        <v>0</v>
      </c>
      <c r="BC48" s="2">
        <f t="shared" si="5"/>
        <v>0</v>
      </c>
      <c r="BD48" s="2">
        <f t="shared" si="6"/>
        <v>0</v>
      </c>
      <c r="BE48" s="2">
        <f t="shared" si="7"/>
        <v>0</v>
      </c>
      <c r="BF48" s="2">
        <f t="shared" si="8"/>
        <v>0</v>
      </c>
      <c r="BG48" s="2">
        <f t="shared" si="9"/>
        <v>0</v>
      </c>
      <c r="BH48" s="2">
        <f t="shared" si="23"/>
        <v>0</v>
      </c>
      <c r="BI48" s="2">
        <f t="shared" si="24"/>
        <v>0</v>
      </c>
      <c r="BJ48" s="2">
        <f t="shared" si="25"/>
        <v>0</v>
      </c>
      <c r="BK48" s="11">
        <f t="shared" si="26"/>
        <v>3.3734789113614133E-2</v>
      </c>
      <c r="BL48" s="12">
        <f>BL$4*temperature!$I158+BL$5*temperature!$I158^2</f>
        <v>3.134237679347021</v>
      </c>
      <c r="BM48" s="12">
        <f>BM$4*temperature!$I158+BM$5*temperature!$I158^2</f>
        <v>1.7320424108545767</v>
      </c>
      <c r="BN48" s="12">
        <f>BN$4*temperature!$I158+BN$5*temperature!$I158^2</f>
        <v>0.76250670859821168</v>
      </c>
      <c r="BO48" s="12">
        <f>BO$4*temperature!$I158^2+BO$5*temperature!$I158^6</f>
        <v>0.31901977599875153</v>
      </c>
      <c r="BP48" s="12">
        <f>BP$4*temperature!$I158^2+BP$5*temperature!$I158^6</f>
        <v>0.14587369679794959</v>
      </c>
      <c r="BQ48" s="12">
        <f>BQ$4*temperature!$I158^2+BQ$5*temperature!$I158^6</f>
        <v>3.5905413797823277E-2</v>
      </c>
    </row>
    <row r="49" spans="1:69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27"/>
        <v>5.692077919426719E-3</v>
      </c>
      <c r="F49" s="11">
        <f t="shared" si="10"/>
        <v>8.3063244179379936E-3</v>
      </c>
      <c r="G49" s="11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28"/>
        <v>1.088282622402903E-2</v>
      </c>
      <c r="O49" s="11">
        <f t="shared" si="13"/>
        <v>4.5419366484862334E-2</v>
      </c>
      <c r="P49" s="11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41"/>
        <v>650.85913114958009</v>
      </c>
      <c r="V49" s="1">
        <f t="shared" si="42"/>
        <v>745.46786082046196</v>
      </c>
      <c r="W49" s="11">
        <f t="shared" si="29"/>
        <v>-4.3733895179066673E-3</v>
      </c>
      <c r="X49" s="11">
        <f t="shared" si="45"/>
        <v>1.5744193343297352E-2</v>
      </c>
      <c r="Y49" s="11">
        <f t="shared" si="46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6"/>
        <v>2.3691541875089199</v>
      </c>
      <c r="AD49" s="12">
        <f t="shared" si="43"/>
        <v>2.8505990233612173</v>
      </c>
      <c r="AE49" s="12">
        <f t="shared" si="44"/>
        <v>2.1840804821604887</v>
      </c>
      <c r="AF49" s="11">
        <f t="shared" si="30"/>
        <v>3.57521128768723E-3</v>
      </c>
      <c r="AG49" s="11">
        <f t="shared" si="47"/>
        <v>4.5725922286310894E-2</v>
      </c>
      <c r="AH49" s="11">
        <f t="shared" si="48"/>
        <v>2.3304183705267212E-2</v>
      </c>
      <c r="AI49" s="1">
        <f t="shared" si="31"/>
        <v>44263.906015579116</v>
      </c>
      <c r="AJ49" s="1">
        <f t="shared" si="32"/>
        <v>8408.5444978778305</v>
      </c>
      <c r="AK49" s="1">
        <f t="shared" si="33"/>
        <v>2941.1941169370975</v>
      </c>
      <c r="AL49" s="14">
        <f t="shared" si="49"/>
        <v>13.226269114230002</v>
      </c>
      <c r="AM49" s="14">
        <f t="shared" si="50"/>
        <v>1.9653058977662163</v>
      </c>
      <c r="AN49" s="14">
        <f t="shared" si="51"/>
        <v>0.77066277238177738</v>
      </c>
      <c r="AO49" s="11">
        <f t="shared" si="34"/>
        <v>2.0621120954280148E-2</v>
      </c>
      <c r="AP49" s="11">
        <f t="shared" si="20"/>
        <v>2.5977173653231045E-2</v>
      </c>
      <c r="AQ49" s="11">
        <f t="shared" si="21"/>
        <v>2.3564574154817608E-2</v>
      </c>
      <c r="AR49" s="1">
        <f t="shared" si="35"/>
        <v>29084.118227152823</v>
      </c>
      <c r="AS49" s="1">
        <f t="shared" si="36"/>
        <v>6065.2438169985398</v>
      </c>
      <c r="AT49" s="1">
        <f t="shared" si="37"/>
        <v>2207.2496945686739</v>
      </c>
      <c r="AU49" s="1">
        <f t="shared" si="38"/>
        <v>5816.8236454305652</v>
      </c>
      <c r="AV49" s="1">
        <f t="shared" si="39"/>
        <v>1213.0487633997079</v>
      </c>
      <c r="AW49" s="1">
        <f t="shared" si="40"/>
        <v>441.4499389137348</v>
      </c>
      <c r="AX49" s="2">
        <v>0</v>
      </c>
      <c r="AY49" s="2">
        <v>0</v>
      </c>
      <c r="AZ49" s="2">
        <v>0</v>
      </c>
      <c r="BA49" s="2">
        <f t="shared" si="4"/>
        <v>0</v>
      </c>
      <c r="BB49" s="2">
        <f t="shared" si="22"/>
        <v>0</v>
      </c>
      <c r="BC49" s="2">
        <f t="shared" si="5"/>
        <v>0</v>
      </c>
      <c r="BD49" s="2">
        <f t="shared" si="6"/>
        <v>0</v>
      </c>
      <c r="BE49" s="2">
        <f t="shared" si="7"/>
        <v>0</v>
      </c>
      <c r="BF49" s="2">
        <f t="shared" si="8"/>
        <v>0</v>
      </c>
      <c r="BG49" s="2">
        <f t="shared" si="9"/>
        <v>0</v>
      </c>
      <c r="BH49" s="2">
        <f t="shared" si="23"/>
        <v>0</v>
      </c>
      <c r="BI49" s="2">
        <f t="shared" si="24"/>
        <v>0</v>
      </c>
      <c r="BJ49" s="2">
        <f t="shared" si="25"/>
        <v>0</v>
      </c>
      <c r="BK49" s="11">
        <f t="shared" si="26"/>
        <v>4.135893874752436E-2</v>
      </c>
      <c r="BL49" s="12">
        <f>BL$4*temperature!$I159+BL$5*temperature!$I159^2</f>
        <v>3.1782529916388258</v>
      </c>
      <c r="BM49" s="12">
        <f>BM$4*temperature!$I159+BM$5*temperature!$I159^2</f>
        <v>1.7500424831518797</v>
      </c>
      <c r="BN49" s="12">
        <f>BN$4*temperature!$I159+BN$5*temperature!$I159^2</f>
        <v>0.76290963127154765</v>
      </c>
      <c r="BO49" s="12">
        <f>BO$4*temperature!$I159^2+BO$5*temperature!$I159^6</f>
        <v>0.33485762780551159</v>
      </c>
      <c r="BP49" s="12">
        <f>BP$4*temperature!$I159^2+BP$5*temperature!$I159^6</f>
        <v>0.15300338427228929</v>
      </c>
      <c r="BQ49" s="12">
        <f>BQ$4*temperature!$I159^2+BQ$5*temperature!$I159^6</f>
        <v>3.7504383453774777E-2</v>
      </c>
    </row>
    <row r="50" spans="1:69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27"/>
        <v>5.7154259211955605E-3</v>
      </c>
      <c r="F50" s="11">
        <f t="shared" si="10"/>
        <v>8.1920930794385782E-3</v>
      </c>
      <c r="G50" s="11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28"/>
        <v>2.3345824611354482E-2</v>
      </c>
      <c r="O50" s="11">
        <f t="shared" si="13"/>
        <v>6.9793483828880509E-2</v>
      </c>
      <c r="P50" s="11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41"/>
        <v>659.2426856397459</v>
      </c>
      <c r="V50" s="1">
        <f t="shared" si="42"/>
        <v>740.04755533355137</v>
      </c>
      <c r="W50" s="11">
        <f t="shared" si="29"/>
        <v>-1.0802331397296472E-2</v>
      </c>
      <c r="X50" s="11">
        <f t="shared" si="45"/>
        <v>1.2880751131751689E-2</v>
      </c>
      <c r="Y50" s="11">
        <f t="shared" si="46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6"/>
        <v>2.3563375646650235</v>
      </c>
      <c r="AD50" s="12">
        <f t="shared" si="43"/>
        <v>2.8460274542755997</v>
      </c>
      <c r="AE50" s="12">
        <f t="shared" si="44"/>
        <v>2.2028024729330009</v>
      </c>
      <c r="AF50" s="11">
        <f t="shared" si="30"/>
        <v>-5.4097884010548825E-3</v>
      </c>
      <c r="AG50" s="11">
        <f t="shared" si="47"/>
        <v>-1.6037222521135819E-3</v>
      </c>
      <c r="AH50" s="11">
        <f t="shared" si="48"/>
        <v>8.5720242113020984E-3</v>
      </c>
      <c r="AI50" s="1">
        <f t="shared" si="31"/>
        <v>45654.33905945177</v>
      </c>
      <c r="AJ50" s="1">
        <f t="shared" si="32"/>
        <v>8780.7388114897549</v>
      </c>
      <c r="AK50" s="1">
        <f t="shared" si="33"/>
        <v>3088.524644157123</v>
      </c>
      <c r="AL50" s="14">
        <f t="shared" si="49"/>
        <v>13.499009609408398</v>
      </c>
      <c r="AM50" s="14">
        <f t="shared" si="50"/>
        <v>2.0163589903542083</v>
      </c>
      <c r="AN50" s="14">
        <f t="shared" si="51"/>
        <v>0.78882311242992509</v>
      </c>
      <c r="AO50" s="11">
        <f t="shared" si="34"/>
        <v>2.0621120954280148E-2</v>
      </c>
      <c r="AP50" s="11">
        <f t="shared" si="20"/>
        <v>2.5977173653231045E-2</v>
      </c>
      <c r="AQ50" s="11">
        <f t="shared" si="21"/>
        <v>2.3564574154817608E-2</v>
      </c>
      <c r="AR50" s="1">
        <f t="shared" si="35"/>
        <v>30004.542351393924</v>
      </c>
      <c r="AS50" s="1">
        <f t="shared" si="36"/>
        <v>6318.0438883377183</v>
      </c>
      <c r="AT50" s="1">
        <f t="shared" si="37"/>
        <v>2313.1287472214703</v>
      </c>
      <c r="AU50" s="1">
        <f t="shared" si="38"/>
        <v>6000.908470278785</v>
      </c>
      <c r="AV50" s="1">
        <f t="shared" si="39"/>
        <v>1263.6087776675438</v>
      </c>
      <c r="AW50" s="1">
        <f t="shared" si="40"/>
        <v>462.62574944429412</v>
      </c>
      <c r="AX50" s="2">
        <v>0</v>
      </c>
      <c r="AY50" s="2">
        <v>0</v>
      </c>
      <c r="AZ50" s="2">
        <v>0</v>
      </c>
      <c r="BA50" s="2">
        <f t="shared" si="4"/>
        <v>0</v>
      </c>
      <c r="BB50" s="2">
        <f t="shared" si="22"/>
        <v>0</v>
      </c>
      <c r="BC50" s="2">
        <f t="shared" si="5"/>
        <v>0</v>
      </c>
      <c r="BD50" s="2">
        <f t="shared" si="6"/>
        <v>0</v>
      </c>
      <c r="BE50" s="2">
        <f t="shared" si="7"/>
        <v>0</v>
      </c>
      <c r="BF50" s="2">
        <f t="shared" si="8"/>
        <v>0</v>
      </c>
      <c r="BG50" s="2">
        <f t="shared" si="9"/>
        <v>0</v>
      </c>
      <c r="BH50" s="2">
        <f t="shared" si="23"/>
        <v>0</v>
      </c>
      <c r="BI50" s="2">
        <f t="shared" si="24"/>
        <v>0</v>
      </c>
      <c r="BJ50" s="2">
        <f t="shared" si="25"/>
        <v>0</v>
      </c>
      <c r="BK50" s="11">
        <f t="shared" si="26"/>
        <v>5.5408121957962936E-2</v>
      </c>
      <c r="BL50" s="12">
        <f>BL$4*temperature!$I160+BL$5*temperature!$I160^2</f>
        <v>3.2212344961691133</v>
      </c>
      <c r="BM50" s="12">
        <f>BM$4*temperature!$I160+BM$5*temperature!$I160^2</f>
        <v>1.7670634570761838</v>
      </c>
      <c r="BN50" s="12">
        <f>BN$4*temperature!$I160+BN$5*temperature!$I160^2</f>
        <v>0.76239648944835314</v>
      </c>
      <c r="BO50" s="12">
        <f>BO$4*temperature!$I160^2+BO$5*temperature!$I160^6</f>
        <v>0.35129137940983374</v>
      </c>
      <c r="BP50" s="12">
        <f>BP$4*temperature!$I160^2+BP$5*temperature!$I160^6</f>
        <v>0.16038349295796436</v>
      </c>
      <c r="BQ50" s="12">
        <f>BQ$4*temperature!$I160^2+BQ$5*temperature!$I160^6</f>
        <v>3.913435421370972E-2</v>
      </c>
    </row>
    <row r="51" spans="1:69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27"/>
        <v>5.5451977384386453E-3</v>
      </c>
      <c r="F51" s="11">
        <f t="shared" si="10"/>
        <v>8.2128220658019835E-3</v>
      </c>
      <c r="G51" s="11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28"/>
        <v>1.7685495252261374E-2</v>
      </c>
      <c r="O51" s="11">
        <f t="shared" si="13"/>
        <v>6.4412973631277071E-2</v>
      </c>
      <c r="P51" s="11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41"/>
        <v>646.21647871792322</v>
      </c>
      <c r="V51" s="1">
        <f t="shared" si="42"/>
        <v>715.40687160768516</v>
      </c>
      <c r="W51" s="11">
        <f t="shared" si="29"/>
        <v>-1.8631044100680727E-2</v>
      </c>
      <c r="X51" s="11">
        <f t="shared" si="45"/>
        <v>-1.9759349941337212E-2</v>
      </c>
      <c r="Y51" s="11">
        <f t="shared" si="4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6"/>
        <v>2.3432536955324719</v>
      </c>
      <c r="AD51" s="12">
        <f t="shared" si="43"/>
        <v>2.8628978785670416</v>
      </c>
      <c r="AE51" s="12">
        <f t="shared" si="44"/>
        <v>2.2281980989767489</v>
      </c>
      <c r="AF51" s="11">
        <f t="shared" si="30"/>
        <v>-5.552629355298544E-3</v>
      </c>
      <c r="AG51" s="11">
        <f t="shared" si="47"/>
        <v>5.92770961014355E-3</v>
      </c>
      <c r="AH51" s="11">
        <f t="shared" si="48"/>
        <v>1.1528780431199648E-2</v>
      </c>
      <c r="AI51" s="1">
        <f t="shared" si="31"/>
        <v>47089.813623785383</v>
      </c>
      <c r="AJ51" s="1">
        <f t="shared" si="32"/>
        <v>9166.2737080083225</v>
      </c>
      <c r="AK51" s="1">
        <f t="shared" si="33"/>
        <v>3242.2979291857046</v>
      </c>
      <c r="AL51" s="14">
        <f t="shared" si="49"/>
        <v>13.777374319326999</v>
      </c>
      <c r="AM51" s="14">
        <f t="shared" si="50"/>
        <v>2.0687382979938933</v>
      </c>
      <c r="AN51" s="14">
        <f t="shared" si="51"/>
        <v>0.80741139315781407</v>
      </c>
      <c r="AO51" s="11">
        <f t="shared" si="34"/>
        <v>2.0621120954280148E-2</v>
      </c>
      <c r="AP51" s="11">
        <f t="shared" si="20"/>
        <v>2.5977173653231045E-2</v>
      </c>
      <c r="AQ51" s="11">
        <f t="shared" si="21"/>
        <v>2.3564574154817608E-2</v>
      </c>
      <c r="AR51" s="1">
        <f t="shared" si="35"/>
        <v>30950.082986290967</v>
      </c>
      <c r="AS51" s="1">
        <f t="shared" si="36"/>
        <v>6581.038969262434</v>
      </c>
      <c r="AT51" s="1">
        <f t="shared" si="37"/>
        <v>2423.2196271173834</v>
      </c>
      <c r="AU51" s="1">
        <f t="shared" si="38"/>
        <v>6190.0165972581935</v>
      </c>
      <c r="AV51" s="1">
        <f t="shared" si="39"/>
        <v>1316.2077938524869</v>
      </c>
      <c r="AW51" s="1">
        <f t="shared" si="40"/>
        <v>484.64392542347673</v>
      </c>
      <c r="AX51" s="2">
        <v>0</v>
      </c>
      <c r="AY51" s="2">
        <v>0</v>
      </c>
      <c r="AZ51" s="2">
        <v>0</v>
      </c>
      <c r="BA51" s="2">
        <f t="shared" si="4"/>
        <v>0</v>
      </c>
      <c r="BB51" s="2">
        <f t="shared" si="22"/>
        <v>0</v>
      </c>
      <c r="BC51" s="2">
        <f t="shared" si="5"/>
        <v>0</v>
      </c>
      <c r="BD51" s="2">
        <f t="shared" si="6"/>
        <v>0</v>
      </c>
      <c r="BE51" s="2">
        <f t="shared" si="7"/>
        <v>0</v>
      </c>
      <c r="BF51" s="2">
        <f t="shared" si="8"/>
        <v>0</v>
      </c>
      <c r="BG51" s="2">
        <f t="shared" si="9"/>
        <v>0</v>
      </c>
      <c r="BH51" s="2">
        <f t="shared" si="23"/>
        <v>0</v>
      </c>
      <c r="BI51" s="2">
        <f t="shared" si="24"/>
        <v>0</v>
      </c>
      <c r="BJ51" s="2">
        <f t="shared" si="25"/>
        <v>0</v>
      </c>
      <c r="BK51" s="11">
        <f t="shared" si="26"/>
        <v>5.0456056851588355E-2</v>
      </c>
      <c r="BL51" s="12">
        <f>BL$4*temperature!$I161+BL$5*temperature!$I161^2</f>
        <v>3.2632122150072727</v>
      </c>
      <c r="BM51" s="12">
        <f>BM$4*temperature!$I161+BM$5*temperature!$I161^2</f>
        <v>1.7830893868938422</v>
      </c>
      <c r="BN51" s="12">
        <f>BN$4*temperature!$I161+BN$5*temperature!$I161^2</f>
        <v>0.76092156441736369</v>
      </c>
      <c r="BO51" s="12">
        <f>BO$4*temperature!$I161^2+BO$5*temperature!$I161^6</f>
        <v>0.36837608788261711</v>
      </c>
      <c r="BP51" s="12">
        <f>BP$4*temperature!$I161^2+BP$5*temperature!$I161^6</f>
        <v>0.16803557342361372</v>
      </c>
      <c r="BQ51" s="12">
        <f>BQ$4*temperature!$I161^2+BQ$5*temperature!$I161^6</f>
        <v>4.0795596003777475E-2</v>
      </c>
    </row>
    <row r="52" spans="1:69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27"/>
        <v>5.6189487943716365E-3</v>
      </c>
      <c r="F52" s="11">
        <f t="shared" si="10"/>
        <v>8.1453534478015399E-3</v>
      </c>
      <c r="G52" s="11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28"/>
        <v>2.3462387645812433E-2</v>
      </c>
      <c r="O52" s="11">
        <f t="shared" si="13"/>
        <v>7.3997005066261501E-2</v>
      </c>
      <c r="P52" s="11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41"/>
        <v>634.29732229691115</v>
      </c>
      <c r="V52" s="1">
        <f t="shared" si="42"/>
        <v>691.71563413523154</v>
      </c>
      <c r="W52" s="11">
        <f t="shared" si="29"/>
        <v>-3.1451366898878286E-2</v>
      </c>
      <c r="X52" s="11">
        <f t="shared" si="45"/>
        <v>-1.8444525655952559E-2</v>
      </c>
      <c r="Y52" s="11">
        <f t="shared" si="46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6"/>
        <v>2.3387955022900764</v>
      </c>
      <c r="AD52" s="12">
        <f t="shared" si="43"/>
        <v>2.8897620504912451</v>
      </c>
      <c r="AE52" s="12">
        <f t="shared" si="44"/>
        <v>2.2061797953892048</v>
      </c>
      <c r="AF52" s="11">
        <f t="shared" si="30"/>
        <v>-1.9025653308027968E-3</v>
      </c>
      <c r="AG52" s="11">
        <f t="shared" si="47"/>
        <v>9.3835592688515934E-3</v>
      </c>
      <c r="AH52" s="11">
        <f t="shared" si="48"/>
        <v>-9.8816633932393705E-3</v>
      </c>
      <c r="AI52" s="1">
        <f t="shared" si="31"/>
        <v>48570.848858665042</v>
      </c>
      <c r="AJ52" s="1">
        <f t="shared" si="32"/>
        <v>9565.8541310599776</v>
      </c>
      <c r="AK52" s="1">
        <f t="shared" si="33"/>
        <v>3402.7120616906113</v>
      </c>
      <c r="AL52" s="14">
        <f t="shared" si="49"/>
        <v>14.061479221598233</v>
      </c>
      <c r="AM52" s="14">
        <f t="shared" si="50"/>
        <v>2.1224782720039701</v>
      </c>
      <c r="AN52" s="14">
        <f t="shared" si="51"/>
        <v>0.82643769880532603</v>
      </c>
      <c r="AO52" s="11">
        <f t="shared" si="34"/>
        <v>2.0621120954280148E-2</v>
      </c>
      <c r="AP52" s="11">
        <f t="shared" si="20"/>
        <v>2.5977173653231045E-2</v>
      </c>
      <c r="AQ52" s="11">
        <f t="shared" si="21"/>
        <v>2.3564574154817608E-2</v>
      </c>
      <c r="AR52" s="1">
        <f t="shared" si="35"/>
        <v>31927.349928287691</v>
      </c>
      <c r="AS52" s="1">
        <f t="shared" si="36"/>
        <v>6854.2015330672539</v>
      </c>
      <c r="AT52" s="1">
        <f t="shared" si="37"/>
        <v>2538.1812614470864</v>
      </c>
      <c r="AU52" s="1">
        <f t="shared" si="38"/>
        <v>6385.4699856575389</v>
      </c>
      <c r="AV52" s="1">
        <f t="shared" si="39"/>
        <v>1370.8403066134508</v>
      </c>
      <c r="AW52" s="1">
        <f t="shared" si="40"/>
        <v>507.63625228941731</v>
      </c>
      <c r="AX52" s="2">
        <v>0</v>
      </c>
      <c r="AY52" s="2">
        <v>0</v>
      </c>
      <c r="AZ52" s="2">
        <v>0</v>
      </c>
      <c r="BA52" s="2">
        <f t="shared" si="4"/>
        <v>0</v>
      </c>
      <c r="BB52" s="2">
        <f t="shared" si="22"/>
        <v>0</v>
      </c>
      <c r="BC52" s="2">
        <f t="shared" si="5"/>
        <v>0</v>
      </c>
      <c r="BD52" s="2">
        <f t="shared" si="6"/>
        <v>0</v>
      </c>
      <c r="BE52" s="2">
        <f t="shared" si="7"/>
        <v>0</v>
      </c>
      <c r="BF52" s="2">
        <f t="shared" si="8"/>
        <v>0</v>
      </c>
      <c r="BG52" s="2">
        <f t="shared" si="9"/>
        <v>0</v>
      </c>
      <c r="BH52" s="2">
        <f t="shared" si="23"/>
        <v>0</v>
      </c>
      <c r="BI52" s="2">
        <f t="shared" si="24"/>
        <v>0</v>
      </c>
      <c r="BJ52" s="2">
        <f t="shared" si="25"/>
        <v>0</v>
      </c>
      <c r="BK52" s="11">
        <f t="shared" si="26"/>
        <v>5.7020783818685555E-2</v>
      </c>
      <c r="BL52" s="12">
        <f>BL$4*temperature!$I162+BL$5*temperature!$I162^2</f>
        <v>3.3041538672182194</v>
      </c>
      <c r="BM52" s="12">
        <f>BM$4*temperature!$I162+BM$5*temperature!$I162^2</f>
        <v>1.7980747081940476</v>
      </c>
      <c r="BN52" s="12">
        <f>BN$4*temperature!$I162+BN$5*temperature!$I162^2</f>
        <v>0.75843182070619042</v>
      </c>
      <c r="BO52" s="12">
        <f>BO$4*temperature!$I162^2+BO$5*temperature!$I162^6</f>
        <v>0.38615068114150286</v>
      </c>
      <c r="BP52" s="12">
        <f>BP$4*temperature!$I162^2+BP$5*temperature!$I162^6</f>
        <v>0.1759733438253572</v>
      </c>
      <c r="BQ52" s="12">
        <f>BQ$4*temperature!$I162^2+BQ$5*temperature!$I162^6</f>
        <v>4.2485815746066767E-2</v>
      </c>
    </row>
    <row r="53" spans="1:69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27"/>
        <v>5.9575399981963706E-3</v>
      </c>
      <c r="F53" s="11">
        <f t="shared" si="10"/>
        <v>8.1044756914163685E-3</v>
      </c>
      <c r="G53" s="11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28"/>
        <v>2.0470395087995197E-2</v>
      </c>
      <c r="O53" s="11">
        <f t="shared" si="13"/>
        <v>7.8402451038241505E-2</v>
      </c>
      <c r="P53" s="11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41"/>
        <v>604.17834263666111</v>
      </c>
      <c r="V53" s="1">
        <f t="shared" si="42"/>
        <v>672.98973661232958</v>
      </c>
      <c r="W53" s="11">
        <f t="shared" si="29"/>
        <v>-2.088827018530437E-2</v>
      </c>
      <c r="X53" s="11">
        <f t="shared" si="45"/>
        <v>-4.7484008841758074E-2</v>
      </c>
      <c r="Y53" s="11">
        <f t="shared" si="4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6"/>
        <v>2.3365257523444609</v>
      </c>
      <c r="AD53" s="12">
        <f t="shared" si="43"/>
        <v>2.9121314785809065</v>
      </c>
      <c r="AE53" s="12">
        <f t="shared" si="44"/>
        <v>2.2542764742919856</v>
      </c>
      <c r="AF53" s="11">
        <f t="shared" si="30"/>
        <v>-9.7047815569728524E-4</v>
      </c>
      <c r="AG53" s="11">
        <f t="shared" si="47"/>
        <v>7.7409238888228593E-3</v>
      </c>
      <c r="AH53" s="11">
        <f t="shared" si="48"/>
        <v>2.1800888124938966E-2</v>
      </c>
      <c r="AI53" s="1">
        <f t="shared" si="31"/>
        <v>50099.233958456076</v>
      </c>
      <c r="AJ53" s="1">
        <f t="shared" si="32"/>
        <v>9980.1090245674313</v>
      </c>
      <c r="AK53" s="1">
        <f t="shared" si="33"/>
        <v>3570.0771078109678</v>
      </c>
      <c r="AL53" s="14">
        <f t="shared" si="49"/>
        <v>14.351442685422908</v>
      </c>
      <c r="AM53" s="14">
        <f t="shared" si="50"/>
        <v>2.177614258651027</v>
      </c>
      <c r="AN53" s="14">
        <f t="shared" si="51"/>
        <v>0.845912351243161</v>
      </c>
      <c r="AO53" s="11">
        <f t="shared" si="34"/>
        <v>2.0621120954280148E-2</v>
      </c>
      <c r="AP53" s="11">
        <f t="shared" si="20"/>
        <v>2.5977173653231045E-2</v>
      </c>
      <c r="AQ53" s="11">
        <f t="shared" si="21"/>
        <v>2.3564574154817608E-2</v>
      </c>
      <c r="AR53" s="1">
        <f t="shared" si="35"/>
        <v>32944.447016896374</v>
      </c>
      <c r="AS53" s="1">
        <f t="shared" si="36"/>
        <v>7138.0783223378066</v>
      </c>
      <c r="AT53" s="1">
        <f t="shared" si="37"/>
        <v>2657.8534183072488</v>
      </c>
      <c r="AU53" s="1">
        <f t="shared" si="38"/>
        <v>6588.8894033792749</v>
      </c>
      <c r="AV53" s="1">
        <f t="shared" si="39"/>
        <v>1427.6156644675614</v>
      </c>
      <c r="AW53" s="1">
        <f t="shared" si="40"/>
        <v>531.57068366144983</v>
      </c>
      <c r="AX53" s="2">
        <v>0</v>
      </c>
      <c r="AY53" s="2">
        <v>0</v>
      </c>
      <c r="AZ53" s="2">
        <v>0</v>
      </c>
      <c r="BA53" s="2">
        <f t="shared" si="4"/>
        <v>0</v>
      </c>
      <c r="BB53" s="2">
        <f t="shared" si="22"/>
        <v>0</v>
      </c>
      <c r="BC53" s="2">
        <f t="shared" si="5"/>
        <v>0</v>
      </c>
      <c r="BD53" s="2">
        <f t="shared" si="6"/>
        <v>0</v>
      </c>
      <c r="BE53" s="2">
        <f t="shared" si="7"/>
        <v>0</v>
      </c>
      <c r="BF53" s="2">
        <f t="shared" si="8"/>
        <v>0</v>
      </c>
      <c r="BG53" s="2">
        <f t="shared" si="9"/>
        <v>0</v>
      </c>
      <c r="BH53" s="2">
        <f t="shared" si="23"/>
        <v>0</v>
      </c>
      <c r="BI53" s="2">
        <f t="shared" si="24"/>
        <v>0</v>
      </c>
      <c r="BJ53" s="2">
        <f t="shared" si="25"/>
        <v>0</v>
      </c>
      <c r="BK53" s="11">
        <f t="shared" si="26"/>
        <v>5.6209829446846243E-2</v>
      </c>
      <c r="BL53" s="12">
        <f>BL$4*temperature!$I163+BL$5*temperature!$I163^2</f>
        <v>3.3439948442247003</v>
      </c>
      <c r="BM53" s="12">
        <f>BM$4*temperature!$I163+BM$5*temperature!$I163^2</f>
        <v>1.8119580727808866</v>
      </c>
      <c r="BN53" s="12">
        <f>BN$4*temperature!$I163+BN$5*temperature!$I163^2</f>
        <v>0.75486974953087627</v>
      </c>
      <c r="BO53" s="12">
        <f>BO$4*temperature!$I163^2+BO$5*temperature!$I163^6</f>
        <v>0.40464583009560312</v>
      </c>
      <c r="BP53" s="12">
        <f>BP$4*temperature!$I163^2+BP$5*temperature!$I163^6</f>
        <v>0.18420620204553567</v>
      </c>
      <c r="BQ53" s="12">
        <f>BQ$4*temperature!$I163^2+BQ$5*temperature!$I163^6</f>
        <v>4.4200900375743424E-2</v>
      </c>
    </row>
    <row r="54" spans="1:69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27"/>
        <v>5.7120049793621952E-3</v>
      </c>
      <c r="F54" s="11">
        <f t="shared" si="10"/>
        <v>8.1531947903412672E-3</v>
      </c>
      <c r="G54" s="11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28"/>
        <v>-4.648633033494165E-3</v>
      </c>
      <c r="O54" s="11">
        <f t="shared" si="13"/>
        <v>4.2789525278652762E-2</v>
      </c>
      <c r="P54" s="11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41"/>
        <v>604.67001308648867</v>
      </c>
      <c r="V54" s="1">
        <f t="shared" si="42"/>
        <v>665.92165165765812</v>
      </c>
      <c r="W54" s="11">
        <f t="shared" si="29"/>
        <v>-1.5629859236737653E-2</v>
      </c>
      <c r="X54" s="11">
        <f t="shared" si="45"/>
        <v>8.1378363825801436E-4</v>
      </c>
      <c r="Y54" s="11">
        <f t="shared" si="46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6"/>
        <v>2.3337186594678334</v>
      </c>
      <c r="AD54" s="12">
        <f t="shared" si="43"/>
        <v>2.8737358406172713</v>
      </c>
      <c r="AE54" s="12">
        <f t="shared" si="44"/>
        <v>2.3022859575808767</v>
      </c>
      <c r="AF54" s="11">
        <f t="shared" si="30"/>
        <v>-1.2013960786911859E-3</v>
      </c>
      <c r="AG54" s="11">
        <f t="shared" si="47"/>
        <v>-1.3184719936596201E-2</v>
      </c>
      <c r="AH54" s="11">
        <f t="shared" si="48"/>
        <v>2.1297069741176955E-2</v>
      </c>
      <c r="AI54" s="1">
        <f t="shared" si="31"/>
        <v>51678.199965989741</v>
      </c>
      <c r="AJ54" s="1">
        <f t="shared" si="32"/>
        <v>10409.71378657825</v>
      </c>
      <c r="AK54" s="1">
        <f t="shared" si="33"/>
        <v>3744.6400806913211</v>
      </c>
      <c r="AL54" s="14">
        <f t="shared" si="49"/>
        <v>14.647385520907433</v>
      </c>
      <c r="AM54" s="14">
        <f t="shared" si="50"/>
        <v>2.2341825223977567</v>
      </c>
      <c r="AN54" s="14">
        <f t="shared" si="51"/>
        <v>0.86584591557250656</v>
      </c>
      <c r="AO54" s="11">
        <f t="shared" si="34"/>
        <v>2.0621120954280148E-2</v>
      </c>
      <c r="AP54" s="11">
        <f t="shared" si="20"/>
        <v>2.5977173653231045E-2</v>
      </c>
      <c r="AQ54" s="11">
        <f t="shared" si="21"/>
        <v>2.3564574154817608E-2</v>
      </c>
      <c r="AR54" s="1">
        <f t="shared" si="35"/>
        <v>33987.634527119866</v>
      </c>
      <c r="AS54" s="1">
        <f t="shared" si="36"/>
        <v>7433.6298606039227</v>
      </c>
      <c r="AT54" s="1">
        <f t="shared" si="37"/>
        <v>2782.8872036418302</v>
      </c>
      <c r="AU54" s="1">
        <f t="shared" si="38"/>
        <v>6797.5269054239734</v>
      </c>
      <c r="AV54" s="1">
        <f t="shared" si="39"/>
        <v>1486.7259721207847</v>
      </c>
      <c r="AW54" s="1">
        <f t="shared" si="40"/>
        <v>556.57744072836601</v>
      </c>
      <c r="AX54" s="2">
        <v>0</v>
      </c>
      <c r="AY54" s="2">
        <v>0</v>
      </c>
      <c r="AZ54" s="2">
        <v>0</v>
      </c>
      <c r="BA54" s="2">
        <f t="shared" si="4"/>
        <v>0</v>
      </c>
      <c r="BB54" s="2">
        <f t="shared" si="22"/>
        <v>0</v>
      </c>
      <c r="BC54" s="2">
        <f t="shared" si="5"/>
        <v>0</v>
      </c>
      <c r="BD54" s="2">
        <f t="shared" si="6"/>
        <v>0</v>
      </c>
      <c r="BE54" s="2">
        <f t="shared" si="7"/>
        <v>0</v>
      </c>
      <c r="BF54" s="2">
        <f t="shared" si="8"/>
        <v>0</v>
      </c>
      <c r="BG54" s="2">
        <f t="shared" si="9"/>
        <v>0</v>
      </c>
      <c r="BH54" s="2">
        <f t="shared" si="23"/>
        <v>0</v>
      </c>
      <c r="BI54" s="2">
        <f t="shared" si="24"/>
        <v>0</v>
      </c>
      <c r="BJ54" s="2">
        <f t="shared" si="25"/>
        <v>0</v>
      </c>
      <c r="BK54" s="11">
        <f t="shared" si="26"/>
        <v>2.9851806401616859E-2</v>
      </c>
      <c r="BL54" s="12">
        <f>BL$4*temperature!$I164+BL$5*temperature!$I164^2</f>
        <v>3.3826335844190591</v>
      </c>
      <c r="BM54" s="12">
        <f>BM$4*temperature!$I164+BM$5*temperature!$I164^2</f>
        <v>1.824662787694429</v>
      </c>
      <c r="BN54" s="12">
        <f>BN$4*temperature!$I164+BN$5*temperature!$I164^2</f>
        <v>0.75017712443354112</v>
      </c>
      <c r="BO54" s="12">
        <f>BO$4*temperature!$I164^2+BO$5*temperature!$I164^6</f>
        <v>0.42387809556731443</v>
      </c>
      <c r="BP54" s="12">
        <f>BP$4*temperature!$I164^2+BP$5*temperature!$I164^6</f>
        <v>0.19273660114907809</v>
      </c>
      <c r="BQ54" s="12">
        <f>BQ$4*temperature!$I164^2+BQ$5*temperature!$I164^6</f>
        <v>4.5934342800133011E-2</v>
      </c>
    </row>
    <row r="55" spans="1:69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27"/>
        <v>5.0995244411160545E-3</v>
      </c>
      <c r="F55" s="11">
        <f t="shared" si="10"/>
        <v>8.1161002345619959E-3</v>
      </c>
      <c r="G55" s="11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28"/>
        <v>-4.541462181660294E-2</v>
      </c>
      <c r="O55" s="11">
        <f t="shared" si="13"/>
        <v>2.1828133538632777E-3</v>
      </c>
      <c r="P55" s="11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41"/>
        <v>606.72180992229414</v>
      </c>
      <c r="V55" s="1">
        <f t="shared" si="42"/>
        <v>663.64450671499844</v>
      </c>
      <c r="W55" s="11">
        <f t="shared" si="29"/>
        <v>-6.3617666547265417E-3</v>
      </c>
      <c r="X55" s="11">
        <f t="shared" si="45"/>
        <v>3.3932505191256457E-3</v>
      </c>
      <c r="Y55" s="11">
        <f t="shared" si="46"/>
        <v>-3.4195388256129666E-3</v>
      </c>
      <c r="Z55" s="5">
        <f t="shared" ref="Z55:AB57" si="52">Q54*AC55</f>
        <v>12188.303444360248</v>
      </c>
      <c r="AA55" s="5">
        <f t="shared" si="52"/>
        <v>13336.262456993791</v>
      </c>
      <c r="AB55" s="5">
        <f t="shared" si="52"/>
        <v>4319.0487389807877</v>
      </c>
      <c r="AC55" s="16">
        <f t="shared" ref="AC55:AC57" si="53">AC54*(1+AF55)</f>
        <v>2.324266156668239</v>
      </c>
      <c r="AD55" s="16">
        <f t="shared" ref="AD55:AD57" si="54">AD54*(1+AG55)</f>
        <v>2.8745885881272062</v>
      </c>
      <c r="AE55" s="16">
        <f t="shared" ref="AE55:AE57" si="55">AE54*(1+AH55)</f>
        <v>2.324833886965608</v>
      </c>
      <c r="AF55" s="15">
        <f t="shared" ref="AF55:AH57" si="56">AC$5-1</f>
        <v>-4.0504037456468023E-3</v>
      </c>
      <c r="AG55" s="15">
        <f t="shared" si="56"/>
        <v>2.9673830763510267E-4</v>
      </c>
      <c r="AH55" s="15">
        <f t="shared" si="56"/>
        <v>9.7937136394747881E-3</v>
      </c>
      <c r="AI55" s="1">
        <f t="shared" si="31"/>
        <v>53307.906874814747</v>
      </c>
      <c r="AJ55" s="1">
        <f t="shared" si="32"/>
        <v>10855.468380041209</v>
      </c>
      <c r="AK55" s="1">
        <f t="shared" si="33"/>
        <v>3926.7535133505553</v>
      </c>
      <c r="AL55" s="14">
        <f t="shared" si="49"/>
        <v>14.949431029398037</v>
      </c>
      <c r="AM55" s="14">
        <f t="shared" si="50"/>
        <v>2.2922202697550969</v>
      </c>
      <c r="AN55" s="14">
        <f t="shared" si="51"/>
        <v>0.88624920585666089</v>
      </c>
      <c r="AO55" s="11">
        <f t="shared" si="34"/>
        <v>2.0621120954280148E-2</v>
      </c>
      <c r="AP55" s="11">
        <f t="shared" si="20"/>
        <v>2.5977173653231045E-2</v>
      </c>
      <c r="AQ55" s="11">
        <f t="shared" si="21"/>
        <v>2.3564574154817608E-2</v>
      </c>
      <c r="AR55" s="1">
        <f t="shared" si="35"/>
        <v>35046.898880452107</v>
      </c>
      <c r="AS55" s="1">
        <f t="shared" si="36"/>
        <v>7740.8566921998518</v>
      </c>
      <c r="AT55" s="1">
        <f t="shared" si="37"/>
        <v>2913.5578118777248</v>
      </c>
      <c r="AU55" s="1">
        <f t="shared" si="38"/>
        <v>7009.3797760904217</v>
      </c>
      <c r="AV55" s="1">
        <f t="shared" si="39"/>
        <v>1548.1713384399704</v>
      </c>
      <c r="AW55" s="1">
        <f t="shared" si="40"/>
        <v>582.71156237554499</v>
      </c>
      <c r="AX55" s="2">
        <v>0</v>
      </c>
      <c r="AY55" s="2">
        <v>0</v>
      </c>
      <c r="AZ55" s="2">
        <v>0</v>
      </c>
      <c r="BA55" s="2">
        <f t="shared" si="4"/>
        <v>0</v>
      </c>
      <c r="BB55" s="2">
        <f t="shared" si="22"/>
        <v>0</v>
      </c>
      <c r="BC55" s="2">
        <f t="shared" si="5"/>
        <v>0</v>
      </c>
      <c r="BD55" s="2">
        <f t="shared" si="6"/>
        <v>0</v>
      </c>
      <c r="BE55" s="2">
        <f t="shared" si="7"/>
        <v>0</v>
      </c>
      <c r="BF55" s="2">
        <f t="shared" si="8"/>
        <v>0</v>
      </c>
      <c r="BG55" s="2">
        <f t="shared" si="9"/>
        <v>0</v>
      </c>
      <c r="BH55" s="2">
        <f t="shared" si="23"/>
        <v>0</v>
      </c>
      <c r="BI55" s="2">
        <f t="shared" si="24"/>
        <v>0</v>
      </c>
      <c r="BJ55" s="2">
        <f t="shared" si="25"/>
        <v>0</v>
      </c>
      <c r="BK55" s="11">
        <f t="shared" si="26"/>
        <v>-8.519125488337026E-3</v>
      </c>
      <c r="BL55" s="12">
        <f>BL$4*temperature!$I165+BL$5*temperature!$I165^2</f>
        <v>3.4199702264716842</v>
      </c>
      <c r="BM55" s="12">
        <f>BM$4*temperature!$I165+BM$5*temperature!$I165^2</f>
        <v>1.8361114156705867</v>
      </c>
      <c r="BN55" s="12">
        <f>BN$4*temperature!$I165+BN$5*temperature!$I165^2</f>
        <v>0.7442933884484475</v>
      </c>
      <c r="BO55" s="12">
        <f>BO$4*temperature!$I165^2+BO$5*temperature!$I165^6</f>
        <v>0.44386576138371298</v>
      </c>
      <c r="BP55" s="12">
        <f>BP$4*temperature!$I165^2+BP$5*temperature!$I165^6</f>
        <v>0.20156705415885867</v>
      </c>
      <c r="BQ55" s="12">
        <f>BQ$4*temperature!$I165^2+BQ$5*temperature!$I165^6</f>
        <v>4.7678639644260321E-2</v>
      </c>
    </row>
    <row r="56" spans="1:69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27"/>
        <v>4.1079767039275961E-3</v>
      </c>
      <c r="F56" s="11">
        <f t="shared" si="10"/>
        <v>8.0929895690897702E-3</v>
      </c>
      <c r="G56" s="11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28"/>
        <v>2.1035151553658649E-2</v>
      </c>
      <c r="O56" s="11">
        <f t="shared" si="13"/>
        <v>3.1463911881298268E-2</v>
      </c>
      <c r="P56" s="11">
        <f t="shared" si="14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15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29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2"/>
        <v>11572.648363264367</v>
      </c>
      <c r="AA56" s="5">
        <f t="shared" si="52"/>
        <v>13523.579650465739</v>
      </c>
      <c r="AB56" s="5">
        <f t="shared" si="52"/>
        <v>4525.7999835111077</v>
      </c>
      <c r="AC56" s="16">
        <f t="shared" si="53"/>
        <v>2.3148519403213901</v>
      </c>
      <c r="AD56" s="16">
        <f t="shared" si="54"/>
        <v>2.8754415886799944</v>
      </c>
      <c r="AE56" s="16">
        <f t="shared" si="55"/>
        <v>2.3476026443138962</v>
      </c>
      <c r="AF56" s="15">
        <f t="shared" si="56"/>
        <v>-4.0504037456468023E-3</v>
      </c>
      <c r="AG56" s="15">
        <f t="shared" si="56"/>
        <v>2.9673830763510267E-4</v>
      </c>
      <c r="AH56" s="15">
        <f t="shared" si="56"/>
        <v>9.7937136394747881E-3</v>
      </c>
      <c r="AI56" s="1">
        <f t="shared" si="31"/>
        <v>54986.495963423695</v>
      </c>
      <c r="AJ56" s="1">
        <f t="shared" si="32"/>
        <v>11318.092880477059</v>
      </c>
      <c r="AK56" s="1">
        <f t="shared" si="33"/>
        <v>4116.7897243910447</v>
      </c>
      <c r="AL56" s="14">
        <f t="shared" si="49"/>
        <v>15.257705054852922</v>
      </c>
      <c r="AM56" s="14">
        <f t="shared" si="50"/>
        <v>2.3517656737539809</v>
      </c>
      <c r="AN56" s="14">
        <f t="shared" si="51"/>
        <v>0.90713329098771844</v>
      </c>
      <c r="AO56" s="11">
        <f t="shared" si="34"/>
        <v>2.0621120954280148E-2</v>
      </c>
      <c r="AP56" s="11">
        <f t="shared" si="20"/>
        <v>2.5977173653231045E-2</v>
      </c>
      <c r="AQ56" s="11">
        <f t="shared" si="21"/>
        <v>2.3564574154817608E-2</v>
      </c>
      <c r="AR56" s="1">
        <f t="shared" si="35"/>
        <v>36110.322211354614</v>
      </c>
      <c r="AS56" s="1">
        <f t="shared" si="36"/>
        <v>8060.3173095367674</v>
      </c>
      <c r="AT56" s="1">
        <f t="shared" si="37"/>
        <v>3050.2621608647241</v>
      </c>
      <c r="AU56" s="1">
        <f t="shared" si="38"/>
        <v>7222.0644422709229</v>
      </c>
      <c r="AV56" s="1">
        <f t="shared" si="39"/>
        <v>1612.0634619073535</v>
      </c>
      <c r="AW56" s="1">
        <f t="shared" si="40"/>
        <v>610.0524321729448</v>
      </c>
      <c r="AX56" s="2">
        <v>0</v>
      </c>
      <c r="AY56" s="2">
        <v>0</v>
      </c>
      <c r="AZ56" s="2">
        <v>0</v>
      </c>
      <c r="BA56" s="2">
        <f t="shared" si="4"/>
        <v>0</v>
      </c>
      <c r="BB56" s="2">
        <f t="shared" si="22"/>
        <v>0</v>
      </c>
      <c r="BC56" s="2">
        <f t="shared" si="5"/>
        <v>0</v>
      </c>
      <c r="BD56" s="2">
        <f t="shared" si="6"/>
        <v>0</v>
      </c>
      <c r="BE56" s="2">
        <f t="shared" si="7"/>
        <v>0</v>
      </c>
      <c r="BF56" s="2">
        <f t="shared" si="8"/>
        <v>0</v>
      </c>
      <c r="BG56" s="2">
        <f t="shared" si="9"/>
        <v>0</v>
      </c>
      <c r="BH56" s="2">
        <f t="shared" si="23"/>
        <v>0</v>
      </c>
      <c r="BI56" s="2">
        <f t="shared" si="24"/>
        <v>0</v>
      </c>
      <c r="BJ56" s="2">
        <f t="shared" si="25"/>
        <v>0</v>
      </c>
      <c r="BK56" s="11">
        <f t="shared" si="26"/>
        <v>4.7671804232349374E-2</v>
      </c>
      <c r="BL56" s="12">
        <f>BL$4*temperature!$I166+BL$5*temperature!$I166^2</f>
        <v>3.4558342210054338</v>
      </c>
      <c r="BM56" s="12">
        <f>BM$4*temperature!$I166+BM$5*temperature!$I166^2</f>
        <v>1.8462057798324336</v>
      </c>
      <c r="BN56" s="12">
        <f>BN$4*temperature!$I166+BN$5*temperature!$I166^2</f>
        <v>0.73717064881289907</v>
      </c>
      <c r="BO56" s="12">
        <f>BO$4*temperature!$I166^2+BO$5*temperature!$I166^6</f>
        <v>0.46458619931170569</v>
      </c>
      <c r="BP56" s="12">
        <f>BP$4*temperature!$I166^2+BP$5*temperature!$I166^6</f>
        <v>0.21068131062433351</v>
      </c>
      <c r="BQ56" s="12">
        <f>BQ$4*temperature!$I166^2+BQ$5*temperature!$I166^6</f>
        <v>4.9421591036900359E-2</v>
      </c>
    </row>
    <row r="57" spans="1:69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57">H57/B57*1000</f>
        <v>34366.614800887306</v>
      </c>
      <c r="L57" s="5">
        <f t="shared" ref="L57" si="58">I57/C57*1000</f>
        <v>3273.9338274738834</v>
      </c>
      <c r="M57" s="5">
        <f t="shared" ref="M57" si="59">J57/D57*1000</f>
        <v>982.64017688906665</v>
      </c>
      <c r="N57" s="15">
        <f t="shared" ref="N57" si="60">K57/K56-1</f>
        <v>2.5933156236528365E-2</v>
      </c>
      <c r="O57" s="15">
        <f t="shared" ref="O57" si="61">L57/L56-1</f>
        <v>3.2694965195487979E-2</v>
      </c>
      <c r="P57" s="15">
        <f t="shared" ref="P57" si="62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2"/>
        <v>11710.753949059279</v>
      </c>
      <c r="AA57" s="5">
        <f t="shared" si="52"/>
        <v>13894.821479715458</v>
      </c>
      <c r="AB57" s="5">
        <f t="shared" si="52"/>
        <v>4752.017687831225</v>
      </c>
      <c r="AC57" s="16">
        <f t="shared" si="53"/>
        <v>2.3054758553516947</v>
      </c>
      <c r="AD57" s="16">
        <f t="shared" si="54"/>
        <v>2.8762948423507231</v>
      </c>
      <c r="AE57" s="16">
        <f t="shared" si="55"/>
        <v>2.3705943923515802</v>
      </c>
      <c r="AF57" s="15">
        <f t="shared" si="56"/>
        <v>-4.0504037456468023E-3</v>
      </c>
      <c r="AG57" s="15">
        <f t="shared" si="56"/>
        <v>2.9673830763510267E-4</v>
      </c>
      <c r="AH57" s="15">
        <f t="shared" si="56"/>
        <v>9.7937136394747881E-3</v>
      </c>
      <c r="AI57" s="1">
        <f t="shared" ref="AI57:AI120" si="63">(1-$AI$5)*AI56+AU56</f>
        <v>56709.910809352252</v>
      </c>
      <c r="AJ57" s="1">
        <f t="shared" ref="AJ57:AJ120" si="64">(1-$AI$5)*AJ56+AV56</f>
        <v>11798.347054336708</v>
      </c>
      <c r="AK57" s="1">
        <f t="shared" ref="AK57:AK120" si="65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66">AL57*AI57^$AR$5*B57^(1-$AR$5)</f>
        <v>37191.354770352256</v>
      </c>
      <c r="AS57" s="1">
        <f t="shared" ref="AS57:AS60" si="67">AM57*AJ57^$AR$5*C57^(1-$AR$5)</f>
        <v>8387.8456859616163</v>
      </c>
      <c r="AT57" s="1">
        <f t="shared" ref="AT57:AT60" si="68">AN57*AK57^$AR$5*D57^(1-$AR$5)</f>
        <v>3190.4426309979572</v>
      </c>
      <c r="AU57" s="1">
        <f t="shared" ref="AU57:AU120" si="69">$AU$5*AR57</f>
        <v>7438.2709540704518</v>
      </c>
      <c r="AV57" s="1">
        <f t="shared" ref="AV57:AV120" si="70">$AU$5*AS57</f>
        <v>1677.5691371923233</v>
      </c>
      <c r="AW57" s="1">
        <f t="shared" ref="AW57:AW120" si="71">$AU$5*AT57</f>
        <v>638.08852619959146</v>
      </c>
      <c r="AX57" s="2">
        <v>0</v>
      </c>
      <c r="AY57" s="2">
        <v>0</v>
      </c>
      <c r="AZ57" s="2">
        <v>0</v>
      </c>
      <c r="BA57" s="2">
        <f t="shared" si="4"/>
        <v>0</v>
      </c>
      <c r="BB57" s="2">
        <f t="shared" si="22"/>
        <v>0</v>
      </c>
      <c r="BC57" s="2">
        <f t="shared" si="5"/>
        <v>0</v>
      </c>
      <c r="BD57" s="2">
        <f t="shared" si="6"/>
        <v>0</v>
      </c>
      <c r="BE57" s="2">
        <f t="shared" si="7"/>
        <v>0</v>
      </c>
      <c r="BF57" s="2">
        <f t="shared" si="8"/>
        <v>0</v>
      </c>
      <c r="BG57" s="2">
        <f t="shared" si="9"/>
        <v>0</v>
      </c>
      <c r="BH57" s="2">
        <f t="shared" si="23"/>
        <v>0</v>
      </c>
      <c r="BI57" s="2">
        <f t="shared" si="24"/>
        <v>0</v>
      </c>
      <c r="BJ57" s="2">
        <f t="shared" si="25"/>
        <v>0</v>
      </c>
      <c r="BK57" s="11">
        <f t="shared" si="26"/>
        <v>5.171791401868428E-2</v>
      </c>
      <c r="BL57" s="12">
        <f>BL$4*temperature!$I167+BL$5*temperature!$I167^2</f>
        <v>3.490054464598543</v>
      </c>
      <c r="BM57" s="12">
        <f>BM$4*temperature!$I167+BM$5*temperature!$I167^2</f>
        <v>1.8548538452477714</v>
      </c>
      <c r="BN57" s="12">
        <f>BN$4*temperature!$I167+BN$5*temperature!$I167^2</f>
        <v>0.72877138603874991</v>
      </c>
      <c r="BO57" s="12">
        <f>BO$4*temperature!$I167^2+BO$5*temperature!$I167^6</f>
        <v>0.48600426511392752</v>
      </c>
      <c r="BP57" s="12">
        <f>BP$4*temperature!$I167^2+BP$5*temperature!$I167^6</f>
        <v>0.22005709574837629</v>
      </c>
      <c r="BQ57" s="12">
        <f>BQ$4*temperature!$I167^2+BQ$5*temperature!$I167^6</f>
        <v>5.1149095728825103E-2</v>
      </c>
    </row>
    <row r="58" spans="1:69">
      <c r="A58" s="2">
        <f t="shared" ref="A58:A121" si="72">1+A57</f>
        <v>2012</v>
      </c>
      <c r="B58" s="5">
        <f t="shared" ref="B58:B121" si="73">B57*(1+E58)</f>
        <v>1086.2064837273883</v>
      </c>
      <c r="C58" s="5">
        <f t="shared" ref="C58:C121" si="74">C57*(1+F58)</f>
        <v>2580.7210258214618</v>
      </c>
      <c r="D58" s="5">
        <f t="shared" ref="D58:D121" si="75">D57*(1+G58)</f>
        <v>3295.2187763382026</v>
      </c>
      <c r="E58" s="15">
        <f t="shared" ref="E58:E121" si="76">E57*$E$5</f>
        <v>3.7074489752946553E-3</v>
      </c>
      <c r="F58" s="15">
        <f t="shared" ref="F58:F121" si="77">F57*$E$5</f>
        <v>7.303923086103517E-3</v>
      </c>
      <c r="G58" s="15">
        <f t="shared" ref="G58:G121" si="78">G57*$E$5</f>
        <v>1.4910699164118045E-2</v>
      </c>
      <c r="H58" s="5">
        <f t="shared" ref="H58:H121" si="79">AR58</f>
        <v>38289.802272710556</v>
      </c>
      <c r="I58" s="5">
        <f t="shared" ref="I58:I121" si="80">AS58</f>
        <v>8723.4200775481604</v>
      </c>
      <c r="J58" s="5">
        <f t="shared" ref="J58:J121" si="81">AT58</f>
        <v>3334.0416588395269</v>
      </c>
      <c r="K58" s="5">
        <f t="shared" ref="K58:K121" si="82">H58/B58*1000</f>
        <v>35250.942473954492</v>
      </c>
      <c r="L58" s="5">
        <f t="shared" ref="L58:L121" si="83">I58/C58*1000</f>
        <v>3380.2259098390664</v>
      </c>
      <c r="M58" s="5">
        <f t="shared" ref="M58:M121" si="84">J58/D58*1000</f>
        <v>1011.7815796571983</v>
      </c>
      <c r="N58" s="15">
        <f t="shared" ref="N58:N121" si="85">K58/K57-1</f>
        <v>2.5732172871572923E-2</v>
      </c>
      <c r="O58" s="15">
        <f t="shared" ref="O58:O121" si="86">L58/L57-1</f>
        <v>3.2466166992506373E-2</v>
      </c>
      <c r="P58" s="15">
        <f t="shared" ref="P58:P121" si="87">M58/M57-1</f>
        <v>2.9656229669328349E-2</v>
      </c>
      <c r="Q58" s="5">
        <f t="shared" ref="Q58:Q121" si="88">T58*H58/1000</f>
        <v>5271.10497633862</v>
      </c>
      <c r="R58" s="5">
        <f t="shared" ref="R58:R121" si="89">U58*I58/1000</f>
        <v>5101.6406255620414</v>
      </c>
      <c r="S58" s="5">
        <f t="shared" ref="S58:S121" si="90">V58*J58/1000</f>
        <v>2148.5768888938487</v>
      </c>
      <c r="T58" s="5">
        <f t="shared" ref="T58:T121" si="91">T57*(1+W58)</f>
        <v>137.66341593504072</v>
      </c>
      <c r="U58" s="5">
        <f t="shared" ref="U58:U121" si="92">U57*(1+X58)</f>
        <v>584.82115732249918</v>
      </c>
      <c r="V58" s="5">
        <f t="shared" ref="V58:V121" si="93">V57*(1+Y58)</f>
        <v>644.43612550471232</v>
      </c>
      <c r="W58" s="15">
        <f t="shared" ref="W58:W121" si="94">T$5-1</f>
        <v>-1.0734613539272964E-2</v>
      </c>
      <c r="X58" s="15">
        <f t="shared" ref="X58:X121" si="95">U$5-1</f>
        <v>-1.217998157191269E-2</v>
      </c>
      <c r="Y58" s="15">
        <f t="shared" ref="Y58:Y121" si="96">V$5-1</f>
        <v>-9.7425357312937999E-3</v>
      </c>
      <c r="Z58" s="5">
        <f t="shared" ref="Z58:Z60" si="97">Q57*AC58</f>
        <v>11883.535419541931</v>
      </c>
      <c r="AA58" s="5">
        <f t="shared" ref="AA58:AA60" si="98">R57*AD58</f>
        <v>14287.555818346813</v>
      </c>
      <c r="AB58" s="5">
        <f t="shared" ref="AB58:AB60" si="99">S57*AE58</f>
        <v>4970.1856194244674</v>
      </c>
      <c r="AC58" s="16">
        <f t="shared" ref="AC58:AC121" si="100">AC57*(1+AF58)</f>
        <v>2.29613774731168</v>
      </c>
      <c r="AD58" s="16">
        <f t="shared" ref="AD58:AD121" si="101">AD57*(1+AG58)</f>
        <v>2.8771483492145018</v>
      </c>
      <c r="AE58" s="16">
        <f t="shared" ref="AE58:AE121" si="102">AE57*(1+AH58)</f>
        <v>2.3938113149856162</v>
      </c>
      <c r="AF58" s="15">
        <f t="shared" ref="AF58:AF121" si="103">AC$5-1</f>
        <v>-4.0504037456468023E-3</v>
      </c>
      <c r="AG58" s="15">
        <f t="shared" ref="AG58:AG121" si="104">AD$5-1</f>
        <v>2.9673830763510267E-4</v>
      </c>
      <c r="AH58" s="15">
        <f t="shared" ref="AH58:AH121" si="105">AE$5-1</f>
        <v>9.7937136394747881E-3</v>
      </c>
      <c r="AI58" s="1">
        <f t="shared" si="63"/>
        <v>58477.190682487482</v>
      </c>
      <c r="AJ58" s="1">
        <f t="shared" si="64"/>
        <v>12296.081486095361</v>
      </c>
      <c r="AK58" s="1">
        <f t="shared" si="65"/>
        <v>4521.7353919119887</v>
      </c>
      <c r="AL58" s="14">
        <f t="shared" ref="AL58:AL121" si="106">AL57*(1+AO58)</f>
        <v>15.883854893493284</v>
      </c>
      <c r="AM58" s="14">
        <f t="shared" ref="AM58:AM121" si="107">AM57*(1+AP58)</f>
        <v>2.4736633345742631</v>
      </c>
      <c r="AN58" s="14">
        <f t="shared" ref="AN58:AN121" si="108">AN57*(1+AQ58)</f>
        <v>0.94973532197815758</v>
      </c>
      <c r="AO58" s="11">
        <f t="shared" ref="AO58:AO121" si="109">AO$5*AO57</f>
        <v>2.0210760647289973E-2</v>
      </c>
      <c r="AP58" s="11">
        <f t="shared" ref="AP58:AP121" si="110">AP$5*AP57</f>
        <v>2.5460227897531749E-2</v>
      </c>
      <c r="AQ58" s="11">
        <f t="shared" ref="AQ58:AQ121" si="111">AQ$5*AQ57</f>
        <v>2.3095639129136737E-2</v>
      </c>
      <c r="AR58" s="1">
        <f t="shared" si="66"/>
        <v>38289.802272710556</v>
      </c>
      <c r="AS58" s="1">
        <f t="shared" si="67"/>
        <v>8723.4200775481604</v>
      </c>
      <c r="AT58" s="1">
        <f t="shared" si="68"/>
        <v>3334.0416588395269</v>
      </c>
      <c r="AU58" s="1">
        <f t="shared" si="69"/>
        <v>7657.9604545421116</v>
      </c>
      <c r="AV58" s="1">
        <f t="shared" si="70"/>
        <v>1744.6840155096322</v>
      </c>
      <c r="AW58" s="1">
        <f t="shared" si="71"/>
        <v>666.80833176790543</v>
      </c>
      <c r="AX58" s="2">
        <v>0</v>
      </c>
      <c r="AY58" s="2">
        <v>0</v>
      </c>
      <c r="AZ58" s="2">
        <v>0</v>
      </c>
      <c r="BA58" s="2">
        <f t="shared" si="4"/>
        <v>0</v>
      </c>
      <c r="BB58" s="2">
        <f t="shared" si="22"/>
        <v>0</v>
      </c>
      <c r="BC58" s="2">
        <f t="shared" si="5"/>
        <v>0</v>
      </c>
      <c r="BD58" s="2">
        <f t="shared" si="6"/>
        <v>0</v>
      </c>
      <c r="BE58" s="2">
        <f t="shared" si="7"/>
        <v>0</v>
      </c>
      <c r="BF58" s="2">
        <f t="shared" si="8"/>
        <v>0</v>
      </c>
      <c r="BG58" s="2">
        <f t="shared" si="9"/>
        <v>0</v>
      </c>
      <c r="BH58" s="2">
        <f t="shared" si="23"/>
        <v>0</v>
      </c>
      <c r="BI58" s="2">
        <f t="shared" si="24"/>
        <v>0</v>
      </c>
      <c r="BJ58" s="2">
        <f t="shared" si="25"/>
        <v>0</v>
      </c>
      <c r="BK58" s="11">
        <f t="shared" si="26"/>
        <v>5.1800204936879507E-2</v>
      </c>
      <c r="BL58" s="12">
        <f>BL$4*temperature!$I168+BL$5*temperature!$I168^2</f>
        <v>3.5225599385444202</v>
      </c>
      <c r="BM58" s="12">
        <f>BM$4*temperature!$I168+BM$5*temperature!$I168^2</f>
        <v>1.8619925881259525</v>
      </c>
      <c r="BN58" s="12">
        <f>BN$4*temperature!$I168+BN$5*temperature!$I168^2</f>
        <v>0.7190395740162574</v>
      </c>
      <c r="BO58" s="12">
        <f>BO$4*temperature!$I168^2+BO$5*temperature!$I168^6</f>
        <v>0.5081395420969318</v>
      </c>
      <c r="BP58" s="12">
        <f>BP$4*temperature!$I168^2+BP$5*temperature!$I168^6</f>
        <v>0.22969541799818569</v>
      </c>
      <c r="BQ58" s="12">
        <f>BQ$4*temperature!$I168^2+BQ$5*temperature!$I168^6</f>
        <v>5.2850364870335328E-2</v>
      </c>
    </row>
    <row r="59" spans="1:69">
      <c r="A59" s="2">
        <f t="shared" si="72"/>
        <v>2013</v>
      </c>
      <c r="B59" s="5">
        <f t="shared" si="73"/>
        <v>1090.0321860866893</v>
      </c>
      <c r="C59" s="5">
        <f t="shared" si="74"/>
        <v>2598.6279443067874</v>
      </c>
      <c r="D59" s="5">
        <f t="shared" si="75"/>
        <v>3341.8960913994383</v>
      </c>
      <c r="E59" s="15">
        <f t="shared" si="76"/>
        <v>3.5220765265299224E-3</v>
      </c>
      <c r="F59" s="15">
        <f t="shared" si="77"/>
        <v>6.9387269317983408E-3</v>
      </c>
      <c r="G59" s="15">
        <f t="shared" si="78"/>
        <v>1.4165164205912142E-2</v>
      </c>
      <c r="H59" s="5">
        <f t="shared" si="79"/>
        <v>39405.476324541247</v>
      </c>
      <c r="I59" s="5">
        <f t="shared" si="80"/>
        <v>9067.0190675271242</v>
      </c>
      <c r="J59" s="5">
        <f t="shared" si="81"/>
        <v>3481.0018618386325</v>
      </c>
      <c r="K59" s="5">
        <f t="shared" si="82"/>
        <v>36150.745663768284</v>
      </c>
      <c r="L59" s="5">
        <f t="shared" si="83"/>
        <v>3489.156301652044</v>
      </c>
      <c r="M59" s="5">
        <f t="shared" si="84"/>
        <v>1041.6248041934011</v>
      </c>
      <c r="N59" s="15">
        <f t="shared" si="85"/>
        <v>2.5525649150476504E-2</v>
      </c>
      <c r="O59" s="15">
        <f t="shared" si="86"/>
        <v>3.2225772690489762E-2</v>
      </c>
      <c r="P59" s="15">
        <f t="shared" si="87"/>
        <v>2.949571838055598E-2</v>
      </c>
      <c r="Q59" s="5">
        <f t="shared" si="88"/>
        <v>5366.4605000696056</v>
      </c>
      <c r="R59" s="5">
        <f t="shared" si="89"/>
        <v>5237.9992020132186</v>
      </c>
      <c r="S59" s="5">
        <f t="shared" si="90"/>
        <v>2221.4280844987065</v>
      </c>
      <c r="T59" s="5">
        <f t="shared" si="91"/>
        <v>136.18565236648186</v>
      </c>
      <c r="U59" s="5">
        <f t="shared" si="92"/>
        <v>577.69804640344648</v>
      </c>
      <c r="V59" s="5">
        <f t="shared" si="93"/>
        <v>638.15768352544615</v>
      </c>
      <c r="W59" s="15">
        <f t="shared" si="94"/>
        <v>-1.0734613539272964E-2</v>
      </c>
      <c r="X59" s="15">
        <f t="shared" si="95"/>
        <v>-1.217998157191269E-2</v>
      </c>
      <c r="Y59" s="15">
        <f t="shared" si="96"/>
        <v>-9.7425357312937999E-3</v>
      </c>
      <c r="Z59" s="5">
        <f t="shared" si="97"/>
        <v>12054.16032802589</v>
      </c>
      <c r="AA59" s="5">
        <f t="shared" si="98"/>
        <v>14682.532481495164</v>
      </c>
      <c r="AB59" s="5">
        <f t="shared" si="99"/>
        <v>5193.6595543340809</v>
      </c>
      <c r="AC59" s="16">
        <f t="shared" si="100"/>
        <v>2.2868374623794478</v>
      </c>
      <c r="AD59" s="16">
        <f t="shared" si="101"/>
        <v>2.8780021093464629</v>
      </c>
      <c r="AE59" s="16">
        <f t="shared" si="102"/>
        <v>2.4172556175115201</v>
      </c>
      <c r="AF59" s="15">
        <f t="shared" si="103"/>
        <v>-4.0504037456468023E-3</v>
      </c>
      <c r="AG59" s="15">
        <f t="shared" si="104"/>
        <v>2.9673830763510267E-4</v>
      </c>
      <c r="AH59" s="15">
        <f t="shared" si="105"/>
        <v>9.7937136394747881E-3</v>
      </c>
      <c r="AI59" s="1">
        <f t="shared" si="63"/>
        <v>60287.432068780843</v>
      </c>
      <c r="AJ59" s="1">
        <f t="shared" si="64"/>
        <v>12811.157352995458</v>
      </c>
      <c r="AK59" s="1">
        <f t="shared" si="65"/>
        <v>4736.3701844886955</v>
      </c>
      <c r="AL59" s="14">
        <f t="shared" si="106"/>
        <v>16.201669435007876</v>
      </c>
      <c r="AM59" s="14">
        <f t="shared" si="107"/>
        <v>2.5360135664918921</v>
      </c>
      <c r="AN59" s="14">
        <f t="shared" si="108"/>
        <v>0.97145071880011358</v>
      </c>
      <c r="AO59" s="11">
        <f t="shared" si="109"/>
        <v>2.0008653040817073E-2</v>
      </c>
      <c r="AP59" s="11">
        <f t="shared" si="110"/>
        <v>2.5205625618556431E-2</v>
      </c>
      <c r="AQ59" s="11">
        <f t="shared" si="111"/>
        <v>2.2864682737845369E-2</v>
      </c>
      <c r="AR59" s="1">
        <f t="shared" si="66"/>
        <v>39405.476324541247</v>
      </c>
      <c r="AS59" s="1">
        <f t="shared" si="67"/>
        <v>9067.0190675271242</v>
      </c>
      <c r="AT59" s="1">
        <f t="shared" si="68"/>
        <v>3481.0018618386325</v>
      </c>
      <c r="AU59" s="1">
        <f t="shared" si="69"/>
        <v>7881.0952649082501</v>
      </c>
      <c r="AV59" s="1">
        <f t="shared" si="70"/>
        <v>1813.403813505425</v>
      </c>
      <c r="AW59" s="1">
        <f t="shared" si="71"/>
        <v>696.20037236772657</v>
      </c>
      <c r="AX59" s="2">
        <v>0</v>
      </c>
      <c r="AY59" s="2">
        <v>0</v>
      </c>
      <c r="AZ59" s="2">
        <v>0</v>
      </c>
      <c r="BA59" s="2">
        <f t="shared" si="4"/>
        <v>0</v>
      </c>
      <c r="BB59" s="2">
        <f t="shared" si="22"/>
        <v>0</v>
      </c>
      <c r="BC59" s="2">
        <f t="shared" si="5"/>
        <v>0</v>
      </c>
      <c r="BD59" s="2">
        <f t="shared" si="6"/>
        <v>0</v>
      </c>
      <c r="BE59" s="2">
        <f t="shared" si="7"/>
        <v>0</v>
      </c>
      <c r="BF59" s="2">
        <f t="shared" si="8"/>
        <v>0</v>
      </c>
      <c r="BG59" s="2">
        <f t="shared" si="9"/>
        <v>0</v>
      </c>
      <c r="BH59" s="2">
        <f t="shared" si="23"/>
        <v>0</v>
      </c>
      <c r="BI59" s="2">
        <f t="shared" si="24"/>
        <v>0</v>
      </c>
      <c r="BJ59" s="2">
        <f t="shared" si="25"/>
        <v>0</v>
      </c>
      <c r="BK59" s="11">
        <f t="shared" si="26"/>
        <v>5.186228683269653E-2</v>
      </c>
      <c r="BL59" s="12">
        <f>BL$4*temperature!$I169+BL$5*temperature!$I169^2</f>
        <v>3.5532729968225971</v>
      </c>
      <c r="BM59" s="12">
        <f>BM$4*temperature!$I169+BM$5*temperature!$I169^2</f>
        <v>1.8675539159616283</v>
      </c>
      <c r="BN59" s="12">
        <f>BN$4*temperature!$I169+BN$5*temperature!$I169^2</f>
        <v>0.70791528252494595</v>
      </c>
      <c r="BO59" s="12">
        <f>BO$4*temperature!$I169^2+BO$5*temperature!$I169^6</f>
        <v>0.53101125567547924</v>
      </c>
      <c r="BP59" s="12">
        <f>BP$4*temperature!$I169^2+BP$5*temperature!$I169^6</f>
        <v>0.23959605142045703</v>
      </c>
      <c r="BQ59" s="12">
        <f>BQ$4*temperature!$I169^2+BQ$5*temperature!$I169^6</f>
        <v>5.4512818479170777E-2</v>
      </c>
    </row>
    <row r="60" spans="1:69">
      <c r="A60" s="2">
        <f t="shared" si="72"/>
        <v>2014</v>
      </c>
      <c r="B60" s="5">
        <f t="shared" si="73"/>
        <v>1093.6794040236784</v>
      </c>
      <c r="C60" s="5">
        <f t="shared" si="74"/>
        <v>2615.7575555245285</v>
      </c>
      <c r="D60" s="5">
        <f t="shared" si="75"/>
        <v>3386.8676729485187</v>
      </c>
      <c r="E60" s="15">
        <f t="shared" si="76"/>
        <v>3.3459727002034261E-3</v>
      </c>
      <c r="F60" s="15">
        <f t="shared" si="77"/>
        <v>6.5917905852084235E-3</v>
      </c>
      <c r="G60" s="15">
        <f t="shared" si="78"/>
        <v>1.3456905995616535E-2</v>
      </c>
      <c r="H60" s="5">
        <f t="shared" si="79"/>
        <v>40538.19408886286</v>
      </c>
      <c r="I60" s="5">
        <f t="shared" si="80"/>
        <v>9418.6216664414496</v>
      </c>
      <c r="J60" s="5">
        <f t="shared" si="81"/>
        <v>3631.2663652454685</v>
      </c>
      <c r="K60" s="5">
        <f t="shared" si="82"/>
        <v>37065.884151901977</v>
      </c>
      <c r="L60" s="5">
        <f t="shared" si="83"/>
        <v>3600.7242515840758</v>
      </c>
      <c r="M60" s="5">
        <f t="shared" si="84"/>
        <v>1072.1606852989869</v>
      </c>
      <c r="N60" s="15">
        <f t="shared" si="85"/>
        <v>2.5314512089051666E-2</v>
      </c>
      <c r="O60" s="15">
        <f t="shared" si="86"/>
        <v>3.1975623986580048E-2</v>
      </c>
      <c r="P60" s="15">
        <f t="shared" si="87"/>
        <v>2.9315623996907236E-2</v>
      </c>
      <c r="Q60" s="5">
        <f t="shared" si="88"/>
        <v>5461.4576077152651</v>
      </c>
      <c r="R60" s="5">
        <f t="shared" si="89"/>
        <v>5374.8466032670513</v>
      </c>
      <c r="S60" s="5">
        <f t="shared" si="90"/>
        <v>2294.7439538259314</v>
      </c>
      <c r="T60" s="5">
        <f t="shared" si="91"/>
        <v>134.7237520187339</v>
      </c>
      <c r="U60" s="5">
        <f t="shared" si="92"/>
        <v>570.66169484412251</v>
      </c>
      <c r="V60" s="5">
        <f t="shared" si="93"/>
        <v>631.94040949149985</v>
      </c>
      <c r="W60" s="15">
        <f t="shared" si="94"/>
        <v>-1.0734613539272964E-2</v>
      </c>
      <c r="X60" s="15">
        <f t="shared" si="95"/>
        <v>-1.217998157191269E-2</v>
      </c>
      <c r="Y60" s="15">
        <f t="shared" si="96"/>
        <v>-9.7425357312937999E-3</v>
      </c>
      <c r="Z60" s="5">
        <f t="shared" si="97"/>
        <v>12222.51545428879</v>
      </c>
      <c r="AA60" s="5">
        <f t="shared" si="98"/>
        <v>15079.446074051251</v>
      </c>
      <c r="AB60" s="5">
        <f t="shared" si="99"/>
        <v>5422.3494031663949</v>
      </c>
      <c r="AC60" s="16">
        <f t="shared" si="100"/>
        <v>2.2775748473561408</v>
      </c>
      <c r="AD60" s="16">
        <f t="shared" si="101"/>
        <v>2.8788561228217606</v>
      </c>
      <c r="AE60" s="16">
        <f t="shared" si="102"/>
        <v>2.4409295268228397</v>
      </c>
      <c r="AF60" s="15">
        <f t="shared" si="103"/>
        <v>-4.0504037456468023E-3</v>
      </c>
      <c r="AG60" s="15">
        <f t="shared" si="104"/>
        <v>2.9673830763510267E-4</v>
      </c>
      <c r="AH60" s="15">
        <f t="shared" si="105"/>
        <v>9.7937136394747881E-3</v>
      </c>
      <c r="AI60" s="1">
        <f t="shared" si="63"/>
        <v>62139.784126811006</v>
      </c>
      <c r="AJ60" s="1">
        <f t="shared" si="64"/>
        <v>13343.445431201339</v>
      </c>
      <c r="AK60" s="1">
        <f t="shared" si="65"/>
        <v>4958.9335384075521</v>
      </c>
      <c r="AL60" s="14">
        <f t="shared" si="106"/>
        <v>16.522601281590887</v>
      </c>
      <c r="AM60" s="14">
        <f t="shared" si="107"/>
        <v>2.5992961569272608</v>
      </c>
      <c r="AN60" s="14">
        <f t="shared" si="108"/>
        <v>0.99344051215612184</v>
      </c>
      <c r="AO60" s="11">
        <f t="shared" si="109"/>
        <v>1.9808566510408902E-2</v>
      </c>
      <c r="AP60" s="11">
        <f t="shared" si="110"/>
        <v>2.4953569362370868E-2</v>
      </c>
      <c r="AQ60" s="11">
        <f t="shared" si="111"/>
        <v>2.2636035910466916E-2</v>
      </c>
      <c r="AR60" s="1">
        <f t="shared" si="66"/>
        <v>40538.19408886286</v>
      </c>
      <c r="AS60" s="1">
        <f t="shared" si="67"/>
        <v>9418.6216664414496</v>
      </c>
      <c r="AT60" s="1">
        <f t="shared" si="68"/>
        <v>3631.2663652454685</v>
      </c>
      <c r="AU60" s="1">
        <f t="shared" si="69"/>
        <v>8107.6388177725721</v>
      </c>
      <c r="AV60" s="1">
        <f t="shared" si="70"/>
        <v>1883.7243332882899</v>
      </c>
      <c r="AW60" s="1">
        <f t="shared" si="71"/>
        <v>726.25327304909376</v>
      </c>
      <c r="AX60" s="2">
        <v>0</v>
      </c>
      <c r="AY60" s="2">
        <v>0</v>
      </c>
      <c r="AZ60" s="2">
        <v>0</v>
      </c>
      <c r="BA60" s="2">
        <f t="shared" si="4"/>
        <v>0</v>
      </c>
      <c r="BB60" s="2">
        <f t="shared" si="22"/>
        <v>0</v>
      </c>
      <c r="BC60" s="2">
        <f t="shared" si="5"/>
        <v>0</v>
      </c>
      <c r="BD60" s="2">
        <f t="shared" si="6"/>
        <v>0</v>
      </c>
      <c r="BE60" s="2">
        <f t="shared" si="7"/>
        <v>0</v>
      </c>
      <c r="BF60" s="2">
        <f t="shared" si="8"/>
        <v>0</v>
      </c>
      <c r="BG60" s="2">
        <f t="shared" si="9"/>
        <v>0</v>
      </c>
      <c r="BH60" s="2">
        <f t="shared" si="23"/>
        <v>0</v>
      </c>
      <c r="BI60" s="2">
        <f t="shared" si="24"/>
        <v>0</v>
      </c>
      <c r="BJ60" s="2">
        <f t="shared" si="25"/>
        <v>0</v>
      </c>
      <c r="BK60" s="11">
        <f t="shared" si="26"/>
        <v>5.1905794116508169E-2</v>
      </c>
      <c r="BL60" s="12">
        <f>BL$4*temperature!$I170+BL$5*temperature!$I170^2</f>
        <v>3.5821064707471693</v>
      </c>
      <c r="BM60" s="12">
        <f>BM$4*temperature!$I170+BM$5*temperature!$I170^2</f>
        <v>1.8714641466575659</v>
      </c>
      <c r="BN60" s="12">
        <f>BN$4*temperature!$I170+BN$5*temperature!$I170^2</f>
        <v>0.69533573146444416</v>
      </c>
      <c r="BO60" s="12">
        <f>BO$4*temperature!$I170^2+BO$5*temperature!$I170^6</f>
        <v>0.55463582631760089</v>
      </c>
      <c r="BP60" s="12">
        <f>BP$4*temperature!$I170^2+BP$5*temperature!$I170^6</f>
        <v>0.24975633450661913</v>
      </c>
      <c r="BQ60" s="12">
        <f>BQ$4*temperature!$I170^2+BQ$5*temperature!$I170^6</f>
        <v>5.6121675611779553E-2</v>
      </c>
    </row>
    <row r="61" spans="1:69">
      <c r="A61" s="2">
        <f t="shared" si="72"/>
        <v>2015</v>
      </c>
      <c r="B61" s="5">
        <f t="shared" si="73"/>
        <v>1097.1558543808846</v>
      </c>
      <c r="C61" s="5">
        <f t="shared" si="74"/>
        <v>2632.1379552508383</v>
      </c>
      <c r="D61" s="5">
        <f t="shared" si="75"/>
        <v>3430.1655948482567</v>
      </c>
      <c r="E61" s="15">
        <f t="shared" si="76"/>
        <v>3.1786740651932547E-3</v>
      </c>
      <c r="F61" s="15">
        <f t="shared" si="77"/>
        <v>6.2622010559480017E-3</v>
      </c>
      <c r="G61" s="15">
        <f t="shared" si="78"/>
        <v>1.2784060695835708E-2</v>
      </c>
      <c r="H61" s="5">
        <f t="shared" si="79"/>
        <v>41687.777912286263</v>
      </c>
      <c r="I61" s="5">
        <f t="shared" si="80"/>
        <v>9778.2073653384468</v>
      </c>
      <c r="J61" s="5">
        <f t="shared" si="81"/>
        <v>3784.7790634215216</v>
      </c>
      <c r="K61" s="5">
        <f t="shared" si="82"/>
        <v>37996.222456298434</v>
      </c>
      <c r="L61" s="5">
        <f t="shared" si="83"/>
        <v>3714.929662342337</v>
      </c>
      <c r="M61" s="5">
        <f t="shared" si="84"/>
        <v>1103.3808598354133</v>
      </c>
      <c r="N61" s="15">
        <f t="shared" si="85"/>
        <v>2.5099584852307233E-2</v>
      </c>
      <c r="O61" s="15">
        <f t="shared" si="86"/>
        <v>3.1717344283727966E-2</v>
      </c>
      <c r="P61" s="15">
        <f t="shared" si="87"/>
        <v>2.9118932417970811E-2</v>
      </c>
      <c r="Q61" s="5">
        <f t="shared" si="88"/>
        <v>5556.0446802402575</v>
      </c>
      <c r="R61" s="5">
        <f t="shared" si="89"/>
        <v>5512.0835011094669</v>
      </c>
      <c r="S61" s="5">
        <f t="shared" si="90"/>
        <v>2368.45307427025</v>
      </c>
      <c r="T61" s="5">
        <f t="shared" si="91"/>
        <v>133.27754460625195</v>
      </c>
      <c r="U61" s="5">
        <f t="shared" si="92"/>
        <v>563.71104591712458</v>
      </c>
      <c r="V61" s="5">
        <f t="shared" si="93"/>
        <v>625.78370747198051</v>
      </c>
      <c r="W61" s="15">
        <f t="shared" si="94"/>
        <v>-1.0734613539272964E-2</v>
      </c>
      <c r="X61" s="15">
        <f t="shared" si="95"/>
        <v>-1.217998157191269E-2</v>
      </c>
      <c r="Y61" s="15">
        <f t="shared" si="96"/>
        <v>-9.7425357312937999E-3</v>
      </c>
      <c r="Z61" s="5">
        <f t="shared" ref="Z61" si="112">Q60*AC61</f>
        <v>12388.495997258295</v>
      </c>
      <c r="AA61" s="5">
        <f t="shared" ref="AA61" si="113">R60*AD61</f>
        <v>15478.001606555576</v>
      </c>
      <c r="AB61" s="5">
        <f t="shared" ref="AB61" si="114">S60*AE61</f>
        <v>5656.1658826279245</v>
      </c>
      <c r="AC61" s="16">
        <f t="shared" si="100"/>
        <v>2.2683497496634186</v>
      </c>
      <c r="AD61" s="16">
        <f t="shared" si="101"/>
        <v>2.8797103897155716</v>
      </c>
      <c r="AE61" s="16">
        <f t="shared" si="102"/>
        <v>2.4648352916226814</v>
      </c>
      <c r="AF61" s="15">
        <f t="shared" si="103"/>
        <v>-4.0504037456468023E-3</v>
      </c>
      <c r="AG61" s="15">
        <f t="shared" si="104"/>
        <v>2.9673830763510267E-4</v>
      </c>
      <c r="AH61" s="15">
        <f t="shared" si="105"/>
        <v>9.7937136394747881E-3</v>
      </c>
      <c r="AI61" s="1">
        <f t="shared" si="63"/>
        <v>64033.444531902482</v>
      </c>
      <c r="AJ61" s="1">
        <f t="shared" si="64"/>
        <v>13892.825221369494</v>
      </c>
      <c r="AK61" s="1">
        <f t="shared" si="65"/>
        <v>5189.2934576158905</v>
      </c>
      <c r="AL61" s="14">
        <f t="shared" si="106"/>
        <v>16.846617437538136</v>
      </c>
      <c r="AM61" s="14">
        <f t="shared" si="107"/>
        <v>2.663509256703037</v>
      </c>
      <c r="AN61" s="14">
        <f t="shared" si="108"/>
        <v>1.0157031917131196</v>
      </c>
      <c r="AO61" s="11">
        <f t="shared" si="109"/>
        <v>1.9610480845304812E-2</v>
      </c>
      <c r="AP61" s="11">
        <f t="shared" si="110"/>
        <v>2.4704033668747159E-2</v>
      </c>
      <c r="AQ61" s="11">
        <f t="shared" si="111"/>
        <v>2.2409675551362248E-2</v>
      </c>
      <c r="AR61" s="1">
        <f t="shared" ref="AR61" si="115">AL61*AI61^$AR$5*B61^(1-$AR$5)</f>
        <v>41687.777912286263</v>
      </c>
      <c r="AS61" s="1">
        <f t="shared" ref="AS61" si="116">AM61*AJ61^$AR$5*C61^(1-$AR$5)</f>
        <v>9778.2073653384468</v>
      </c>
      <c r="AT61" s="1">
        <f t="shared" ref="AT61" si="117">AN61*AK61^$AR$5*D61^(1-$AR$5)</f>
        <v>3784.7790634215216</v>
      </c>
      <c r="AU61" s="1">
        <f t="shared" si="69"/>
        <v>8337.555582457253</v>
      </c>
      <c r="AV61" s="1">
        <f t="shared" si="70"/>
        <v>1955.6414730676895</v>
      </c>
      <c r="AW61" s="1">
        <f t="shared" si="71"/>
        <v>756.95581268430442</v>
      </c>
      <c r="AX61" s="2">
        <v>0.2</v>
      </c>
      <c r="AY61" s="2">
        <v>0.2</v>
      </c>
      <c r="AZ61" s="2">
        <v>0.2</v>
      </c>
      <c r="BA61" s="2">
        <f t="shared" si="4"/>
        <v>0.2</v>
      </c>
      <c r="BB61" s="2">
        <f t="shared" si="22"/>
        <v>4.000000000000001E-3</v>
      </c>
      <c r="BC61" s="2">
        <f t="shared" si="5"/>
        <v>4.000000000000001E-3</v>
      </c>
      <c r="BD61" s="2">
        <f t="shared" si="6"/>
        <v>4.000000000000001E-3</v>
      </c>
      <c r="BE61" s="2">
        <f t="shared" si="7"/>
        <v>166.75111164914509</v>
      </c>
      <c r="BF61" s="2">
        <f t="shared" si="8"/>
        <v>39.112829461353797</v>
      </c>
      <c r="BG61" s="2">
        <f t="shared" si="9"/>
        <v>15.13911625368609</v>
      </c>
      <c r="BH61" s="2">
        <f t="shared" si="23"/>
        <v>134.6015785015783</v>
      </c>
      <c r="BI61" s="2">
        <f t="shared" si="24"/>
        <v>25.269947927119926</v>
      </c>
      <c r="BJ61" s="2">
        <f t="shared" si="25"/>
        <v>26.765686452343346</v>
      </c>
      <c r="BK61" s="11">
        <f t="shared" si="26"/>
        <v>5.193222953738183E-2</v>
      </c>
      <c r="BL61" s="12">
        <f>BL$4*temperature!$I171+BL$5*temperature!$I171^2</f>
        <v>3.6089648692089407</v>
      </c>
      <c r="BM61" s="12">
        <f>BM$4*temperature!$I171+BM$5*temperature!$I171^2</f>
        <v>1.8736446070766182</v>
      </c>
      <c r="BN61" s="12">
        <f>BN$4*temperature!$I171+BN$5*temperature!$I171^2</f>
        <v>0.68123547737368284</v>
      </c>
      <c r="BO61" s="12">
        <f>BO$4*temperature!$I171^2+BO$5*temperature!$I171^6</f>
        <v>0.57902682092262969</v>
      </c>
      <c r="BP61" s="12">
        <f>BP$4*temperature!$I171^2+BP$5*temperature!$I171^6</f>
        <v>0.26017101092892214</v>
      </c>
      <c r="BQ61" s="12">
        <f>BQ$4*temperature!$I171^2+BQ$5*temperature!$I171^6</f>
        <v>5.7659724827066806E-2</v>
      </c>
    </row>
    <row r="62" spans="1:69">
      <c r="A62" s="2">
        <f t="shared" si="72"/>
        <v>2016</v>
      </c>
      <c r="B62" s="5">
        <f t="shared" si="73"/>
        <v>1100.4689801976904</v>
      </c>
      <c r="C62" s="5">
        <f t="shared" si="74"/>
        <v>2647.7967834794722</v>
      </c>
      <c r="D62" s="5">
        <f t="shared" si="75"/>
        <v>3471.8244677514986</v>
      </c>
      <c r="E62" s="15">
        <f t="shared" si="76"/>
        <v>3.019740361933592E-3</v>
      </c>
      <c r="F62" s="15">
        <f t="shared" si="77"/>
        <v>5.9490910031506014E-3</v>
      </c>
      <c r="G62" s="15">
        <f t="shared" si="78"/>
        <v>1.2144857661043923E-2</v>
      </c>
      <c r="H62" s="5">
        <f t="shared" si="79"/>
        <v>42930.77517779397</v>
      </c>
      <c r="I62" s="5">
        <f t="shared" si="80"/>
        <v>10131.569442838483</v>
      </c>
      <c r="J62" s="5">
        <f t="shared" si="81"/>
        <v>3927.9915354035666</v>
      </c>
      <c r="K62" s="5">
        <f t="shared" si="82"/>
        <v>39011.345117680467</v>
      </c>
      <c r="L62" s="5">
        <f t="shared" si="83"/>
        <v>3826.4150428963731</v>
      </c>
      <c r="M62" s="5">
        <f t="shared" si="84"/>
        <v>1131.3911667739069</v>
      </c>
      <c r="N62" s="15">
        <f t="shared" si="85"/>
        <v>2.6716410099703491E-2</v>
      </c>
      <c r="O62" s="15">
        <f t="shared" si="86"/>
        <v>3.0010091895990909E-2</v>
      </c>
      <c r="P62" s="15">
        <f t="shared" si="87"/>
        <v>2.5385891633711966E-2</v>
      </c>
      <c r="Q62" s="5">
        <f t="shared" si="88"/>
        <v>5660.2879763143183</v>
      </c>
      <c r="R62" s="5">
        <f t="shared" si="89"/>
        <v>5641.7143513941974</v>
      </c>
      <c r="S62" s="5">
        <f t="shared" si="90"/>
        <v>2434.1252408786149</v>
      </c>
      <c r="T62" s="5">
        <f t="shared" si="91"/>
        <v>131.84686167144062</v>
      </c>
      <c r="U62" s="5">
        <f t="shared" si="92"/>
        <v>556.84505576597041</v>
      </c>
      <c r="V62" s="5">
        <f t="shared" si="93"/>
        <v>619.68698734187319</v>
      </c>
      <c r="W62" s="15">
        <f t="shared" si="94"/>
        <v>-1.0734613539272964E-2</v>
      </c>
      <c r="X62" s="15">
        <f t="shared" si="95"/>
        <v>-1.217998157191269E-2</v>
      </c>
      <c r="Y62" s="15">
        <f t="shared" si="96"/>
        <v>-9.7425357312937999E-3</v>
      </c>
      <c r="Z62" s="5">
        <f t="shared" ref="Z62:Z125" si="118">Q61*AC62*(1-AX61)</f>
        <v>10041.604086598405</v>
      </c>
      <c r="AA62" s="5">
        <f t="shared" ref="AA62:AA125" si="119">R61*AD62*(1-AY61)</f>
        <v>12702.331451883314</v>
      </c>
      <c r="AB62" s="5">
        <f t="shared" ref="AB62:AB125" si="120">S61*AE62*(1-AZ61)</f>
        <v>4716.016738479746</v>
      </c>
      <c r="AC62" s="16">
        <f t="shared" si="100"/>
        <v>2.259162017340945</v>
      </c>
      <c r="AD62" s="16">
        <f t="shared" si="101"/>
        <v>2.8805649101030948</v>
      </c>
      <c r="AE62" s="16">
        <f t="shared" si="102"/>
        <v>2.4889751826373052</v>
      </c>
      <c r="AF62" s="15">
        <f t="shared" si="103"/>
        <v>-4.0504037456468023E-3</v>
      </c>
      <c r="AG62" s="15">
        <f t="shared" si="104"/>
        <v>2.9673830763510267E-4</v>
      </c>
      <c r="AH62" s="15">
        <f t="shared" si="105"/>
        <v>9.7937136394747881E-3</v>
      </c>
      <c r="AI62" s="1">
        <f t="shared" si="63"/>
        <v>65967.655661169483</v>
      </c>
      <c r="AJ62" s="1">
        <f t="shared" si="64"/>
        <v>14459.184172300234</v>
      </c>
      <c r="AK62" s="1">
        <f t="shared" si="65"/>
        <v>5427.3199245386058</v>
      </c>
      <c r="AL62" s="14">
        <f t="shared" si="106"/>
        <v>17.173684003419485</v>
      </c>
      <c r="AM62" s="14">
        <f t="shared" si="107"/>
        <v>2.7286506848341023</v>
      </c>
      <c r="AN62" s="14">
        <f t="shared" si="108"/>
        <v>1.0382371549060661</v>
      </c>
      <c r="AO62" s="11">
        <f t="shared" si="109"/>
        <v>1.9414376036851765E-2</v>
      </c>
      <c r="AP62" s="11">
        <f t="shared" si="110"/>
        <v>2.4456993332059685E-2</v>
      </c>
      <c r="AQ62" s="11">
        <f t="shared" si="111"/>
        <v>2.2185578795848624E-2</v>
      </c>
      <c r="AR62" s="1">
        <f>AL62*AI62^$AR$5*B62^(1-$AR$5)*(1-BB61+BO61/100)</f>
        <v>42930.77517779397</v>
      </c>
      <c r="AS62" s="1">
        <f t="shared" ref="AS62:AS125" si="121">AM62*AJ62^$AR$5*C62^(1-$AR$5)*(1-BC61+BP61/100)</f>
        <v>10131.569442838483</v>
      </c>
      <c r="AT62" s="1">
        <f t="shared" ref="AT62:AT125" si="122">AN62*AK62^$AR$5*D62^(1-$AR$5)*(1-BD61+BQ61/100)</f>
        <v>3927.9915354035666</v>
      </c>
      <c r="AU62" s="1">
        <f t="shared" si="69"/>
        <v>8586.1550355587951</v>
      </c>
      <c r="AV62" s="1">
        <f t="shared" si="70"/>
        <v>2026.3138885676967</v>
      </c>
      <c r="AW62" s="1">
        <f t="shared" si="71"/>
        <v>785.59830708071331</v>
      </c>
      <c r="AX62" s="2">
        <v>0.2</v>
      </c>
      <c r="AY62" s="2">
        <v>0.2</v>
      </c>
      <c r="AZ62" s="2">
        <v>0.2</v>
      </c>
      <c r="BA62" s="2">
        <f t="shared" si="4"/>
        <v>0.20000000000000004</v>
      </c>
      <c r="BB62" s="2">
        <f t="shared" si="22"/>
        <v>4.000000000000001E-3</v>
      </c>
      <c r="BC62" s="2">
        <f t="shared" si="5"/>
        <v>4.000000000000001E-3</v>
      </c>
      <c r="BD62" s="2">
        <f t="shared" si="6"/>
        <v>4.000000000000001E-3</v>
      </c>
      <c r="BE62" s="2">
        <f t="shared" si="7"/>
        <v>171.72310071117593</v>
      </c>
      <c r="BF62" s="2">
        <f t="shared" si="8"/>
        <v>40.526277771353939</v>
      </c>
      <c r="BG62" s="2">
        <f t="shared" si="9"/>
        <v>15.711966141614271</v>
      </c>
      <c r="BH62" s="2">
        <f t="shared" si="23"/>
        <v>171.01162247609301</v>
      </c>
      <c r="BI62" s="2">
        <f t="shared" si="24"/>
        <v>31.904597927450006</v>
      </c>
      <c r="BJ62" s="2">
        <f t="shared" si="25"/>
        <v>33.316179761226152</v>
      </c>
      <c r="BK62" s="11">
        <f t="shared" si="26"/>
        <v>5.2823114594678894E-2</v>
      </c>
      <c r="BL62" s="12">
        <f>BL$4*temperature!$I172+BL$5*temperature!$I172^2</f>
        <v>3.633745234595803</v>
      </c>
      <c r="BM62" s="12">
        <f>BM$4*temperature!$I172+BM$5*temperature!$I172^2</f>
        <v>1.8740120841560817</v>
      </c>
      <c r="BN62" s="12">
        <f>BN$4*temperature!$I172+BN$5*temperature!$I172^2</f>
        <v>0.66554658599831007</v>
      </c>
      <c r="BO62" s="12">
        <f>BO$4*temperature!$I172^2+BO$5*temperature!$I172^6</f>
        <v>0.60419476263163241</v>
      </c>
      <c r="BP62" s="12">
        <f>BP$4*temperature!$I172^2+BP$5*temperature!$I172^6</f>
        <v>0.27083199230422345</v>
      </c>
      <c r="BQ62" s="12">
        <f>BQ$4*temperature!$I172^2+BQ$5*temperature!$I172^6</f>
        <v>5.9107057068238836E-2</v>
      </c>
    </row>
    <row r="63" spans="1:69">
      <c r="A63" s="2">
        <f t="shared" si="72"/>
        <v>2017</v>
      </c>
      <c r="B63" s="5">
        <f t="shared" si="73"/>
        <v>1103.6259542644214</v>
      </c>
      <c r="C63" s="5">
        <f t="shared" si="74"/>
        <v>2662.7611683011023</v>
      </c>
      <c r="D63" s="5">
        <f t="shared" si="75"/>
        <v>3511.8810410372216</v>
      </c>
      <c r="E63" s="15">
        <f t="shared" si="76"/>
        <v>2.8687533438369124E-3</v>
      </c>
      <c r="F63" s="15">
        <f t="shared" si="77"/>
        <v>5.6516364529930708E-3</v>
      </c>
      <c r="G63" s="15">
        <f t="shared" si="78"/>
        <v>1.1537614777991726E-2</v>
      </c>
      <c r="H63" s="5">
        <f t="shared" si="79"/>
        <v>44128.770534878233</v>
      </c>
      <c r="I63" s="5">
        <f t="shared" si="80"/>
        <v>10507.261977935719</v>
      </c>
      <c r="J63" s="5">
        <f t="shared" si="81"/>
        <v>4086.9595559586869</v>
      </c>
      <c r="K63" s="5">
        <f t="shared" si="82"/>
        <v>39985.259828626025</v>
      </c>
      <c r="L63" s="5">
        <f t="shared" si="83"/>
        <v>3946.0024064567433</v>
      </c>
      <c r="M63" s="5">
        <f t="shared" si="84"/>
        <v>1163.7522764015998</v>
      </c>
      <c r="N63" s="15">
        <f t="shared" si="85"/>
        <v>2.4964909771956867E-2</v>
      </c>
      <c r="O63" s="15">
        <f t="shared" si="86"/>
        <v>3.1253108253998851E-2</v>
      </c>
      <c r="P63" s="15">
        <f t="shared" si="87"/>
        <v>2.8602936436183057E-2</v>
      </c>
      <c r="Q63" s="5">
        <f t="shared" si="88"/>
        <v>5755.7833475898651</v>
      </c>
      <c r="R63" s="5">
        <f t="shared" si="89"/>
        <v>5779.6528222490988</v>
      </c>
      <c r="S63" s="5">
        <f t="shared" si="90"/>
        <v>2507.9613612606336</v>
      </c>
      <c r="T63" s="5">
        <f t="shared" si="91"/>
        <v>130.43153656503173</v>
      </c>
      <c r="U63" s="5">
        <f t="shared" si="92"/>
        <v>550.06269324833022</v>
      </c>
      <c r="V63" s="5">
        <f t="shared" si="93"/>
        <v>613.64966472547724</v>
      </c>
      <c r="W63" s="15">
        <f t="shared" si="94"/>
        <v>-1.0734613539272964E-2</v>
      </c>
      <c r="X63" s="15">
        <f t="shared" si="95"/>
        <v>-1.217998157191269E-2</v>
      </c>
      <c r="Y63" s="15">
        <f t="shared" si="96"/>
        <v>-9.7425357312937999E-3</v>
      </c>
      <c r="Z63" s="5">
        <f t="shared" si="118"/>
        <v>10188.570427685643</v>
      </c>
      <c r="AA63" s="5">
        <f t="shared" si="119"/>
        <v>13004.917427158807</v>
      </c>
      <c r="AB63" s="5">
        <f t="shared" si="120"/>
        <v>4894.2498463214934</v>
      </c>
      <c r="AC63" s="16">
        <f t="shared" si="100"/>
        <v>2.2500114990438842</v>
      </c>
      <c r="AD63" s="16">
        <f t="shared" si="101"/>
        <v>2.8814196840595518</v>
      </c>
      <c r="AE63" s="16">
        <f t="shared" si="102"/>
        <v>2.5133514928318146</v>
      </c>
      <c r="AF63" s="15">
        <f t="shared" si="103"/>
        <v>-4.0504037456468023E-3</v>
      </c>
      <c r="AG63" s="15">
        <f t="shared" si="104"/>
        <v>2.9673830763510267E-4</v>
      </c>
      <c r="AH63" s="15">
        <f t="shared" si="105"/>
        <v>9.7937136394747881E-3</v>
      </c>
      <c r="AI63" s="1">
        <f t="shared" si="63"/>
        <v>67957.045130611325</v>
      </c>
      <c r="AJ63" s="1">
        <f t="shared" si="64"/>
        <v>15039.579643637908</v>
      </c>
      <c r="AK63" s="1">
        <f t="shared" si="65"/>
        <v>5670.1862391654586</v>
      </c>
      <c r="AL63" s="14">
        <f t="shared" si="106"/>
        <v>17.50376619900813</v>
      </c>
      <c r="AM63" s="14">
        <f t="shared" si="107"/>
        <v>2.7947179305225651</v>
      </c>
      <c r="AN63" s="14">
        <f t="shared" si="108"/>
        <v>1.061040708192923</v>
      </c>
      <c r="AO63" s="11">
        <f t="shared" si="109"/>
        <v>1.9220232276483246E-2</v>
      </c>
      <c r="AP63" s="11">
        <f t="shared" si="110"/>
        <v>2.4212423398739087E-2</v>
      </c>
      <c r="AQ63" s="11">
        <f t="shared" si="111"/>
        <v>2.1963723007890137E-2</v>
      </c>
      <c r="AR63" s="1">
        <f t="shared" ref="AR63:AR126" si="123">AL63*AI63^$AR$5*B63^(1-$AR$5)*(1-BB62+BO62/100)</f>
        <v>44128.770534878233</v>
      </c>
      <c r="AS63" s="1">
        <f t="shared" si="121"/>
        <v>10507.261977935719</v>
      </c>
      <c r="AT63" s="1">
        <f t="shared" si="122"/>
        <v>4086.9595559586869</v>
      </c>
      <c r="AU63" s="1">
        <f t="shared" si="69"/>
        <v>8825.7541069756462</v>
      </c>
      <c r="AV63" s="1">
        <f t="shared" si="70"/>
        <v>2101.4523955871441</v>
      </c>
      <c r="AW63" s="1">
        <f t="shared" si="71"/>
        <v>817.39191119173745</v>
      </c>
      <c r="AX63" s="2">
        <v>0.2</v>
      </c>
      <c r="AY63" s="2">
        <v>0.2</v>
      </c>
      <c r="AZ63" s="2">
        <v>0.2</v>
      </c>
      <c r="BA63" s="2">
        <f t="shared" si="4"/>
        <v>0.2</v>
      </c>
      <c r="BB63" s="2">
        <f t="shared" si="22"/>
        <v>4.000000000000001E-3</v>
      </c>
      <c r="BC63" s="2">
        <f t="shared" si="5"/>
        <v>4.000000000000001E-3</v>
      </c>
      <c r="BD63" s="2">
        <f t="shared" si="6"/>
        <v>4.000000000000001E-3</v>
      </c>
      <c r="BE63" s="2">
        <f t="shared" si="7"/>
        <v>176.51508213951297</v>
      </c>
      <c r="BF63" s="2">
        <f t="shared" si="8"/>
        <v>42.029047911742886</v>
      </c>
      <c r="BG63" s="2">
        <f t="shared" si="9"/>
        <v>16.347838223834753</v>
      </c>
      <c r="BH63" s="2">
        <f t="shared" si="23"/>
        <v>173.24813465475427</v>
      </c>
      <c r="BI63" s="2">
        <f t="shared" si="24"/>
        <v>32.317812202307074</v>
      </c>
      <c r="BJ63" s="2">
        <f t="shared" si="25"/>
        <v>33.402132578339348</v>
      </c>
      <c r="BK63" s="11">
        <f t="shared" si="26"/>
        <v>5.2166231289587833E-2</v>
      </c>
      <c r="BL63" s="12">
        <f>BL$4*temperature!$I173+BL$5*temperature!$I173^2</f>
        <v>3.6560000236133088</v>
      </c>
      <c r="BM63" s="12">
        <f>BM$4*temperature!$I173+BM$5*temperature!$I173^2</f>
        <v>1.8725184706619784</v>
      </c>
      <c r="BN63" s="12">
        <f>BN$4*temperature!$I173+BN$5*temperature!$I173^2</f>
        <v>0.64848482340681302</v>
      </c>
      <c r="BO63" s="12">
        <f>BO$4*temperature!$I173^2+BO$5*temperature!$I173^6</f>
        <v>0.62973261990728535</v>
      </c>
      <c r="BP63" s="12">
        <f>BP$4*temperature!$I173^2+BP$5*temperature!$I173^6</f>
        <v>0.28155495742570291</v>
      </c>
      <c r="BQ63" s="12">
        <f>BQ$4*temperature!$I173^2+BQ$5*temperature!$I173^6</f>
        <v>6.0420798606676776E-2</v>
      </c>
    </row>
    <row r="64" spans="1:69">
      <c r="A64" s="2">
        <f t="shared" si="72"/>
        <v>2018</v>
      </c>
      <c r="B64" s="5">
        <f t="shared" si="73"/>
        <v>1106.6336833787307</v>
      </c>
      <c r="C64" s="5">
        <f t="shared" si="74"/>
        <v>2677.0576784812679</v>
      </c>
      <c r="D64" s="5">
        <f t="shared" si="75"/>
        <v>3550.3738351049601</v>
      </c>
      <c r="E64" s="15">
        <f t="shared" si="76"/>
        <v>2.7253156766450667E-3</v>
      </c>
      <c r="F64" s="15">
        <f t="shared" si="77"/>
        <v>5.3690546303434171E-3</v>
      </c>
      <c r="G64" s="15">
        <f t="shared" si="78"/>
        <v>1.0960734039092139E-2</v>
      </c>
      <c r="H64" s="5">
        <f t="shared" si="79"/>
        <v>45344.112575798528</v>
      </c>
      <c r="I64" s="5">
        <f t="shared" si="80"/>
        <v>10891.003996337353</v>
      </c>
      <c r="J64" s="5">
        <f t="shared" si="81"/>
        <v>4249.0193947398939</v>
      </c>
      <c r="K64" s="5">
        <f t="shared" si="82"/>
        <v>40974.816921671547</v>
      </c>
      <c r="L64" s="5">
        <f t="shared" si="83"/>
        <v>4068.2739426503394</v>
      </c>
      <c r="M64" s="5">
        <f t="shared" si="84"/>
        <v>1196.7808439570365</v>
      </c>
      <c r="N64" s="15">
        <f t="shared" si="85"/>
        <v>2.4748047087518987E-2</v>
      </c>
      <c r="O64" s="15">
        <f t="shared" si="86"/>
        <v>3.0986178820754384E-2</v>
      </c>
      <c r="P64" s="15">
        <f t="shared" si="87"/>
        <v>2.8381098129889981E-2</v>
      </c>
      <c r="Q64" s="5">
        <f t="shared" si="88"/>
        <v>5850.8145281364295</v>
      </c>
      <c r="R64" s="5">
        <f t="shared" si="89"/>
        <v>5917.7679486183224</v>
      </c>
      <c r="S64" s="5">
        <f t="shared" si="90"/>
        <v>2582.0065484598367</v>
      </c>
      <c r="T64" s="5">
        <f t="shared" si="91"/>
        <v>129.03140442667257</v>
      </c>
      <c r="U64" s="5">
        <f t="shared" si="92"/>
        <v>543.36293978116885</v>
      </c>
      <c r="V64" s="5">
        <f t="shared" si="93"/>
        <v>607.67116094039284</v>
      </c>
      <c r="W64" s="15">
        <f t="shared" si="94"/>
        <v>-1.0734613539272964E-2</v>
      </c>
      <c r="X64" s="15">
        <f t="shared" si="95"/>
        <v>-1.217998157191269E-2</v>
      </c>
      <c r="Y64" s="15">
        <f t="shared" si="96"/>
        <v>-9.7425357312937999E-3</v>
      </c>
      <c r="Z64" s="5">
        <f t="shared" si="118"/>
        <v>10318.498916427587</v>
      </c>
      <c r="AA64" s="5">
        <f t="shared" si="119"/>
        <v>13326.837737395203</v>
      </c>
      <c r="AB64" s="5">
        <f t="shared" si="120"/>
        <v>5092.097610034677</v>
      </c>
      <c r="AC64" s="16">
        <f t="shared" si="100"/>
        <v>2.2408980440404083</v>
      </c>
      <c r="AD64" s="16">
        <f t="shared" si="101"/>
        <v>2.8822747116601861</v>
      </c>
      <c r="AE64" s="16">
        <f t="shared" si="102"/>
        <v>2.5379665376279559</v>
      </c>
      <c r="AF64" s="15">
        <f t="shared" si="103"/>
        <v>-4.0504037456468023E-3</v>
      </c>
      <c r="AG64" s="15">
        <f t="shared" si="104"/>
        <v>2.9673830763510267E-4</v>
      </c>
      <c r="AH64" s="15">
        <f t="shared" si="105"/>
        <v>9.7937136394747881E-3</v>
      </c>
      <c r="AI64" s="1">
        <f t="shared" si="63"/>
        <v>69987.094724525843</v>
      </c>
      <c r="AJ64" s="1">
        <f t="shared" si="64"/>
        <v>15637.074074861262</v>
      </c>
      <c r="AK64" s="1">
        <f t="shared" si="65"/>
        <v>5920.5595264406502</v>
      </c>
      <c r="AL64" s="14">
        <f t="shared" si="106"/>
        <v>17.83682838654574</v>
      </c>
      <c r="AM64" s="14">
        <f t="shared" si="107"/>
        <v>2.8617081553982868</v>
      </c>
      <c r="AN64" s="14">
        <f t="shared" si="108"/>
        <v>1.0841120683656196</v>
      </c>
      <c r="AO64" s="11">
        <f t="shared" si="109"/>
        <v>1.9028029953718415E-2</v>
      </c>
      <c r="AP64" s="11">
        <f t="shared" si="110"/>
        <v>2.3970299164751695E-2</v>
      </c>
      <c r="AQ64" s="11">
        <f t="shared" si="111"/>
        <v>2.1744085777811235E-2</v>
      </c>
      <c r="AR64" s="1">
        <f t="shared" si="123"/>
        <v>45344.112575798528</v>
      </c>
      <c r="AS64" s="1">
        <f t="shared" si="121"/>
        <v>10891.003996337353</v>
      </c>
      <c r="AT64" s="1">
        <f t="shared" si="122"/>
        <v>4249.0193947398939</v>
      </c>
      <c r="AU64" s="1">
        <f t="shared" si="69"/>
        <v>9068.8225151597053</v>
      </c>
      <c r="AV64" s="1">
        <f t="shared" si="70"/>
        <v>2178.2007992674708</v>
      </c>
      <c r="AW64" s="1">
        <f t="shared" si="71"/>
        <v>849.80387894797877</v>
      </c>
      <c r="AX64" s="2">
        <v>0.2</v>
      </c>
      <c r="AY64" s="2">
        <v>0.2</v>
      </c>
      <c r="AZ64" s="2">
        <v>0.2</v>
      </c>
      <c r="BA64" s="2">
        <f t="shared" si="4"/>
        <v>0.2</v>
      </c>
      <c r="BB64" s="2">
        <f t="shared" si="22"/>
        <v>4.000000000000001E-3</v>
      </c>
      <c r="BC64" s="2">
        <f t="shared" si="5"/>
        <v>4.000000000000001E-3</v>
      </c>
      <c r="BD64" s="2">
        <f t="shared" si="6"/>
        <v>4.000000000000001E-3</v>
      </c>
      <c r="BE64" s="2">
        <f t="shared" si="7"/>
        <v>181.37645030319416</v>
      </c>
      <c r="BF64" s="2">
        <f t="shared" si="8"/>
        <v>43.564015985349421</v>
      </c>
      <c r="BG64" s="2">
        <f t="shared" si="9"/>
        <v>16.996077578959579</v>
      </c>
      <c r="BH64" s="2">
        <f t="shared" si="23"/>
        <v>175.77794190047686</v>
      </c>
      <c r="BI64" s="2">
        <f t="shared" si="24"/>
        <v>32.688937048515626</v>
      </c>
      <c r="BJ64" s="2">
        <f t="shared" si="25"/>
        <v>33.377360138318004</v>
      </c>
      <c r="BK64" s="11">
        <f t="shared" si="26"/>
        <v>5.2154610232756776E-2</v>
      </c>
      <c r="BL64" s="12">
        <f>BL$4*temperature!$I174+BL$5*temperature!$I174^2</f>
        <v>3.6757598604267185</v>
      </c>
      <c r="BM64" s="12">
        <f>BM$4*temperature!$I174+BM$5*temperature!$I174^2</f>
        <v>1.8691585486520936</v>
      </c>
      <c r="BN64" s="12">
        <f>BN$4*temperature!$I174+BN$5*temperature!$I174^2</f>
        <v>0.63002155749213684</v>
      </c>
      <c r="BO64" s="12">
        <f>BO$4*temperature!$I174^2+BO$5*temperature!$I174^6</f>
        <v>0.65565944468323034</v>
      </c>
      <c r="BP64" s="12">
        <f>BP$4*temperature!$I174^2+BP$5*temperature!$I174^6</f>
        <v>0.29233694267212623</v>
      </c>
      <c r="BQ64" s="12">
        <f>BQ$4*temperature!$I174^2+BQ$5*temperature!$I174^6</f>
        <v>6.1584003198770762E-2</v>
      </c>
    </row>
    <row r="65" spans="1:69">
      <c r="A65" s="2">
        <f t="shared" si="72"/>
        <v>2019</v>
      </c>
      <c r="B65" s="5">
        <f t="shared" si="73"/>
        <v>1109.4988131980654</v>
      </c>
      <c r="C65" s="5">
        <f t="shared" si="74"/>
        <v>2690.7122839593967</v>
      </c>
      <c r="D65" s="5">
        <f t="shared" si="75"/>
        <v>3587.3428032836</v>
      </c>
      <c r="E65" s="15">
        <f t="shared" si="76"/>
        <v>2.5890498928128132E-3</v>
      </c>
      <c r="F65" s="15">
        <f t="shared" si="77"/>
        <v>5.1006018988262458E-3</v>
      </c>
      <c r="G65" s="15">
        <f t="shared" si="78"/>
        <v>1.0412697337137532E-2</v>
      </c>
      <c r="H65" s="5">
        <f t="shared" si="79"/>
        <v>46576.678984109232</v>
      </c>
      <c r="I65" s="5">
        <f t="shared" si="80"/>
        <v>11282.778387425884</v>
      </c>
      <c r="J65" s="5">
        <f t="shared" si="81"/>
        <v>4414.117305278055</v>
      </c>
      <c r="K65" s="5">
        <f t="shared" si="82"/>
        <v>41979.926819258762</v>
      </c>
      <c r="L65" s="5">
        <f t="shared" si="83"/>
        <v>4193.2310840842547</v>
      </c>
      <c r="M65" s="5">
        <f t="shared" si="84"/>
        <v>1230.4698902033238</v>
      </c>
      <c r="N65" s="15">
        <f t="shared" si="85"/>
        <v>2.4529942367005786E-2</v>
      </c>
      <c r="O65" s="15">
        <f t="shared" si="86"/>
        <v>3.0715026371235465E-2</v>
      </c>
      <c r="P65" s="15">
        <f t="shared" si="87"/>
        <v>2.8149720490927788E-2</v>
      </c>
      <c r="Q65" s="5">
        <f t="shared" si="88"/>
        <v>5945.3408394814687</v>
      </c>
      <c r="R65" s="5">
        <f t="shared" si="89"/>
        <v>6055.9725070112772</v>
      </c>
      <c r="S65" s="5">
        <f t="shared" si="90"/>
        <v>2656.1990741432169</v>
      </c>
      <c r="T65" s="5">
        <f t="shared" si="91"/>
        <v>127.6463021657226</v>
      </c>
      <c r="U65" s="5">
        <f t="shared" si="92"/>
        <v>536.7447891877739</v>
      </c>
      <c r="V65" s="5">
        <f t="shared" si="93"/>
        <v>601.75090294205427</v>
      </c>
      <c r="W65" s="15">
        <f t="shared" si="94"/>
        <v>-1.0734613539272964E-2</v>
      </c>
      <c r="X65" s="15">
        <f t="shared" si="95"/>
        <v>-1.217998157191269E-2</v>
      </c>
      <c r="Y65" s="15">
        <f t="shared" si="96"/>
        <v>-9.7425357312937999E-3</v>
      </c>
      <c r="Z65" s="5">
        <f t="shared" si="118"/>
        <v>10446.378935466353</v>
      </c>
      <c r="AA65" s="5">
        <f t="shared" si="119"/>
        <v>13649.35541132702</v>
      </c>
      <c r="AB65" s="5">
        <f t="shared" si="120"/>
        <v>5293.7799024572259</v>
      </c>
      <c r="AC65" s="16">
        <f t="shared" si="100"/>
        <v>2.2318215022092143</v>
      </c>
      <c r="AD65" s="16">
        <f t="shared" si="101"/>
        <v>2.8831299929802636</v>
      </c>
      <c r="AE65" s="16">
        <f t="shared" si="102"/>
        <v>2.5628226551240534</v>
      </c>
      <c r="AF65" s="15">
        <f t="shared" si="103"/>
        <v>-4.0504037456468023E-3</v>
      </c>
      <c r="AG65" s="15">
        <f t="shared" si="104"/>
        <v>2.9673830763510267E-4</v>
      </c>
      <c r="AH65" s="15">
        <f t="shared" si="105"/>
        <v>9.7937136394747881E-3</v>
      </c>
      <c r="AI65" s="1">
        <f t="shared" si="63"/>
        <v>72057.207767232961</v>
      </c>
      <c r="AJ65" s="1">
        <f t="shared" si="64"/>
        <v>16251.567466642606</v>
      </c>
      <c r="AK65" s="1">
        <f t="shared" si="65"/>
        <v>6178.3074527445642</v>
      </c>
      <c r="AL65" s="14">
        <f t="shared" si="106"/>
        <v>18.17283409431608</v>
      </c>
      <c r="AM65" s="14">
        <f t="shared" si="107"/>
        <v>2.9296181959993226</v>
      </c>
      <c r="AN65" s="14">
        <f t="shared" si="108"/>
        <v>1.1074493639148488</v>
      </c>
      <c r="AO65" s="11">
        <f t="shared" si="109"/>
        <v>1.8837749654181231E-2</v>
      </c>
      <c r="AP65" s="11">
        <f t="shared" si="110"/>
        <v>2.373059617310418E-2</v>
      </c>
      <c r="AQ65" s="11">
        <f t="shared" si="111"/>
        <v>2.1526644920033124E-2</v>
      </c>
      <c r="AR65" s="1">
        <f t="shared" si="123"/>
        <v>46576.678984109232</v>
      </c>
      <c r="AS65" s="1">
        <f t="shared" si="121"/>
        <v>11282.778387425884</v>
      </c>
      <c r="AT65" s="1">
        <f t="shared" si="122"/>
        <v>4414.117305278055</v>
      </c>
      <c r="AU65" s="1">
        <f t="shared" si="69"/>
        <v>9315.3357968218461</v>
      </c>
      <c r="AV65" s="1">
        <f t="shared" si="70"/>
        <v>2256.5556774851771</v>
      </c>
      <c r="AW65" s="1">
        <f t="shared" si="71"/>
        <v>882.82346105561101</v>
      </c>
      <c r="AX65" s="2">
        <v>0.2</v>
      </c>
      <c r="AY65" s="2">
        <v>0.2</v>
      </c>
      <c r="AZ65" s="2">
        <v>0.2</v>
      </c>
      <c r="BA65" s="2">
        <f t="shared" si="4"/>
        <v>0.19999999999999998</v>
      </c>
      <c r="BB65" s="2">
        <f t="shared" si="22"/>
        <v>4.000000000000001E-3</v>
      </c>
      <c r="BC65" s="2">
        <f t="shared" si="5"/>
        <v>4.000000000000001E-3</v>
      </c>
      <c r="BD65" s="2">
        <f t="shared" si="6"/>
        <v>4.000000000000001E-3</v>
      </c>
      <c r="BE65" s="2">
        <f t="shared" si="7"/>
        <v>186.30671593643697</v>
      </c>
      <c r="BF65" s="2">
        <f t="shared" si="8"/>
        <v>45.131113549703549</v>
      </c>
      <c r="BG65" s="2">
        <f t="shared" si="9"/>
        <v>17.656469221112225</v>
      </c>
      <c r="BH65" s="2">
        <f t="shared" si="23"/>
        <v>178.3457378746904</v>
      </c>
      <c r="BI65" s="2">
        <f t="shared" si="24"/>
        <v>33.064648248701289</v>
      </c>
      <c r="BJ65" s="2">
        <f t="shared" si="25"/>
        <v>33.35323633858782</v>
      </c>
      <c r="BK65" s="11">
        <f t="shared" si="26"/>
        <v>5.2130667713560425E-2</v>
      </c>
      <c r="BL65" s="12">
        <f>BL$4*temperature!$I175+BL$5*temperature!$I175^2</f>
        <v>3.693035257467725</v>
      </c>
      <c r="BM65" s="12">
        <f>BM$4*temperature!$I175+BM$5*temperature!$I175^2</f>
        <v>1.8639172387586664</v>
      </c>
      <c r="BN65" s="12">
        <f>BN$4*temperature!$I175+BN$5*temperature!$I175^2</f>
        <v>0.61012530477810567</v>
      </c>
      <c r="BO65" s="12">
        <f>BO$4*temperature!$I175^2+BO$5*temperature!$I175^6</f>
        <v>0.68198755185902238</v>
      </c>
      <c r="BP65" s="12">
        <f>BP$4*temperature!$I175^2+BP$5*temperature!$I175^6</f>
        <v>0.30317077105169332</v>
      </c>
      <c r="BQ65" s="12">
        <f>BQ$4*temperature!$I175^2+BQ$5*temperature!$I175^6</f>
        <v>6.2577114042652898E-2</v>
      </c>
    </row>
    <row r="66" spans="1:69">
      <c r="A66" s="2">
        <f t="shared" si="72"/>
        <v>2020</v>
      </c>
      <c r="B66" s="5">
        <f t="shared" si="73"/>
        <v>1112.2277335922824</v>
      </c>
      <c r="C66" s="5">
        <f t="shared" si="74"/>
        <v>2703.7503235349172</v>
      </c>
      <c r="D66" s="5">
        <f t="shared" si="75"/>
        <v>3622.8290223959934</v>
      </c>
      <c r="E66" s="15">
        <f t="shared" si="76"/>
        <v>2.4595973981721723E-3</v>
      </c>
      <c r="F66" s="15">
        <f t="shared" si="77"/>
        <v>4.8455718038849334E-3</v>
      </c>
      <c r="G66" s="15">
        <f t="shared" si="78"/>
        <v>9.8920624702806548E-3</v>
      </c>
      <c r="H66" s="5">
        <f t="shared" si="79"/>
        <v>47826.348880531114</v>
      </c>
      <c r="I66" s="5">
        <f t="shared" si="80"/>
        <v>11682.56793845368</v>
      </c>
      <c r="J66" s="5">
        <f t="shared" si="81"/>
        <v>4582.2006748502154</v>
      </c>
      <c r="K66" s="5">
        <f t="shared" si="82"/>
        <v>43000.500199775786</v>
      </c>
      <c r="L66" s="5">
        <f t="shared" si="83"/>
        <v>4320.8752808135569</v>
      </c>
      <c r="M66" s="5">
        <f t="shared" si="84"/>
        <v>1264.8128428152349</v>
      </c>
      <c r="N66" s="15">
        <f t="shared" si="85"/>
        <v>2.4310985221842385E-2</v>
      </c>
      <c r="O66" s="15">
        <f t="shared" si="86"/>
        <v>3.0440534797566032E-2</v>
      </c>
      <c r="P66" s="15">
        <f t="shared" si="87"/>
        <v>2.7910437212109507E-2</v>
      </c>
      <c r="Q66" s="5">
        <f t="shared" si="88"/>
        <v>6039.3233045811749</v>
      </c>
      <c r="R66" s="5">
        <f t="shared" si="89"/>
        <v>6194.1821909242271</v>
      </c>
      <c r="S66" s="5">
        <f t="shared" si="90"/>
        <v>2730.4798770176722</v>
      </c>
      <c r="T66" s="5">
        <f t="shared" si="91"/>
        <v>126.2760684422563</v>
      </c>
      <c r="U66" s="5">
        <f t="shared" si="92"/>
        <v>530.20724754664661</v>
      </c>
      <c r="V66" s="5">
        <f t="shared" si="93"/>
        <v>595.88832326880299</v>
      </c>
      <c r="W66" s="15">
        <f t="shared" si="94"/>
        <v>-1.0734613539272964E-2</v>
      </c>
      <c r="X66" s="15">
        <f t="shared" si="95"/>
        <v>-1.217998157191269E-2</v>
      </c>
      <c r="Y66" s="15">
        <f t="shared" si="96"/>
        <v>-9.7425357312937999E-3</v>
      </c>
      <c r="Z66" s="5">
        <f t="shared" si="118"/>
        <v>10572.155968936408</v>
      </c>
      <c r="AA66" s="5">
        <f t="shared" si="119"/>
        <v>13972.269655009726</v>
      </c>
      <c r="AB66" s="5">
        <f t="shared" si="120"/>
        <v>5499.2292546993158</v>
      </c>
      <c r="AC66" s="16">
        <f t="shared" si="100"/>
        <v>2.2227817240370511</v>
      </c>
      <c r="AD66" s="16">
        <f t="shared" si="101"/>
        <v>2.8839855280950726</v>
      </c>
      <c r="AE66" s="16">
        <f t="shared" si="102"/>
        <v>2.587922206317097</v>
      </c>
      <c r="AF66" s="15">
        <f t="shared" si="103"/>
        <v>-4.0504037456468023E-3</v>
      </c>
      <c r="AG66" s="15">
        <f t="shared" si="104"/>
        <v>2.9673830763510267E-4</v>
      </c>
      <c r="AH66" s="15">
        <f t="shared" si="105"/>
        <v>9.7937136394747881E-3</v>
      </c>
      <c r="AI66" s="1">
        <f t="shared" si="63"/>
        <v>74166.822787331505</v>
      </c>
      <c r="AJ66" s="1">
        <f t="shared" si="64"/>
        <v>16882.966397463522</v>
      </c>
      <c r="AK66" s="1">
        <f t="shared" si="65"/>
        <v>6443.3001685257186</v>
      </c>
      <c r="AL66" s="14">
        <f t="shared" si="106"/>
        <v>18.511746040500022</v>
      </c>
      <c r="AM66" s="14">
        <f t="shared" si="107"/>
        <v>2.9984445664864543</v>
      </c>
      <c r="AN66" s="14">
        <f t="shared" si="108"/>
        <v>1.1310506364465212</v>
      </c>
      <c r="AO66" s="11">
        <f t="shared" si="109"/>
        <v>1.864937215763942E-2</v>
      </c>
      <c r="AP66" s="11">
        <f t="shared" si="110"/>
        <v>2.3493290211373138E-2</v>
      </c>
      <c r="AQ66" s="11">
        <f t="shared" si="111"/>
        <v>2.1311378470832792E-2</v>
      </c>
      <c r="AR66" s="1">
        <f t="shared" si="123"/>
        <v>47826.348880531114</v>
      </c>
      <c r="AS66" s="1">
        <f t="shared" si="121"/>
        <v>11682.56793845368</v>
      </c>
      <c r="AT66" s="1">
        <f t="shared" si="122"/>
        <v>4582.2006748502154</v>
      </c>
      <c r="AU66" s="1">
        <f t="shared" si="69"/>
        <v>9565.2697761062227</v>
      </c>
      <c r="AV66" s="1">
        <f t="shared" si="70"/>
        <v>2336.5135876907361</v>
      </c>
      <c r="AW66" s="1">
        <f t="shared" si="71"/>
        <v>916.44013497004312</v>
      </c>
      <c r="AX66" s="2">
        <v>0.2</v>
      </c>
      <c r="AY66" s="2">
        <v>0.2</v>
      </c>
      <c r="AZ66" s="2">
        <v>0.2</v>
      </c>
      <c r="BA66" s="2">
        <f t="shared" si="4"/>
        <v>0.20000000000000004</v>
      </c>
      <c r="BB66" s="2">
        <f t="shared" si="22"/>
        <v>4.000000000000001E-3</v>
      </c>
      <c r="BC66" s="2">
        <f t="shared" si="5"/>
        <v>4.000000000000001E-3</v>
      </c>
      <c r="BD66" s="2">
        <f t="shared" si="6"/>
        <v>4.000000000000001E-3</v>
      </c>
      <c r="BE66" s="2">
        <f t="shared" si="7"/>
        <v>191.30539552212451</v>
      </c>
      <c r="BF66" s="2">
        <f t="shared" si="8"/>
        <v>46.730271753814733</v>
      </c>
      <c r="BG66" s="2">
        <f t="shared" si="9"/>
        <v>18.328802699400867</v>
      </c>
      <c r="BH66" s="2">
        <f t="shared" si="23"/>
        <v>180.95211240188544</v>
      </c>
      <c r="BI66" s="2">
        <f t="shared" si="24"/>
        <v>33.445011374411671</v>
      </c>
      <c r="BJ66" s="2">
        <f t="shared" si="25"/>
        <v>33.329766500893108</v>
      </c>
      <c r="BK66" s="11">
        <f t="shared" si="26"/>
        <v>5.2095355251349201E-2</v>
      </c>
      <c r="BL66" s="12">
        <f>BL$4*temperature!$I176+BL$5*temperature!$I176^2</f>
        <v>3.7078208403709749</v>
      </c>
      <c r="BM66" s="12">
        <f>BM$4*temperature!$I176+BM$5*temperature!$I176^2</f>
        <v>1.8567716917182717</v>
      </c>
      <c r="BN66" s="12">
        <f>BN$4*temperature!$I176+BN$5*temperature!$I176^2</f>
        <v>0.58876236185926389</v>
      </c>
      <c r="BO66" s="12">
        <f>BO$4*temperature!$I176^2+BO$5*temperature!$I176^6</f>
        <v>0.70872320036433334</v>
      </c>
      <c r="BP66" s="12">
        <f>BP$4*temperature!$I176^2+BP$5*temperature!$I176^6</f>
        <v>0.31404527131333743</v>
      </c>
      <c r="BQ66" s="12">
        <f>BQ$4*temperature!$I176^2+BQ$5*temperature!$I176^6</f>
        <v>6.3377889493576339E-2</v>
      </c>
    </row>
    <row r="67" spans="1:69">
      <c r="A67" s="2">
        <f t="shared" si="72"/>
        <v>2021</v>
      </c>
      <c r="B67" s="5">
        <f t="shared" si="73"/>
        <v>1114.8265844100149</v>
      </c>
      <c r="C67" s="5">
        <f t="shared" si="74"/>
        <v>2716.19647905076</v>
      </c>
      <c r="D67" s="5">
        <f t="shared" si="75"/>
        <v>3656.8744108542464</v>
      </c>
      <c r="E67" s="15">
        <f t="shared" si="76"/>
        <v>2.3366175282635636E-3</v>
      </c>
      <c r="F67" s="15">
        <f t="shared" si="77"/>
        <v>4.6032932136906863E-3</v>
      </c>
      <c r="G67" s="15">
        <f t="shared" si="78"/>
        <v>9.397459346766621E-3</v>
      </c>
      <c r="H67" s="5">
        <f t="shared" si="79"/>
        <v>49093.002273559934</v>
      </c>
      <c r="I67" s="5">
        <f t="shared" si="80"/>
        <v>12090.355178872862</v>
      </c>
      <c r="J67" s="5">
        <f t="shared" si="81"/>
        <v>4753.2180309631922</v>
      </c>
      <c r="K67" s="5">
        <f t="shared" si="82"/>
        <v>44036.447426072802</v>
      </c>
      <c r="L67" s="5">
        <f t="shared" si="83"/>
        <v>4451.2078828325875</v>
      </c>
      <c r="M67" s="5">
        <f t="shared" si="84"/>
        <v>1299.8034651818518</v>
      </c>
      <c r="N67" s="15">
        <f t="shared" si="85"/>
        <v>2.4091515714564027E-2</v>
      </c>
      <c r="O67" s="15">
        <f t="shared" si="86"/>
        <v>3.0163472340375197E-2</v>
      </c>
      <c r="P67" s="15">
        <f t="shared" si="87"/>
        <v>2.7664664037356124E-2</v>
      </c>
      <c r="Q67" s="5">
        <f t="shared" si="88"/>
        <v>6132.7245333388573</v>
      </c>
      <c r="R67" s="5">
        <f t="shared" si="89"/>
        <v>6332.3154611783812</v>
      </c>
      <c r="S67" s="5">
        <f t="shared" si="90"/>
        <v>2804.792489854894</v>
      </c>
      <c r="T67" s="5">
        <f t="shared" si="91"/>
        <v>124.9205436482699</v>
      </c>
      <c r="U67" s="5">
        <f t="shared" si="92"/>
        <v>523.74933304223396</v>
      </c>
      <c r="V67" s="5">
        <f t="shared" si="93"/>
        <v>590.08285998749591</v>
      </c>
      <c r="W67" s="15">
        <f t="shared" si="94"/>
        <v>-1.0734613539272964E-2</v>
      </c>
      <c r="X67" s="15">
        <f t="shared" si="95"/>
        <v>-1.217998157191269E-2</v>
      </c>
      <c r="Y67" s="15">
        <f t="shared" si="96"/>
        <v>-9.7425357312937999E-3</v>
      </c>
      <c r="Z67" s="5">
        <f t="shared" si="118"/>
        <v>10695.77956184954</v>
      </c>
      <c r="AA67" s="5">
        <f t="shared" si="119"/>
        <v>14295.386167919087</v>
      </c>
      <c r="AB67" s="5">
        <f t="shared" si="120"/>
        <v>5708.3796221545199</v>
      </c>
      <c r="AC67" s="16">
        <f t="shared" si="100"/>
        <v>2.2137785606162561</v>
      </c>
      <c r="AD67" s="16">
        <f t="shared" si="101"/>
        <v>2.8848413170799239</v>
      </c>
      <c r="AE67" s="16">
        <f t="shared" si="102"/>
        <v>2.6132675753270043</v>
      </c>
      <c r="AF67" s="15">
        <f t="shared" si="103"/>
        <v>-4.0504037456468023E-3</v>
      </c>
      <c r="AG67" s="15">
        <f t="shared" si="104"/>
        <v>2.9673830763510267E-4</v>
      </c>
      <c r="AH67" s="15">
        <f t="shared" si="105"/>
        <v>9.7937136394747881E-3</v>
      </c>
      <c r="AI67" s="1">
        <f t="shared" si="63"/>
        <v>76315.410284704587</v>
      </c>
      <c r="AJ67" s="1">
        <f t="shared" si="64"/>
        <v>17531.183345407906</v>
      </c>
      <c r="AK67" s="1">
        <f t="shared" si="65"/>
        <v>6715.4102866431895</v>
      </c>
      <c r="AL67" s="14">
        <f t="shared" si="106"/>
        <v>18.853526157285042</v>
      </c>
      <c r="AM67" s="14">
        <f t="shared" si="107"/>
        <v>3.0681834615858041</v>
      </c>
      <c r="AN67" s="14">
        <f t="shared" si="108"/>
        <v>1.1549138421476792</v>
      </c>
      <c r="AO67" s="11">
        <f t="shared" si="109"/>
        <v>1.8462878436063025E-2</v>
      </c>
      <c r="AP67" s="11">
        <f t="shared" si="110"/>
        <v>2.3258357309259407E-2</v>
      </c>
      <c r="AQ67" s="11">
        <f t="shared" si="111"/>
        <v>2.1098264686124465E-2</v>
      </c>
      <c r="AR67" s="1">
        <f t="shared" si="123"/>
        <v>49093.002273559934</v>
      </c>
      <c r="AS67" s="1">
        <f t="shared" si="121"/>
        <v>12090.355178872862</v>
      </c>
      <c r="AT67" s="1">
        <f t="shared" si="122"/>
        <v>4753.2180309631922</v>
      </c>
      <c r="AU67" s="1">
        <f t="shared" si="69"/>
        <v>9818.6004547119865</v>
      </c>
      <c r="AV67" s="1">
        <f t="shared" si="70"/>
        <v>2418.0710357745725</v>
      </c>
      <c r="AW67" s="1">
        <f t="shared" si="71"/>
        <v>950.64360619263846</v>
      </c>
      <c r="AX67" s="2">
        <v>0.2</v>
      </c>
      <c r="AY67" s="2">
        <v>0.2</v>
      </c>
      <c r="AZ67" s="2">
        <v>0.2</v>
      </c>
      <c r="BA67" s="2">
        <f t="shared" si="4"/>
        <v>0.2</v>
      </c>
      <c r="BB67" s="2">
        <f t="shared" si="22"/>
        <v>4.000000000000001E-3</v>
      </c>
      <c r="BC67" s="2">
        <f t="shared" si="5"/>
        <v>4.000000000000001E-3</v>
      </c>
      <c r="BD67" s="2">
        <f t="shared" si="6"/>
        <v>4.000000000000001E-3</v>
      </c>
      <c r="BE67" s="2">
        <f t="shared" si="7"/>
        <v>196.37200909423979</v>
      </c>
      <c r="BF67" s="2">
        <f t="shared" si="8"/>
        <v>48.361420715491462</v>
      </c>
      <c r="BG67" s="2">
        <f t="shared" si="9"/>
        <v>19.012872123852773</v>
      </c>
      <c r="BH67" s="2">
        <f t="shared" si="23"/>
        <v>183.59765920632219</v>
      </c>
      <c r="BI67" s="2">
        <f t="shared" si="24"/>
        <v>33.830090455353684</v>
      </c>
      <c r="BJ67" s="2">
        <f t="shared" si="25"/>
        <v>33.30695115311326</v>
      </c>
      <c r="BK67" s="11">
        <f t="shared" si="26"/>
        <v>5.2049546874692404E-2</v>
      </c>
      <c r="BL67" s="12">
        <f>BL$4*temperature!$I177+BL$5*temperature!$I177^2</f>
        <v>3.720098784863159</v>
      </c>
      <c r="BM67" s="12">
        <f>BM$4*temperature!$I177+BM$5*temperature!$I177^2</f>
        <v>1.8476926380295735</v>
      </c>
      <c r="BN67" s="12">
        <f>BN$4*temperature!$I177+BN$5*temperature!$I177^2</f>
        <v>0.56589674583329908</v>
      </c>
      <c r="BO67" s="12">
        <f>BO$4*temperature!$I177^2+BO$5*temperature!$I177^6</f>
        <v>0.73586766530122039</v>
      </c>
      <c r="BP67" s="12">
        <f>BP$4*temperature!$I177^2+BP$5*temperature!$I177^6</f>
        <v>0.32494563304780005</v>
      </c>
      <c r="BQ67" s="12">
        <f>BQ$4*temperature!$I177^2+BQ$5*temperature!$I177^6</f>
        <v>6.3961302757272631E-2</v>
      </c>
    </row>
    <row r="68" spans="1:69">
      <c r="A68" s="2">
        <f t="shared" si="72"/>
        <v>2022</v>
      </c>
      <c r="B68" s="5">
        <f t="shared" si="73"/>
        <v>1117.3012615812161</v>
      </c>
      <c r="C68" s="5">
        <f t="shared" si="74"/>
        <v>2728.0747554288719</v>
      </c>
      <c r="D68" s="5">
        <f t="shared" si="75"/>
        <v>3689.5214730358684</v>
      </c>
      <c r="E68" s="15">
        <f t="shared" si="76"/>
        <v>2.2197866518503854E-3</v>
      </c>
      <c r="F68" s="15">
        <f t="shared" si="77"/>
        <v>4.3731285530061517E-3</v>
      </c>
      <c r="G68" s="15">
        <f t="shared" si="78"/>
        <v>8.9275863794282904E-3</v>
      </c>
      <c r="H68" s="5">
        <f t="shared" si="79"/>
        <v>50376.519758735078</v>
      </c>
      <c r="I68" s="5">
        <f t="shared" si="80"/>
        <v>12506.122232177742</v>
      </c>
      <c r="J68" s="5">
        <f t="shared" si="81"/>
        <v>4927.1190225118953</v>
      </c>
      <c r="K68" s="5">
        <f t="shared" si="82"/>
        <v>45087.678221576265</v>
      </c>
      <c r="L68" s="5">
        <f t="shared" si="83"/>
        <v>4584.2300352255916</v>
      </c>
      <c r="M68" s="5">
        <f t="shared" si="84"/>
        <v>1335.43578984992</v>
      </c>
      <c r="N68" s="15">
        <f t="shared" si="85"/>
        <v>2.3871834740262443E-2</v>
      </c>
      <c r="O68" s="15">
        <f t="shared" si="86"/>
        <v>2.9884506833761648E-2</v>
      </c>
      <c r="P68" s="15">
        <f t="shared" si="87"/>
        <v>2.7413624922967061E-2</v>
      </c>
      <c r="Q68" s="5">
        <f t="shared" si="88"/>
        <v>6225.5086442937172</v>
      </c>
      <c r="R68" s="5">
        <f t="shared" si="89"/>
        <v>6470.2934074444456</v>
      </c>
      <c r="S68" s="5">
        <f t="shared" si="90"/>
        <v>2879.0829532588295</v>
      </c>
      <c r="T68" s="5">
        <f t="shared" si="91"/>
        <v>123.57956988908984</v>
      </c>
      <c r="U68" s="5">
        <f t="shared" si="92"/>
        <v>517.37007581747798</v>
      </c>
      <c r="V68" s="5">
        <f t="shared" si="93"/>
        <v>584.3339566396437</v>
      </c>
      <c r="W68" s="15">
        <f t="shared" si="94"/>
        <v>-1.0734613539272964E-2</v>
      </c>
      <c r="X68" s="15">
        <f t="shared" si="95"/>
        <v>-1.217998157191269E-2</v>
      </c>
      <c r="Y68" s="15">
        <f t="shared" si="96"/>
        <v>-9.7425357312937999E-3</v>
      </c>
      <c r="Z68" s="5">
        <f t="shared" si="118"/>
        <v>10817.203046044577</v>
      </c>
      <c r="AA68" s="5">
        <f t="shared" si="119"/>
        <v>14618.516807259128</v>
      </c>
      <c r="AB68" s="5">
        <f t="shared" si="120"/>
        <v>5921.1663922628177</v>
      </c>
      <c r="AC68" s="16">
        <f t="shared" si="100"/>
        <v>2.2048118636423033</v>
      </c>
      <c r="AD68" s="16">
        <f t="shared" si="101"/>
        <v>2.8856973600101501</v>
      </c>
      <c r="AE68" s="16">
        <f t="shared" si="102"/>
        <v>2.6388611696230817</v>
      </c>
      <c r="AF68" s="15">
        <f t="shared" si="103"/>
        <v>-4.0504037456468023E-3</v>
      </c>
      <c r="AG68" s="15">
        <f t="shared" si="104"/>
        <v>2.9673830763510267E-4</v>
      </c>
      <c r="AH68" s="15">
        <f t="shared" si="105"/>
        <v>9.7937136394747881E-3</v>
      </c>
      <c r="AI68" s="1">
        <f t="shared" si="63"/>
        <v>78502.469710946112</v>
      </c>
      <c r="AJ68" s="1">
        <f t="shared" si="64"/>
        <v>18196.136046641688</v>
      </c>
      <c r="AK68" s="1">
        <f t="shared" si="65"/>
        <v>6994.5128641715091</v>
      </c>
      <c r="AL68" s="14">
        <f t="shared" si="106"/>
        <v>19.198135615202801</v>
      </c>
      <c r="AM68" s="14">
        <f t="shared" si="107"/>
        <v>3.1388307597533278</v>
      </c>
      <c r="AN68" s="14">
        <f t="shared" si="108"/>
        <v>1.1790368532996669</v>
      </c>
      <c r="AO68" s="11">
        <f t="shared" si="109"/>
        <v>1.8278249651702393E-2</v>
      </c>
      <c r="AP68" s="11">
        <f t="shared" si="110"/>
        <v>2.3025773736166811E-2</v>
      </c>
      <c r="AQ68" s="11">
        <f t="shared" si="111"/>
        <v>2.0887282039263221E-2</v>
      </c>
      <c r="AR68" s="1">
        <f t="shared" si="123"/>
        <v>50376.519758735078</v>
      </c>
      <c r="AS68" s="1">
        <f t="shared" si="121"/>
        <v>12506.122232177742</v>
      </c>
      <c r="AT68" s="1">
        <f t="shared" si="122"/>
        <v>4927.1190225118953</v>
      </c>
      <c r="AU68" s="1">
        <f t="shared" si="69"/>
        <v>10075.303951747017</v>
      </c>
      <c r="AV68" s="1">
        <f t="shared" si="70"/>
        <v>2501.2244464355485</v>
      </c>
      <c r="AW68" s="1">
        <f t="shared" si="71"/>
        <v>985.42380450237908</v>
      </c>
      <c r="AX68" s="2">
        <v>0.2</v>
      </c>
      <c r="AY68" s="2">
        <v>0.2</v>
      </c>
      <c r="AZ68" s="2">
        <v>0.2</v>
      </c>
      <c r="BA68" s="2">
        <f t="shared" si="4"/>
        <v>0.2</v>
      </c>
      <c r="BB68" s="2">
        <f t="shared" si="22"/>
        <v>4.000000000000001E-3</v>
      </c>
      <c r="BC68" s="2">
        <f t="shared" si="5"/>
        <v>4.000000000000001E-3</v>
      </c>
      <c r="BD68" s="2">
        <f t="shared" si="6"/>
        <v>4.000000000000001E-3</v>
      </c>
      <c r="BE68" s="2">
        <f t="shared" si="7"/>
        <v>201.50607903494037</v>
      </c>
      <c r="BF68" s="2">
        <f t="shared" si="8"/>
        <v>50.02448892871098</v>
      </c>
      <c r="BG68" s="2">
        <f t="shared" si="9"/>
        <v>19.708476090047586</v>
      </c>
      <c r="BH68" s="2">
        <f t="shared" si="23"/>
        <v>186.28297738075938</v>
      </c>
      <c r="BI68" s="2">
        <f t="shared" si="24"/>
        <v>34.219948294528947</v>
      </c>
      <c r="BJ68" s="2">
        <f t="shared" si="25"/>
        <v>33.284786787617783</v>
      </c>
      <c r="BK68" s="11">
        <f t="shared" si="26"/>
        <v>5.1994049614657784E-2</v>
      </c>
      <c r="BL68" s="12">
        <f>BL$4*temperature!$I178+BL$5*temperature!$I178^2</f>
        <v>3.7298410307262793</v>
      </c>
      <c r="BM68" s="12">
        <f>BM$4*temperature!$I178+BM$5*temperature!$I178^2</f>
        <v>1.8366452892571283</v>
      </c>
      <c r="BN68" s="12">
        <f>BN$4*temperature!$I178+BN$5*temperature!$I178^2</f>
        <v>0.54149020789138702</v>
      </c>
      <c r="BO68" s="12">
        <f>BO$4*temperature!$I178^2+BO$5*temperature!$I178^6</f>
        <v>0.76341775962340963</v>
      </c>
      <c r="BP68" s="12">
        <f>BP$4*temperature!$I178^2+BP$5*temperature!$I178^6</f>
        <v>0.33585350586142398</v>
      </c>
      <c r="BQ68" s="12">
        <f>BQ$4*temperature!$I178^2+BQ$5*temperature!$I178^6</f>
        <v>6.4299372721061565E-2</v>
      </c>
    </row>
    <row r="69" spans="1:69">
      <c r="A69" s="2">
        <f t="shared" si="72"/>
        <v>2023</v>
      </c>
      <c r="B69" s="5">
        <f t="shared" si="73"/>
        <v>1119.657423486442</v>
      </c>
      <c r="C69" s="5">
        <f t="shared" si="74"/>
        <v>2739.4084659561881</v>
      </c>
      <c r="D69" s="5">
        <f t="shared" si="75"/>
        <v>3720.813068602688</v>
      </c>
      <c r="E69" s="15">
        <f t="shared" si="76"/>
        <v>2.1087973192578662E-3</v>
      </c>
      <c r="F69" s="15">
        <f t="shared" si="77"/>
        <v>4.154472125355844E-3</v>
      </c>
      <c r="G69" s="15">
        <f t="shared" si="78"/>
        <v>8.4812070604568749E-3</v>
      </c>
      <c r="H69" s="5">
        <f t="shared" si="79"/>
        <v>51676.782027640314</v>
      </c>
      <c r="I69" s="5">
        <f t="shared" si="80"/>
        <v>12929.850632374995</v>
      </c>
      <c r="J69" s="5">
        <f t="shared" si="81"/>
        <v>5103.8543768464097</v>
      </c>
      <c r="K69" s="5">
        <f t="shared" si="82"/>
        <v>46154.101195280535</v>
      </c>
      <c r="L69" s="5">
        <f t="shared" si="83"/>
        <v>4719.9425690107309</v>
      </c>
      <c r="M69" s="5">
        <f t="shared" si="84"/>
        <v>1371.7040557383089</v>
      </c>
      <c r="N69" s="15">
        <f t="shared" si="85"/>
        <v>2.3652204233349572E-2</v>
      </c>
      <c r="O69" s="15">
        <f t="shared" si="86"/>
        <v>2.9604215482712082E-2</v>
      </c>
      <c r="P69" s="15">
        <f t="shared" si="87"/>
        <v>2.7158374939513008E-2</v>
      </c>
      <c r="Q69" s="5">
        <f t="shared" si="88"/>
        <v>6317.641166324398</v>
      </c>
      <c r="R69" s="5">
        <f t="shared" si="89"/>
        <v>6608.0395984274119</v>
      </c>
      <c r="S69" s="5">
        <f t="shared" si="90"/>
        <v>2953.299717871655</v>
      </c>
      <c r="T69" s="5">
        <f t="shared" si="91"/>
        <v>122.25299096498088</v>
      </c>
      <c r="U69" s="5">
        <f t="shared" si="92"/>
        <v>511.06851782816204</v>
      </c>
      <c r="V69" s="5">
        <f t="shared" si="93"/>
        <v>578.64106218807365</v>
      </c>
      <c r="W69" s="15">
        <f t="shared" si="94"/>
        <v>-1.0734613539272964E-2</v>
      </c>
      <c r="X69" s="15">
        <f t="shared" si="95"/>
        <v>-1.217998157191269E-2</v>
      </c>
      <c r="Y69" s="15">
        <f t="shared" si="96"/>
        <v>-9.7425357312937999E-3</v>
      </c>
      <c r="Z69" s="5">
        <f t="shared" si="118"/>
        <v>10936.383335418361</v>
      </c>
      <c r="AA69" s="5">
        <f t="shared" si="119"/>
        <v>14941.479277496084</v>
      </c>
      <c r="AB69" s="5">
        <f t="shared" si="120"/>
        <v>6137.5263607247634</v>
      </c>
      <c r="AC69" s="16">
        <f t="shared" si="100"/>
        <v>2.19588148541136</v>
      </c>
      <c r="AD69" s="16">
        <f t="shared" si="101"/>
        <v>2.8865536569611066</v>
      </c>
      <c r="AE69" s="16">
        <f t="shared" si="102"/>
        <v>2.6647054202526999</v>
      </c>
      <c r="AF69" s="15">
        <f t="shared" si="103"/>
        <v>-4.0504037456468023E-3</v>
      </c>
      <c r="AG69" s="15">
        <f t="shared" si="104"/>
        <v>2.9673830763510267E-4</v>
      </c>
      <c r="AH69" s="15">
        <f t="shared" si="105"/>
        <v>9.7937136394747881E-3</v>
      </c>
      <c r="AI69" s="1">
        <f t="shared" si="63"/>
        <v>80727.526691598527</v>
      </c>
      <c r="AJ69" s="1">
        <f t="shared" si="64"/>
        <v>18877.746888413069</v>
      </c>
      <c r="AK69" s="1">
        <f t="shared" si="65"/>
        <v>7280.4853822567375</v>
      </c>
      <c r="AL69" s="14">
        <f t="shared" si="106"/>
        <v>19.545534847668499</v>
      </c>
      <c r="AM69" s="14">
        <f t="shared" si="107"/>
        <v>3.2103820265548264</v>
      </c>
      <c r="AN69" s="14">
        <f t="shared" si="108"/>
        <v>1.2034174598363268</v>
      </c>
      <c r="AO69" s="11">
        <f t="shared" si="109"/>
        <v>1.8095467155185369E-2</v>
      </c>
      <c r="AP69" s="11">
        <f t="shared" si="110"/>
        <v>2.2795515998805142E-2</v>
      </c>
      <c r="AQ69" s="11">
        <f t="shared" si="111"/>
        <v>2.067840921887059E-2</v>
      </c>
      <c r="AR69" s="1">
        <f t="shared" si="123"/>
        <v>51676.782027640314</v>
      </c>
      <c r="AS69" s="1">
        <f t="shared" si="121"/>
        <v>12929.850632374995</v>
      </c>
      <c r="AT69" s="1">
        <f t="shared" si="122"/>
        <v>5103.8543768464097</v>
      </c>
      <c r="AU69" s="1">
        <f t="shared" si="69"/>
        <v>10335.356405528064</v>
      </c>
      <c r="AV69" s="1">
        <f t="shared" si="70"/>
        <v>2585.9701264749992</v>
      </c>
      <c r="AW69" s="1">
        <f t="shared" si="71"/>
        <v>1020.770875369282</v>
      </c>
      <c r="AX69" s="2">
        <v>0.2</v>
      </c>
      <c r="AY69" s="2">
        <v>0.2</v>
      </c>
      <c r="AZ69" s="2">
        <v>0.2</v>
      </c>
      <c r="BA69" s="2">
        <f t="shared" si="4"/>
        <v>0.2</v>
      </c>
      <c r="BB69" s="2">
        <f t="shared" si="22"/>
        <v>4.000000000000001E-3</v>
      </c>
      <c r="BC69" s="2">
        <f t="shared" si="5"/>
        <v>4.000000000000001E-3</v>
      </c>
      <c r="BD69" s="2">
        <f t="shared" si="6"/>
        <v>4.000000000000001E-3</v>
      </c>
      <c r="BE69" s="2">
        <f t="shared" si="7"/>
        <v>206.70712811056131</v>
      </c>
      <c r="BF69" s="2">
        <f t="shared" si="8"/>
        <v>51.719402529499995</v>
      </c>
      <c r="BG69" s="2">
        <f t="shared" si="9"/>
        <v>20.415417507385644</v>
      </c>
      <c r="BH69" s="2">
        <f t="shared" si="23"/>
        <v>189.00867112176249</v>
      </c>
      <c r="BI69" s="2">
        <f t="shared" si="24"/>
        <v>34.614646628327158</v>
      </c>
      <c r="BJ69" s="2">
        <f t="shared" si="25"/>
        <v>33.263266514059978</v>
      </c>
      <c r="BK69" s="11">
        <f t="shared" si="26"/>
        <v>5.1929605553267616E-2</v>
      </c>
      <c r="BL69" s="12">
        <f>BL$4*temperature!$I179+BL$5*temperature!$I179^2</f>
        <v>3.73701078384192</v>
      </c>
      <c r="BM69" s="12">
        <f>BM$4*temperature!$I179+BM$5*temperature!$I179^2</f>
        <v>1.8235899889704559</v>
      </c>
      <c r="BN69" s="12">
        <f>BN$4*temperature!$I179+BN$5*temperature!$I179^2</f>
        <v>0.5155023068393132</v>
      </c>
      <c r="BO69" s="12">
        <f>BO$4*temperature!$I179^2+BO$5*temperature!$I179^6</f>
        <v>0.79136600860062745</v>
      </c>
      <c r="BP69" s="12">
        <f>BP$4*temperature!$I179^2+BP$5*temperature!$I179^6</f>
        <v>0.34674693389061878</v>
      </c>
      <c r="BQ69" s="12">
        <f>BQ$4*temperature!$I179^2+BQ$5*temperature!$I179^6</f>
        <v>6.4360946070024544E-2</v>
      </c>
    </row>
    <row r="70" spans="1:69">
      <c r="A70" s="2">
        <f t="shared" si="72"/>
        <v>2024</v>
      </c>
      <c r="B70" s="5">
        <f t="shared" si="73"/>
        <v>1121.9004975309206</v>
      </c>
      <c r="C70" s="5">
        <f t="shared" si="74"/>
        <v>2750.2202222623778</v>
      </c>
      <c r="D70" s="5">
        <f t="shared" si="75"/>
        <v>3750.7922053673574</v>
      </c>
      <c r="E70" s="15">
        <f t="shared" si="76"/>
        <v>2.0033574532949726E-3</v>
      </c>
      <c r="F70" s="15">
        <f t="shared" si="77"/>
        <v>3.946748519088052E-3</v>
      </c>
      <c r="G70" s="15">
        <f t="shared" si="78"/>
        <v>8.0571467074340309E-3</v>
      </c>
      <c r="H70" s="5">
        <f t="shared" si="79"/>
        <v>52993.669243235199</v>
      </c>
      <c r="I70" s="5">
        <f t="shared" si="80"/>
        <v>13361.521111737311</v>
      </c>
      <c r="J70" s="5">
        <f t="shared" si="81"/>
        <v>5283.3758360305446</v>
      </c>
      <c r="K70" s="5">
        <f t="shared" si="82"/>
        <v>47235.623265934642</v>
      </c>
      <c r="L70" s="5">
        <f t="shared" si="83"/>
        <v>4858.3458893869583</v>
      </c>
      <c r="M70" s="5">
        <f t="shared" si="84"/>
        <v>1408.6026489204255</v>
      </c>
      <c r="N70" s="15">
        <f t="shared" si="85"/>
        <v>2.3432848709979748E-2</v>
      </c>
      <c r="O70" s="15">
        <f t="shared" si="86"/>
        <v>2.9323094159011243E-2</v>
      </c>
      <c r="P70" s="15">
        <f t="shared" si="87"/>
        <v>2.689982072135555E-2</v>
      </c>
      <c r="Q70" s="5">
        <f t="shared" si="88"/>
        <v>6409.0889288534108</v>
      </c>
      <c r="R70" s="5">
        <f t="shared" si="89"/>
        <v>6745.4799253559386</v>
      </c>
      <c r="S70" s="5">
        <f t="shared" si="90"/>
        <v>3027.3935377935559</v>
      </c>
      <c r="T70" s="5">
        <f t="shared" si="91"/>
        <v>120.94065235295159</v>
      </c>
      <c r="U70" s="5">
        <f t="shared" si="92"/>
        <v>504.84371269903028</v>
      </c>
      <c r="V70" s="5">
        <f t="shared" si="93"/>
        <v>573.00363096411252</v>
      </c>
      <c r="W70" s="15">
        <f t="shared" si="94"/>
        <v>-1.0734613539272964E-2</v>
      </c>
      <c r="X70" s="15">
        <f t="shared" si="95"/>
        <v>-1.217998157191269E-2</v>
      </c>
      <c r="Y70" s="15">
        <f t="shared" si="96"/>
        <v>-9.7425357312937999E-3</v>
      </c>
      <c r="Z70" s="5">
        <f t="shared" si="118"/>
        <v>11053.280690309957</v>
      </c>
      <c r="AA70" s="5">
        <f t="shared" si="119"/>
        <v>15264.096793137222</v>
      </c>
      <c r="AB70" s="5">
        <f t="shared" si="120"/>
        <v>6357.3976777137004</v>
      </c>
      <c r="AC70" s="16">
        <f t="shared" si="100"/>
        <v>2.1869872788178535</v>
      </c>
      <c r="AD70" s="16">
        <f t="shared" si="101"/>
        <v>2.8874102080081712</v>
      </c>
      <c r="AE70" s="16">
        <f t="shared" si="102"/>
        <v>2.6908027820722111</v>
      </c>
      <c r="AF70" s="15">
        <f t="shared" si="103"/>
        <v>-4.0504037456468023E-3</v>
      </c>
      <c r="AG70" s="15">
        <f t="shared" si="104"/>
        <v>2.9673830763510267E-4</v>
      </c>
      <c r="AH70" s="15">
        <f t="shared" si="105"/>
        <v>9.7937136394747881E-3</v>
      </c>
      <c r="AI70" s="1">
        <f t="shared" si="63"/>
        <v>82990.130427966738</v>
      </c>
      <c r="AJ70" s="1">
        <f t="shared" si="64"/>
        <v>19575.942326046763</v>
      </c>
      <c r="AK70" s="1">
        <f t="shared" si="65"/>
        <v>7573.2077194003459</v>
      </c>
      <c r="AL70" s="14">
        <f t="shared" si="106"/>
        <v>19.895683575696349</v>
      </c>
      <c r="AM70" s="14">
        <f t="shared" si="107"/>
        <v>3.2828325182549478</v>
      </c>
      <c r="AN70" s="14">
        <f t="shared" si="108"/>
        <v>1.2280533709449999</v>
      </c>
      <c r="AO70" s="11">
        <f t="shared" si="109"/>
        <v>1.7914512483633516E-2</v>
      </c>
      <c r="AP70" s="11">
        <f t="shared" si="110"/>
        <v>2.2567560838817089E-2</v>
      </c>
      <c r="AQ70" s="11">
        <f t="shared" si="111"/>
        <v>2.0471625126681884E-2</v>
      </c>
      <c r="AR70" s="1">
        <f t="shared" si="123"/>
        <v>52993.669243235199</v>
      </c>
      <c r="AS70" s="1">
        <f t="shared" si="121"/>
        <v>13361.521111737311</v>
      </c>
      <c r="AT70" s="1">
        <f t="shared" si="122"/>
        <v>5283.3758360305446</v>
      </c>
      <c r="AU70" s="1">
        <f t="shared" si="69"/>
        <v>10598.73384864704</v>
      </c>
      <c r="AV70" s="1">
        <f t="shared" si="70"/>
        <v>2672.3042223474622</v>
      </c>
      <c r="AW70" s="1">
        <f t="shared" si="71"/>
        <v>1056.6751672061089</v>
      </c>
      <c r="AX70" s="2">
        <v>0.2</v>
      </c>
      <c r="AY70" s="2">
        <v>0.2</v>
      </c>
      <c r="AZ70" s="2">
        <v>0.2</v>
      </c>
      <c r="BA70" s="2">
        <f t="shared" ref="BA70:BA133" si="124">(AX70*Z70+AY70*AA70+AZ70*AB70)/(Z70+AA70+AB70)</f>
        <v>0.20000000000000004</v>
      </c>
      <c r="BB70" s="2">
        <f t="shared" si="22"/>
        <v>4.000000000000001E-3</v>
      </c>
      <c r="BC70" s="2">
        <f t="shared" ref="BC70:BC133" si="125">BC$5*AY70^2</f>
        <v>4.000000000000001E-3</v>
      </c>
      <c r="BD70" s="2">
        <f t="shared" ref="BD70:BD133" si="126">BD$5*AZ70^2</f>
        <v>4.000000000000001E-3</v>
      </c>
      <c r="BE70" s="2">
        <f t="shared" ref="BE70:BE133" si="127">BB70*AR70</f>
        <v>211.97467697294084</v>
      </c>
      <c r="BF70" s="2">
        <f t="shared" ref="BF70:BF133" si="128">BC70*AS70</f>
        <v>53.446084446949257</v>
      </c>
      <c r="BG70" s="2">
        <f t="shared" ref="BG70:BG133" si="129">BD70*AT70</f>
        <v>21.133503344122182</v>
      </c>
      <c r="BH70" s="2">
        <f t="shared" si="23"/>
        <v>191.77534970117239</v>
      </c>
      <c r="BI70" s="2">
        <f t="shared" si="24"/>
        <v>35.014246287391707</v>
      </c>
      <c r="BJ70" s="2">
        <f t="shared" si="25"/>
        <v>33.242380633521087</v>
      </c>
      <c r="BK70" s="11">
        <f t="shared" si="26"/>
        <v>5.1856894940908144E-2</v>
      </c>
      <c r="BL70" s="12">
        <f>BL$4*temperature!$I180+BL$5*temperature!$I180^2</f>
        <v>3.741563600355664</v>
      </c>
      <c r="BM70" s="12">
        <f>BM$4*temperature!$I180+BM$5*temperature!$I180^2</f>
        <v>1.8084827219201896</v>
      </c>
      <c r="BN70" s="12">
        <f>BN$4*temperature!$I180+BN$5*temperature!$I180^2</f>
        <v>0.48789052626303198</v>
      </c>
      <c r="BO70" s="12">
        <f>BO$4*temperature!$I180^2+BO$5*temperature!$I180^6</f>
        <v>0.8197006027792888</v>
      </c>
      <c r="BP70" s="12">
        <f>BP$4*temperature!$I180^2+BP$5*temperature!$I180^6</f>
        <v>0.35760018170542673</v>
      </c>
      <c r="BQ70" s="12">
        <f>BQ$4*temperature!$I180^2+BQ$5*temperature!$I180^6</f>
        <v>6.4111442492466086E-2</v>
      </c>
    </row>
    <row r="71" spans="1:69">
      <c r="A71" s="2">
        <f t="shared" si="72"/>
        <v>2025</v>
      </c>
      <c r="B71" s="5">
        <f t="shared" si="73"/>
        <v>1124.0356868683255</v>
      </c>
      <c r="C71" s="5">
        <f t="shared" si="74"/>
        <v>2760.5319284722891</v>
      </c>
      <c r="D71" s="5">
        <f t="shared" si="75"/>
        <v>3779.5018542817152</v>
      </c>
      <c r="E71" s="15">
        <f t="shared" si="76"/>
        <v>1.9031895806302238E-3</v>
      </c>
      <c r="F71" s="15">
        <f t="shared" si="77"/>
        <v>3.749411093133649E-3</v>
      </c>
      <c r="G71" s="15">
        <f t="shared" si="78"/>
        <v>7.6542893720623287E-3</v>
      </c>
      <c r="H71" s="5">
        <f t="shared" si="79"/>
        <v>54327.060316582014</v>
      </c>
      <c r="I71" s="5">
        <f t="shared" si="80"/>
        <v>13801.113364041332</v>
      </c>
      <c r="J71" s="5">
        <f t="shared" si="81"/>
        <v>5465.6360748799734</v>
      </c>
      <c r="K71" s="5">
        <f t="shared" si="82"/>
        <v>48332.149015608731</v>
      </c>
      <c r="L71" s="5">
        <f t="shared" si="83"/>
        <v>4999.43986218592</v>
      </c>
      <c r="M71" s="5">
        <f t="shared" si="84"/>
        <v>1446.126046660904</v>
      </c>
      <c r="N71" s="15">
        <f t="shared" si="85"/>
        <v>2.3213957472323132E-2</v>
      </c>
      <c r="O71" s="15">
        <f t="shared" si="86"/>
        <v>2.904156600030916E-2</v>
      </c>
      <c r="P71" s="15">
        <f t="shared" si="87"/>
        <v>2.6638738589081168E-2</v>
      </c>
      <c r="Q71" s="5">
        <f t="shared" si="88"/>
        <v>6499.8199458022018</v>
      </c>
      <c r="R71" s="5">
        <f t="shared" si="89"/>
        <v>6882.5424418019747</v>
      </c>
      <c r="S71" s="5">
        <f t="shared" si="90"/>
        <v>3101.3173574149869</v>
      </c>
      <c r="T71" s="5">
        <f t="shared" si="91"/>
        <v>119.64240118875509</v>
      </c>
      <c r="U71" s="5">
        <f t="shared" si="92"/>
        <v>498.69472558166012</v>
      </c>
      <c r="V71" s="5">
        <f t="shared" si="93"/>
        <v>567.42112261528359</v>
      </c>
      <c r="W71" s="15">
        <f t="shared" si="94"/>
        <v>-1.0734613539272964E-2</v>
      </c>
      <c r="X71" s="15">
        <f t="shared" si="95"/>
        <v>-1.217998157191269E-2</v>
      </c>
      <c r="Y71" s="15">
        <f t="shared" si="96"/>
        <v>-9.7425357312937999E-3</v>
      </c>
      <c r="Z71" s="5">
        <f t="shared" si="118"/>
        <v>11167.858466761987</v>
      </c>
      <c r="AA71" s="5">
        <f t="shared" si="119"/>
        <v>15586.197725431004</v>
      </c>
      <c r="AB71" s="5">
        <f t="shared" si="120"/>
        <v>6580.719768184118</v>
      </c>
      <c r="AC71" s="16">
        <f t="shared" si="100"/>
        <v>2.178129097352048</v>
      </c>
      <c r="AD71" s="16">
        <f t="shared" si="101"/>
        <v>2.8882670132267436</v>
      </c>
      <c r="AE71" s="16">
        <f t="shared" si="102"/>
        <v>2.7171557339801287</v>
      </c>
      <c r="AF71" s="15">
        <f t="shared" si="103"/>
        <v>-4.0504037456468023E-3</v>
      </c>
      <c r="AG71" s="15">
        <f t="shared" si="104"/>
        <v>2.9673830763510267E-4</v>
      </c>
      <c r="AH71" s="15">
        <f t="shared" si="105"/>
        <v>9.7937136394747881E-3</v>
      </c>
      <c r="AI71" s="1">
        <f t="shared" si="63"/>
        <v>85289.851233817113</v>
      </c>
      <c r="AJ71" s="1">
        <f t="shared" si="64"/>
        <v>20290.65231578955</v>
      </c>
      <c r="AK71" s="1">
        <f t="shared" si="65"/>
        <v>7872.5621146664207</v>
      </c>
      <c r="AL71" s="14">
        <f t="shared" si="106"/>
        <v>20.248540832765713</v>
      </c>
      <c r="AM71" s="14">
        <f t="shared" si="107"/>
        <v>3.3561771856085199</v>
      </c>
      <c r="AN71" s="14">
        <f t="shared" si="108"/>
        <v>1.2529422167080884</v>
      </c>
      <c r="AO71" s="11">
        <f t="shared" si="109"/>
        <v>1.7735367358797181E-2</v>
      </c>
      <c r="AP71" s="11">
        <f t="shared" si="110"/>
        <v>2.2341885230428918E-2</v>
      </c>
      <c r="AQ71" s="11">
        <f t="shared" si="111"/>
        <v>2.0266908875415064E-2</v>
      </c>
      <c r="AR71" s="1">
        <f t="shared" si="123"/>
        <v>54327.060316582014</v>
      </c>
      <c r="AS71" s="1">
        <f t="shared" si="121"/>
        <v>13801.113364041332</v>
      </c>
      <c r="AT71" s="1">
        <f t="shared" si="122"/>
        <v>5465.6360748799734</v>
      </c>
      <c r="AU71" s="1">
        <f t="shared" si="69"/>
        <v>10865.412063316404</v>
      </c>
      <c r="AV71" s="1">
        <f t="shared" si="70"/>
        <v>2760.2226728082665</v>
      </c>
      <c r="AW71" s="1">
        <f t="shared" si="71"/>
        <v>1093.1272149759948</v>
      </c>
      <c r="AX71" s="2">
        <v>0.2</v>
      </c>
      <c r="AY71" s="2">
        <v>0.2</v>
      </c>
      <c r="AZ71" s="2">
        <v>0.2</v>
      </c>
      <c r="BA71" s="2">
        <f t="shared" si="124"/>
        <v>0.19999999999999998</v>
      </c>
      <c r="BB71" s="2">
        <f t="shared" ref="BB71:BB134" si="130">BB$5*AX71^2</f>
        <v>4.000000000000001E-3</v>
      </c>
      <c r="BC71" s="2">
        <f t="shared" si="125"/>
        <v>4.000000000000001E-3</v>
      </c>
      <c r="BD71" s="2">
        <f t="shared" si="126"/>
        <v>4.000000000000001E-3</v>
      </c>
      <c r="BE71" s="2">
        <f t="shared" si="127"/>
        <v>217.30824126632811</v>
      </c>
      <c r="BF71" s="2">
        <f t="shared" si="128"/>
        <v>55.204453456165339</v>
      </c>
      <c r="BG71" s="2">
        <f t="shared" si="129"/>
        <v>21.8625442995199</v>
      </c>
      <c r="BH71" s="2">
        <f t="shared" ref="BH71:BH134" si="131">2*BB$5*AX71*AR71/Z71*1000</f>
        <v>194.58362757110993</v>
      </c>
      <c r="BI71" s="2">
        <f t="shared" ref="BI71:BI134" si="132">2*BC$5*AY71*AS71/AA71*1000</f>
        <v>35.418807350359579</v>
      </c>
      <c r="BJ71" s="2">
        <f t="shared" ref="BJ71:BJ134" si="133">2*BD$5*AZ71*AT71/AB71*1000</f>
        <v>33.222117138643391</v>
      </c>
      <c r="BK71" s="11">
        <f t="shared" ref="BK71:BK134" si="134">SUM(H71:J71)*SUM(B70:D70)/SUM(H70:J70)/SUM(B71:D71)-1+BK$5</f>
        <v>5.1776539793076698E-2</v>
      </c>
      <c r="BL71" s="12">
        <f>BL$4*temperature!$I181+BL$5*temperature!$I181^2</f>
        <v>3.7434482221794947</v>
      </c>
      <c r="BM71" s="12">
        <f>BM$4*temperature!$I181+BM$5*temperature!$I181^2</f>
        <v>1.7912755407843139</v>
      </c>
      <c r="BN71" s="12">
        <f>BN$4*temperature!$I181+BN$5*temperature!$I181^2</f>
        <v>0.45861042080542802</v>
      </c>
      <c r="BO71" s="12">
        <f>BO$4*temperature!$I181^2+BO$5*temperature!$I181^6</f>
        <v>0.84840520677247</v>
      </c>
      <c r="BP71" s="12">
        <f>BP$4*temperature!$I181^2+BP$5*temperature!$I181^6</f>
        <v>0.36838348574999935</v>
      </c>
      <c r="BQ71" s="12">
        <f>BQ$4*temperature!$I181^2+BQ$5*temperature!$I181^6</f>
        <v>6.3512569694791493E-2</v>
      </c>
    </row>
    <row r="72" spans="1:69">
      <c r="A72" s="2">
        <f t="shared" si="72"/>
        <v>2026</v>
      </c>
      <c r="B72" s="5">
        <f t="shared" si="73"/>
        <v>1126.0679772254546</v>
      </c>
      <c r="C72" s="5">
        <f t="shared" si="74"/>
        <v>2770.3647790560749</v>
      </c>
      <c r="D72" s="5">
        <f t="shared" si="75"/>
        <v>3806.9847851128879</v>
      </c>
      <c r="E72" s="15">
        <f t="shared" si="76"/>
        <v>1.8080301015987125E-3</v>
      </c>
      <c r="F72" s="15">
        <f t="shared" si="77"/>
        <v>3.5619405384769666E-3</v>
      </c>
      <c r="G72" s="15">
        <f t="shared" si="78"/>
        <v>7.2715749034592122E-3</v>
      </c>
      <c r="H72" s="5">
        <f t="shared" si="79"/>
        <v>55676.832105927038</v>
      </c>
      <c r="I72" s="5">
        <f t="shared" si="80"/>
        <v>14248.605785779695</v>
      </c>
      <c r="J72" s="5">
        <f t="shared" si="81"/>
        <v>5650.5886028105033</v>
      </c>
      <c r="K72" s="5">
        <f t="shared" si="82"/>
        <v>49443.579989824852</v>
      </c>
      <c r="L72" s="5">
        <f t="shared" si="83"/>
        <v>5143.223698734183</v>
      </c>
      <c r="M72" s="5">
        <f t="shared" si="84"/>
        <v>1484.268764326818</v>
      </c>
      <c r="N72" s="15">
        <f t="shared" si="85"/>
        <v>2.2995687070674009E-2</v>
      </c>
      <c r="O72" s="15">
        <f t="shared" si="86"/>
        <v>2.8759989221151638E-2</v>
      </c>
      <c r="P72" s="15">
        <f t="shared" si="87"/>
        <v>2.6375790515622999E-2</v>
      </c>
      <c r="Q72" s="5">
        <f t="shared" si="88"/>
        <v>6589.8032964690337</v>
      </c>
      <c r="R72" s="5">
        <f t="shared" si="89"/>
        <v>7019.1572017586686</v>
      </c>
      <c r="S72" s="5">
        <f t="shared" si="90"/>
        <v>3175.0261934025611</v>
      </c>
      <c r="T72" s="5">
        <f t="shared" si="91"/>
        <v>118.35808624908314</v>
      </c>
      <c r="U72" s="5">
        <f t="shared" si="92"/>
        <v>492.62063301406545</v>
      </c>
      <c r="V72" s="5">
        <f t="shared" si="93"/>
        <v>561.89300205351333</v>
      </c>
      <c r="W72" s="15">
        <f t="shared" si="94"/>
        <v>-1.0734613539272964E-2</v>
      </c>
      <c r="X72" s="15">
        <f t="shared" si="95"/>
        <v>-1.217998157191269E-2</v>
      </c>
      <c r="Y72" s="15">
        <f t="shared" si="96"/>
        <v>-9.7425357312937999E-3</v>
      </c>
      <c r="Z72" s="5">
        <f t="shared" si="118"/>
        <v>11280.082860271867</v>
      </c>
      <c r="AA72" s="5">
        <f t="shared" si="119"/>
        <v>15907.615239948929</v>
      </c>
      <c r="AB72" s="5">
        <f t="shared" si="120"/>
        <v>6807.4332295076238</v>
      </c>
      <c r="AC72" s="16">
        <f t="shared" si="100"/>
        <v>2.169306795097631</v>
      </c>
      <c r="AD72" s="16">
        <f t="shared" si="101"/>
        <v>2.8891240726922467</v>
      </c>
      <c r="AE72" s="16">
        <f t="shared" si="102"/>
        <v>2.7437667791525868</v>
      </c>
      <c r="AF72" s="15">
        <f t="shared" si="103"/>
        <v>-4.0504037456468023E-3</v>
      </c>
      <c r="AG72" s="15">
        <f t="shared" si="104"/>
        <v>2.9673830763510267E-4</v>
      </c>
      <c r="AH72" s="15">
        <f t="shared" si="105"/>
        <v>9.7937136394747881E-3</v>
      </c>
      <c r="AI72" s="1">
        <f t="shared" si="63"/>
        <v>87626.278173751809</v>
      </c>
      <c r="AJ72" s="1">
        <f t="shared" si="64"/>
        <v>21021.809757018862</v>
      </c>
      <c r="AK72" s="1">
        <f t="shared" si="65"/>
        <v>8178.4331181757734</v>
      </c>
      <c r="AL72" s="14">
        <f t="shared" si="106"/>
        <v>20.60406498981293</v>
      </c>
      <c r="AM72" s="14">
        <f t="shared" si="107"/>
        <v>3.4304106778474308</v>
      </c>
      <c r="AN72" s="14">
        <f t="shared" si="108"/>
        <v>1.2780815497829499</v>
      </c>
      <c r="AO72" s="11">
        <f t="shared" si="109"/>
        <v>1.755801368520921E-2</v>
      </c>
      <c r="AP72" s="11">
        <f t="shared" si="110"/>
        <v>2.2118466378124629E-2</v>
      </c>
      <c r="AQ72" s="11">
        <f t="shared" si="111"/>
        <v>2.0064239786660911E-2</v>
      </c>
      <c r="AR72" s="1">
        <f t="shared" si="123"/>
        <v>55676.832105927038</v>
      </c>
      <c r="AS72" s="1">
        <f t="shared" si="121"/>
        <v>14248.605785779695</v>
      </c>
      <c r="AT72" s="1">
        <f t="shared" si="122"/>
        <v>5650.5886028105033</v>
      </c>
      <c r="AU72" s="1">
        <f t="shared" si="69"/>
        <v>11135.366421185408</v>
      </c>
      <c r="AV72" s="1">
        <f t="shared" si="70"/>
        <v>2849.7211571559392</v>
      </c>
      <c r="AW72" s="1">
        <f t="shared" si="71"/>
        <v>1130.1177205621007</v>
      </c>
      <c r="AX72" s="2">
        <v>0.2</v>
      </c>
      <c r="AY72" s="2">
        <v>0.2</v>
      </c>
      <c r="AZ72" s="2">
        <v>0.2</v>
      </c>
      <c r="BA72" s="2">
        <f t="shared" si="124"/>
        <v>0.19999999999999998</v>
      </c>
      <c r="BB72" s="2">
        <f t="shared" si="130"/>
        <v>4.000000000000001E-3</v>
      </c>
      <c r="BC72" s="2">
        <f t="shared" si="125"/>
        <v>4.000000000000001E-3</v>
      </c>
      <c r="BD72" s="2">
        <f t="shared" si="126"/>
        <v>4.000000000000001E-3</v>
      </c>
      <c r="BE72" s="2">
        <f t="shared" si="127"/>
        <v>222.70732842370822</v>
      </c>
      <c r="BF72" s="2">
        <f t="shared" si="128"/>
        <v>56.994423143118794</v>
      </c>
      <c r="BG72" s="2">
        <f t="shared" si="129"/>
        <v>22.602354411242018</v>
      </c>
      <c r="BH72" s="2">
        <f t="shared" si="131"/>
        <v>197.43412453828432</v>
      </c>
      <c r="BI72" s="2">
        <f t="shared" si="132"/>
        <v>35.828389286150326</v>
      </c>
      <c r="BJ72" s="2">
        <f t="shared" si="133"/>
        <v>33.202462145745983</v>
      </c>
      <c r="BK72" s="11">
        <f t="shared" si="134"/>
        <v>5.1689107614134117E-2</v>
      </c>
      <c r="BL72" s="12">
        <f>BL$4*temperature!$I182+BL$5*temperature!$I182^2</f>
        <v>3.7426072613181494</v>
      </c>
      <c r="BM72" s="12">
        <f>BM$4*temperature!$I182+BM$5*temperature!$I182^2</f>
        <v>1.7719169428087174</v>
      </c>
      <c r="BN72" s="12">
        <f>BN$4*temperature!$I182+BN$5*temperature!$I182^2</f>
        <v>0.42761578015489077</v>
      </c>
      <c r="BO72" s="12">
        <f>BO$4*temperature!$I182^2+BO$5*temperature!$I182^6</f>
        <v>0.87745867114490605</v>
      </c>
      <c r="BP72" s="12">
        <f>BP$4*temperature!$I182^2+BP$5*temperature!$I182^6</f>
        <v>0.3790627519064525</v>
      </c>
      <c r="BQ72" s="12">
        <f>BQ$4*temperature!$I182^2+BQ$5*temperature!$I182^6</f>
        <v>6.2522011867757549E-2</v>
      </c>
    </row>
    <row r="73" spans="1:69">
      <c r="A73" s="2">
        <f t="shared" si="72"/>
        <v>2027</v>
      </c>
      <c r="B73" s="5">
        <f t="shared" si="73"/>
        <v>1128.0021437847611</v>
      </c>
      <c r="C73" s="5">
        <f t="shared" si="74"/>
        <v>2779.7392599383193</v>
      </c>
      <c r="D73" s="5">
        <f t="shared" si="75"/>
        <v>3833.283421383102</v>
      </c>
      <c r="E73" s="15">
        <f t="shared" si="76"/>
        <v>1.7176285965187768E-3</v>
      </c>
      <c r="F73" s="15">
        <f t="shared" si="77"/>
        <v>3.3838435115531181E-3</v>
      </c>
      <c r="G73" s="15">
        <f t="shared" si="78"/>
        <v>6.9079961582862509E-3</v>
      </c>
      <c r="H73" s="5">
        <f t="shared" si="79"/>
        <v>57042.858549861536</v>
      </c>
      <c r="I73" s="5">
        <f t="shared" si="80"/>
        <v>14703.975196630223</v>
      </c>
      <c r="J73" s="5">
        <f t="shared" si="81"/>
        <v>5838.187651074787</v>
      </c>
      <c r="K73" s="5">
        <f t="shared" si="82"/>
        <v>50569.813953071825</v>
      </c>
      <c r="L73" s="5">
        <f t="shared" si="83"/>
        <v>5289.6958389386837</v>
      </c>
      <c r="M73" s="5">
        <f t="shared" si="84"/>
        <v>1523.0253047577389</v>
      </c>
      <c r="N73" s="15">
        <f t="shared" si="85"/>
        <v>2.2778163787467332E-2</v>
      </c>
      <c r="O73" s="15">
        <f t="shared" si="86"/>
        <v>2.8478664118877228E-2</v>
      </c>
      <c r="P73" s="15">
        <f t="shared" si="87"/>
        <v>2.6111538127327583E-2</v>
      </c>
      <c r="Q73" s="5">
        <f t="shared" si="88"/>
        <v>6679.0090051751013</v>
      </c>
      <c r="R73" s="5">
        <f t="shared" si="89"/>
        <v>7155.2560971579096</v>
      </c>
      <c r="S73" s="5">
        <f t="shared" si="90"/>
        <v>3248.4770132141166</v>
      </c>
      <c r="T73" s="5">
        <f t="shared" si="91"/>
        <v>117.0875579339513</v>
      </c>
      <c r="U73" s="5">
        <f t="shared" si="92"/>
        <v>486.62052278201014</v>
      </c>
      <c r="V73" s="5">
        <f t="shared" si="93"/>
        <v>556.41873940384301</v>
      </c>
      <c r="W73" s="15">
        <f t="shared" si="94"/>
        <v>-1.0734613539272964E-2</v>
      </c>
      <c r="X73" s="15">
        <f t="shared" si="95"/>
        <v>-1.217998157191269E-2</v>
      </c>
      <c r="Y73" s="15">
        <f t="shared" si="96"/>
        <v>-9.7425357312937999E-3</v>
      </c>
      <c r="Z73" s="5">
        <f t="shared" si="118"/>
        <v>11389.922649751068</v>
      </c>
      <c r="AA73" s="5">
        <f t="shared" si="119"/>
        <v>16228.18692948838</v>
      </c>
      <c r="AB73" s="5">
        <f t="shared" si="120"/>
        <v>7037.4797089725434</v>
      </c>
      <c r="AC73" s="16">
        <f t="shared" si="100"/>
        <v>2.1605202267293104</v>
      </c>
      <c r="AD73" s="16">
        <f t="shared" si="101"/>
        <v>2.8899813864801254</v>
      </c>
      <c r="AE73" s="16">
        <f t="shared" si="102"/>
        <v>2.7706384452811115</v>
      </c>
      <c r="AF73" s="15">
        <f t="shared" si="103"/>
        <v>-4.0504037456468023E-3</v>
      </c>
      <c r="AG73" s="15">
        <f t="shared" si="104"/>
        <v>2.9673830763510267E-4</v>
      </c>
      <c r="AH73" s="15">
        <f t="shared" si="105"/>
        <v>9.7937136394747881E-3</v>
      </c>
      <c r="AI73" s="1">
        <f t="shared" si="63"/>
        <v>89999.016777562036</v>
      </c>
      <c r="AJ73" s="1">
        <f t="shared" si="64"/>
        <v>21769.349938472915</v>
      </c>
      <c r="AK73" s="1">
        <f t="shared" si="65"/>
        <v>8490.7075269202978</v>
      </c>
      <c r="AL73" s="14">
        <f t="shared" si="106"/>
        <v>20.962213780324387</v>
      </c>
      <c r="AM73" s="14">
        <f t="shared" si="107"/>
        <v>3.5055273468561481</v>
      </c>
      <c r="AN73" s="14">
        <f t="shared" si="108"/>
        <v>1.3034688471178848</v>
      </c>
      <c r="AO73" s="11">
        <f t="shared" si="109"/>
        <v>1.7382433548357116E-2</v>
      </c>
      <c r="AP73" s="11">
        <f t="shared" si="110"/>
        <v>2.1897281714343381E-2</v>
      </c>
      <c r="AQ73" s="11">
        <f t="shared" si="111"/>
        <v>1.9863597388794303E-2</v>
      </c>
      <c r="AR73" s="1">
        <f t="shared" si="123"/>
        <v>57042.858549861536</v>
      </c>
      <c r="AS73" s="1">
        <f t="shared" si="121"/>
        <v>14703.975196630223</v>
      </c>
      <c r="AT73" s="1">
        <f t="shared" si="122"/>
        <v>5838.187651074787</v>
      </c>
      <c r="AU73" s="1">
        <f t="shared" si="69"/>
        <v>11408.571709972308</v>
      </c>
      <c r="AV73" s="1">
        <f t="shared" si="70"/>
        <v>2940.7950393260448</v>
      </c>
      <c r="AW73" s="1">
        <f t="shared" si="71"/>
        <v>1167.6375302149575</v>
      </c>
      <c r="AX73" s="2">
        <v>0.2</v>
      </c>
      <c r="AY73" s="2">
        <v>0.2</v>
      </c>
      <c r="AZ73" s="2">
        <v>0.2</v>
      </c>
      <c r="BA73" s="2">
        <f t="shared" si="124"/>
        <v>0.2</v>
      </c>
      <c r="BB73" s="2">
        <f t="shared" si="130"/>
        <v>4.000000000000001E-3</v>
      </c>
      <c r="BC73" s="2">
        <f t="shared" si="125"/>
        <v>4.000000000000001E-3</v>
      </c>
      <c r="BD73" s="2">
        <f t="shared" si="126"/>
        <v>4.000000000000001E-3</v>
      </c>
      <c r="BE73" s="2">
        <f t="shared" si="127"/>
        <v>228.1714341994462</v>
      </c>
      <c r="BF73" s="2">
        <f t="shared" si="128"/>
        <v>58.815900786520906</v>
      </c>
      <c r="BG73" s="2">
        <f t="shared" si="129"/>
        <v>23.352750604299153</v>
      </c>
      <c r="BH73" s="2">
        <f t="shared" si="131"/>
        <v>200.32746596785094</v>
      </c>
      <c r="BI73" s="2">
        <f t="shared" si="132"/>
        <v>36.243051082709684</v>
      </c>
      <c r="BJ73" s="2">
        <f t="shared" si="133"/>
        <v>33.183400265474589</v>
      </c>
      <c r="BK73" s="11">
        <f t="shared" si="134"/>
        <v>5.1595115043947731E-2</v>
      </c>
      <c r="BL73" s="12">
        <f>BL$4*temperature!$I183+BL$5*temperature!$I183^2</f>
        <v>3.73897778932505</v>
      </c>
      <c r="BM73" s="12">
        <f>BM$4*temperature!$I183+BM$5*temperature!$I183^2</f>
        <v>1.7503522139557623</v>
      </c>
      <c r="BN73" s="12">
        <f>BN$4*temperature!$I183+BN$5*temperature!$I183^2</f>
        <v>0.39485880244074245</v>
      </c>
      <c r="BO73" s="12">
        <f>BO$4*temperature!$I183^2+BO$5*temperature!$I183^6</f>
        <v>0.90683467603346779</v>
      </c>
      <c r="BP73" s="12">
        <f>BP$4*temperature!$I183^2+BP$5*temperature!$I183^6</f>
        <v>0.38959921140360676</v>
      </c>
      <c r="BQ73" s="12">
        <f>BQ$4*temperature!$I183^2+BQ$5*temperature!$I183^6</f>
        <v>6.1093093397613416E-2</v>
      </c>
    </row>
    <row r="74" spans="1:69">
      <c r="A74" s="2">
        <f t="shared" si="72"/>
        <v>2028</v>
      </c>
      <c r="B74" s="5">
        <f t="shared" si="73"/>
        <v>1129.8427580869054</v>
      </c>
      <c r="C74" s="5">
        <f t="shared" si="74"/>
        <v>2788.6751524639435</v>
      </c>
      <c r="D74" s="5">
        <f t="shared" si="75"/>
        <v>3858.4397131742121</v>
      </c>
      <c r="E74" s="15">
        <f t="shared" si="76"/>
        <v>1.6317471666928379E-3</v>
      </c>
      <c r="F74" s="15">
        <f t="shared" si="77"/>
        <v>3.2146513359754621E-3</v>
      </c>
      <c r="G74" s="15">
        <f t="shared" si="78"/>
        <v>6.5625963503719376E-3</v>
      </c>
      <c r="H74" s="5">
        <f t="shared" si="79"/>
        <v>58425.009740233843</v>
      </c>
      <c r="I74" s="5">
        <f t="shared" si="80"/>
        <v>15167.196539601584</v>
      </c>
      <c r="J74" s="5">
        <f t="shared" si="81"/>
        <v>6028.3880465952325</v>
      </c>
      <c r="K74" s="5">
        <f t="shared" si="82"/>
        <v>51710.744103154131</v>
      </c>
      <c r="L74" s="5">
        <f t="shared" si="83"/>
        <v>5438.8538321505657</v>
      </c>
      <c r="M74" s="5">
        <f t="shared" si="84"/>
        <v>1562.3901096632335</v>
      </c>
      <c r="N74" s="15">
        <f t="shared" si="85"/>
        <v>2.2561486011023701E-2</v>
      </c>
      <c r="O74" s="15">
        <f t="shared" si="86"/>
        <v>2.8197839299926253E-2</v>
      </c>
      <c r="P74" s="15">
        <f t="shared" si="87"/>
        <v>2.5846454935793739E-2</v>
      </c>
      <c r="Q74" s="5">
        <f t="shared" si="88"/>
        <v>6767.4079206815759</v>
      </c>
      <c r="R74" s="5">
        <f t="shared" si="89"/>
        <v>7290.7726954995096</v>
      </c>
      <c r="S74" s="5">
        <f t="shared" si="90"/>
        <v>3321.6286112246726</v>
      </c>
      <c r="T74" s="5">
        <f t="shared" si="91"/>
        <v>115.8306682492731</v>
      </c>
      <c r="U74" s="5">
        <f t="shared" si="92"/>
        <v>480.69349378201076</v>
      </c>
      <c r="V74" s="5">
        <f t="shared" si="93"/>
        <v>550.9978099536396</v>
      </c>
      <c r="W74" s="15">
        <f t="shared" si="94"/>
        <v>-1.0734613539272964E-2</v>
      </c>
      <c r="X74" s="15">
        <f t="shared" si="95"/>
        <v>-1.217998157191269E-2</v>
      </c>
      <c r="Y74" s="15">
        <f t="shared" si="96"/>
        <v>-9.7425357312937999E-3</v>
      </c>
      <c r="Z74" s="5">
        <f t="shared" si="118"/>
        <v>11497.348944944759</v>
      </c>
      <c r="AA74" s="5">
        <f t="shared" si="119"/>
        <v>16547.754445019516</v>
      </c>
      <c r="AB74" s="5">
        <f t="shared" si="120"/>
        <v>7270.8017631189232</v>
      </c>
      <c r="AC74" s="16">
        <f t="shared" si="100"/>
        <v>2.1517692475104204</v>
      </c>
      <c r="AD74" s="16">
        <f t="shared" si="101"/>
        <v>2.8908389546658464</v>
      </c>
      <c r="AE74" s="16">
        <f t="shared" si="102"/>
        <v>2.7977732848127141</v>
      </c>
      <c r="AF74" s="15">
        <f t="shared" si="103"/>
        <v>-4.0504037456468023E-3</v>
      </c>
      <c r="AG74" s="15">
        <f t="shared" si="104"/>
        <v>2.9673830763510267E-4</v>
      </c>
      <c r="AH74" s="15">
        <f t="shared" si="105"/>
        <v>9.7937136394747881E-3</v>
      </c>
      <c r="AI74" s="1">
        <f t="shared" si="63"/>
        <v>92407.686809778141</v>
      </c>
      <c r="AJ74" s="1">
        <f t="shared" si="64"/>
        <v>22533.209983951667</v>
      </c>
      <c r="AK74" s="1">
        <f t="shared" si="65"/>
        <v>8809.2743044432264</v>
      </c>
      <c r="AL74" s="14">
        <f t="shared" si="106"/>
        <v>21.322944325506704</v>
      </c>
      <c r="AM74" s="14">
        <f t="shared" si="107"/>
        <v>3.5815212515288772</v>
      </c>
      <c r="AN74" s="14">
        <f t="shared" si="108"/>
        <v>1.3291015117019904</v>
      </c>
      <c r="AO74" s="11">
        <f t="shared" si="109"/>
        <v>1.7208609212873545E-2</v>
      </c>
      <c r="AP74" s="11">
        <f t="shared" si="110"/>
        <v>2.1678308897199947E-2</v>
      </c>
      <c r="AQ74" s="11">
        <f t="shared" si="111"/>
        <v>1.9664961414906361E-2</v>
      </c>
      <c r="AR74" s="1">
        <f t="shared" si="123"/>
        <v>58425.009740233843</v>
      </c>
      <c r="AS74" s="1">
        <f t="shared" si="121"/>
        <v>15167.196539601584</v>
      </c>
      <c r="AT74" s="1">
        <f t="shared" si="122"/>
        <v>6028.3880465952325</v>
      </c>
      <c r="AU74" s="1">
        <f t="shared" si="69"/>
        <v>11685.001948046769</v>
      </c>
      <c r="AV74" s="1">
        <f t="shared" si="70"/>
        <v>3033.4393079203169</v>
      </c>
      <c r="AW74" s="1">
        <f t="shared" si="71"/>
        <v>1205.6776093190465</v>
      </c>
      <c r="AX74" s="2">
        <v>0.2</v>
      </c>
      <c r="AY74" s="2">
        <v>0.2</v>
      </c>
      <c r="AZ74" s="2">
        <v>0.2</v>
      </c>
      <c r="BA74" s="2">
        <f t="shared" si="124"/>
        <v>0.2</v>
      </c>
      <c r="BB74" s="2">
        <f t="shared" si="130"/>
        <v>4.000000000000001E-3</v>
      </c>
      <c r="BC74" s="2">
        <f t="shared" si="125"/>
        <v>4.000000000000001E-3</v>
      </c>
      <c r="BD74" s="2">
        <f t="shared" si="126"/>
        <v>4.000000000000001E-3</v>
      </c>
      <c r="BE74" s="2">
        <f t="shared" si="127"/>
        <v>233.70003896093542</v>
      </c>
      <c r="BF74" s="2">
        <f t="shared" si="128"/>
        <v>60.668786158406348</v>
      </c>
      <c r="BG74" s="2">
        <f t="shared" si="129"/>
        <v>24.113552186380936</v>
      </c>
      <c r="BH74" s="2">
        <f t="shared" si="131"/>
        <v>203.26428299255056</v>
      </c>
      <c r="BI74" s="2">
        <f t="shared" si="132"/>
        <v>36.662851361482595</v>
      </c>
      <c r="BJ74" s="2">
        <f t="shared" si="133"/>
        <v>33.164914918594967</v>
      </c>
      <c r="BK74" s="11">
        <f t="shared" si="134"/>
        <v>5.1495031314979317E-2</v>
      </c>
      <c r="BL74" s="12">
        <f>BL$4*temperature!$I184+BL$5*temperature!$I184^2</f>
        <v>3.7324918645718492</v>
      </c>
      <c r="BM74" s="12">
        <f>BM$4*temperature!$I184+BM$5*temperature!$I184^2</f>
        <v>1.7265237502200863</v>
      </c>
      <c r="BN74" s="12">
        <f>BN$4*temperature!$I184+BN$5*temperature!$I184^2</f>
        <v>0.36029027129378521</v>
      </c>
      <c r="BO74" s="12">
        <f>BO$4*temperature!$I184^2+BO$5*temperature!$I184^6</f>
        <v>0.93650132364479266</v>
      </c>
      <c r="BP74" s="12">
        <f>BP$4*temperature!$I184^2+BP$5*temperature!$I184^6</f>
        <v>0.39994904215516175</v>
      </c>
      <c r="BQ74" s="12">
        <f>BQ$4*temperature!$I184^2+BQ$5*temperature!$I184^6</f>
        <v>5.9174418519205331E-2</v>
      </c>
    </row>
    <row r="75" spans="1:69">
      <c r="A75" s="2">
        <f t="shared" si="72"/>
        <v>2029</v>
      </c>
      <c r="B75" s="5">
        <f t="shared" si="73"/>
        <v>1131.5941949202563</v>
      </c>
      <c r="C75" s="5">
        <f t="shared" si="74"/>
        <v>2797.1915398531901</v>
      </c>
      <c r="D75" s="5">
        <f t="shared" si="75"/>
        <v>3882.4950264350286</v>
      </c>
      <c r="E75" s="15">
        <f t="shared" si="76"/>
        <v>1.5501598083581959E-3</v>
      </c>
      <c r="F75" s="15">
        <f t="shared" si="77"/>
        <v>3.053918769176689E-3</v>
      </c>
      <c r="G75" s="15">
        <f t="shared" si="78"/>
        <v>6.2344665328533406E-3</v>
      </c>
      <c r="H75" s="5">
        <f t="shared" si="79"/>
        <v>59823.150936497128</v>
      </c>
      <c r="I75" s="5">
        <f t="shared" si="80"/>
        <v>15638.242560642757</v>
      </c>
      <c r="J75" s="5">
        <f t="shared" si="81"/>
        <v>6221.1450732932663</v>
      </c>
      <c r="K75" s="5">
        <f t="shared" si="82"/>
        <v>52866.258244381395</v>
      </c>
      <c r="L75" s="5">
        <f t="shared" si="83"/>
        <v>5590.694215192545</v>
      </c>
      <c r="M75" s="5">
        <f t="shared" si="84"/>
        <v>1602.3575126136413</v>
      </c>
      <c r="N75" s="15">
        <f t="shared" si="85"/>
        <v>2.2345726430124557E-2</v>
      </c>
      <c r="O75" s="15">
        <f t="shared" si="86"/>
        <v>2.7917717174969603E-2</v>
      </c>
      <c r="P75" s="15">
        <f t="shared" si="87"/>
        <v>2.558093699084063E-2</v>
      </c>
      <c r="Q75" s="5">
        <f t="shared" si="88"/>
        <v>6854.9715958487905</v>
      </c>
      <c r="R75" s="5">
        <f t="shared" si="89"/>
        <v>7425.6420779149639</v>
      </c>
      <c r="S75" s="5">
        <f t="shared" si="90"/>
        <v>3394.4414833070459</v>
      </c>
      <c r="T75" s="5">
        <f t="shared" si="91"/>
        <v>114.58727078962141</v>
      </c>
      <c r="U75" s="5">
        <f t="shared" si="92"/>
        <v>474.83865588600753</v>
      </c>
      <c r="V75" s="5">
        <f t="shared" si="93"/>
        <v>545.62969410230164</v>
      </c>
      <c r="W75" s="15">
        <f t="shared" si="94"/>
        <v>-1.0734613539272964E-2</v>
      </c>
      <c r="X75" s="15">
        <f t="shared" si="95"/>
        <v>-1.217998157191269E-2</v>
      </c>
      <c r="Y75" s="15">
        <f t="shared" si="96"/>
        <v>-9.7425357312937999E-3</v>
      </c>
      <c r="Z75" s="5">
        <f t="shared" si="118"/>
        <v>11602.334939014752</v>
      </c>
      <c r="AA75" s="5">
        <f t="shared" si="119"/>
        <v>16866.163126227442</v>
      </c>
      <c r="AB75" s="5">
        <f t="shared" si="120"/>
        <v>7507.3427004186933</v>
      </c>
      <c r="AC75" s="16">
        <f t="shared" si="100"/>
        <v>2.1430537132905365</v>
      </c>
      <c r="AD75" s="16">
        <f t="shared" si="101"/>
        <v>2.8916967773248996</v>
      </c>
      <c r="AE75" s="16">
        <f t="shared" si="102"/>
        <v>2.8251738751923425</v>
      </c>
      <c r="AF75" s="15">
        <f t="shared" si="103"/>
        <v>-4.0504037456468023E-3</v>
      </c>
      <c r="AG75" s="15">
        <f t="shared" si="104"/>
        <v>2.9673830763510267E-4</v>
      </c>
      <c r="AH75" s="15">
        <f t="shared" si="105"/>
        <v>9.7937136394747881E-3</v>
      </c>
      <c r="AI75" s="1">
        <f t="shared" si="63"/>
        <v>94851.920076847106</v>
      </c>
      <c r="AJ75" s="1">
        <f t="shared" si="64"/>
        <v>23313.328293476818</v>
      </c>
      <c r="AK75" s="1">
        <f t="shared" si="65"/>
        <v>9134.0244833179495</v>
      </c>
      <c r="AL75" s="14">
        <f t="shared" si="106"/>
        <v>21.686213159510551</v>
      </c>
      <c r="AM75" s="14">
        <f t="shared" si="107"/>
        <v>3.6583861623012814</v>
      </c>
      <c r="AN75" s="14">
        <f t="shared" si="108"/>
        <v>1.3549768743466626</v>
      </c>
      <c r="AO75" s="11">
        <f t="shared" si="109"/>
        <v>1.7036523120744808E-2</v>
      </c>
      <c r="AP75" s="11">
        <f t="shared" si="110"/>
        <v>2.1461525808227949E-2</v>
      </c>
      <c r="AQ75" s="11">
        <f t="shared" si="111"/>
        <v>1.9468311800757296E-2</v>
      </c>
      <c r="AR75" s="1">
        <f t="shared" si="123"/>
        <v>59823.150936497128</v>
      </c>
      <c r="AS75" s="1">
        <f t="shared" si="121"/>
        <v>15638.242560642757</v>
      </c>
      <c r="AT75" s="1">
        <f t="shared" si="122"/>
        <v>6221.1450732932663</v>
      </c>
      <c r="AU75" s="1">
        <f t="shared" si="69"/>
        <v>11964.630187299426</v>
      </c>
      <c r="AV75" s="1">
        <f t="shared" si="70"/>
        <v>3127.6485121285514</v>
      </c>
      <c r="AW75" s="1">
        <f t="shared" si="71"/>
        <v>1244.2290146586533</v>
      </c>
      <c r="AX75" s="2">
        <v>0.2</v>
      </c>
      <c r="AY75" s="2">
        <v>0.2</v>
      </c>
      <c r="AZ75" s="2">
        <v>0.2</v>
      </c>
      <c r="BA75" s="2">
        <f t="shared" si="124"/>
        <v>0.19999999999999998</v>
      </c>
      <c r="BB75" s="2">
        <f t="shared" si="130"/>
        <v>4.000000000000001E-3</v>
      </c>
      <c r="BC75" s="2">
        <f t="shared" si="125"/>
        <v>4.000000000000001E-3</v>
      </c>
      <c r="BD75" s="2">
        <f t="shared" si="126"/>
        <v>4.000000000000001E-3</v>
      </c>
      <c r="BE75" s="2">
        <f t="shared" si="127"/>
        <v>239.29260374598857</v>
      </c>
      <c r="BF75" s="2">
        <f t="shared" si="128"/>
        <v>62.552970242571043</v>
      </c>
      <c r="BG75" s="2">
        <f t="shared" si="129"/>
        <v>24.88458029317307</v>
      </c>
      <c r="BH75" s="2">
        <f t="shared" si="131"/>
        <v>206.2452127125963</v>
      </c>
      <c r="BI75" s="2">
        <f t="shared" si="132"/>
        <v>37.087848477700952</v>
      </c>
      <c r="BJ75" s="2">
        <f t="shared" si="133"/>
        <v>33.146988603284662</v>
      </c>
      <c r="BK75" s="11">
        <f t="shared" si="134"/>
        <v>5.138928146340202E-2</v>
      </c>
      <c r="BL75" s="12">
        <f>BL$4*temperature!$I185+BL$5*temperature!$I185^2</f>
        <v>3.7230770164701559</v>
      </c>
      <c r="BM75" s="12">
        <f>BM$4*temperature!$I185+BM$5*temperature!$I185^2</f>
        <v>1.7003713615014568</v>
      </c>
      <c r="BN75" s="12">
        <f>BN$4*temperature!$I185+BN$5*temperature!$I185^2</f>
        <v>0.32385973277592406</v>
      </c>
      <c r="BO75" s="12">
        <f>BO$4*temperature!$I185^2+BO$5*temperature!$I185^6</f>
        <v>0.96642068970117667</v>
      </c>
      <c r="BP75" s="12">
        <f>BP$4*temperature!$I185^2+BP$5*temperature!$I185^6</f>
        <v>0.41006295947588794</v>
      </c>
      <c r="BQ75" s="12">
        <f>BQ$4*temperature!$I185^2+BQ$5*temperature!$I185^6</f>
        <v>5.6709486971092224E-2</v>
      </c>
    </row>
    <row r="76" spans="1:69">
      <c r="A76" s="2">
        <f t="shared" si="72"/>
        <v>2030</v>
      </c>
      <c r="B76" s="5">
        <f t="shared" si="73"/>
        <v>1133.2606391685763</v>
      </c>
      <c r="C76" s="5">
        <f t="shared" si="74"/>
        <v>2805.3068158105034</v>
      </c>
      <c r="D76" s="5">
        <f t="shared" si="75"/>
        <v>3905.4900474759938</v>
      </c>
      <c r="E76" s="15">
        <f t="shared" si="76"/>
        <v>1.472651817940286E-3</v>
      </c>
      <c r="F76" s="15">
        <f t="shared" si="77"/>
        <v>2.9012228307178545E-3</v>
      </c>
      <c r="G76" s="15">
        <f t="shared" si="78"/>
        <v>5.9227432062106729E-3</v>
      </c>
      <c r="H76" s="5">
        <f t="shared" si="79"/>
        <v>61237.141520535806</v>
      </c>
      <c r="I76" s="5">
        <f t="shared" si="80"/>
        <v>16117.083467032442</v>
      </c>
      <c r="J76" s="5">
        <f t="shared" si="81"/>
        <v>6416.414321558661</v>
      </c>
      <c r="K76" s="5">
        <f t="shared" si="82"/>
        <v>54036.237917398081</v>
      </c>
      <c r="L76" s="5">
        <f t="shared" si="83"/>
        <v>5745.2123868226263</v>
      </c>
      <c r="M76" s="5">
        <f t="shared" si="84"/>
        <v>1642.9216931958144</v>
      </c>
      <c r="N76" s="15">
        <f t="shared" si="85"/>
        <v>2.2130934018600223E-2</v>
      </c>
      <c r="O76" s="15">
        <f t="shared" si="86"/>
        <v>2.7638458782128117E-2</v>
      </c>
      <c r="P76" s="15">
        <f t="shared" si="87"/>
        <v>2.5315312134061685E-2</v>
      </c>
      <c r="Q76" s="5">
        <f t="shared" si="88"/>
        <v>6941.6721676771958</v>
      </c>
      <c r="R76" s="5">
        <f t="shared" si="89"/>
        <v>7559.8006777501823</v>
      </c>
      <c r="S76" s="5">
        <f t="shared" si="90"/>
        <v>3466.8777005181096</v>
      </c>
      <c r="T76" s="5">
        <f t="shared" si="91"/>
        <v>113.35722072117481</v>
      </c>
      <c r="U76" s="5">
        <f t="shared" si="92"/>
        <v>469.05512980768418</v>
      </c>
      <c r="V76" s="5">
        <f t="shared" si="93"/>
        <v>540.31387731145503</v>
      </c>
      <c r="W76" s="15">
        <f t="shared" si="94"/>
        <v>-1.0734613539272964E-2</v>
      </c>
      <c r="X76" s="15">
        <f t="shared" si="95"/>
        <v>-1.217998157191269E-2</v>
      </c>
      <c r="Y76" s="15">
        <f t="shared" si="96"/>
        <v>-9.7425357312937999E-3</v>
      </c>
      <c r="Z76" s="5">
        <f t="shared" si="118"/>
        <v>11704.855667025351</v>
      </c>
      <c r="AA76" s="5">
        <f t="shared" si="119"/>
        <v>17183.261632396749</v>
      </c>
      <c r="AB76" s="5">
        <f t="shared" si="120"/>
        <v>7747.0464084270416</v>
      </c>
      <c r="AC76" s="16">
        <f t="shared" si="100"/>
        <v>2.1343734805031023</v>
      </c>
      <c r="AD76" s="16">
        <f t="shared" si="101"/>
        <v>2.892554854532797</v>
      </c>
      <c r="AE76" s="16">
        <f t="shared" si="102"/>
        <v>2.8528428191077015</v>
      </c>
      <c r="AF76" s="15">
        <f t="shared" si="103"/>
        <v>-4.0504037456468023E-3</v>
      </c>
      <c r="AG76" s="15">
        <f t="shared" si="104"/>
        <v>2.9673830763510267E-4</v>
      </c>
      <c r="AH76" s="15">
        <f t="shared" si="105"/>
        <v>9.7937136394747881E-3</v>
      </c>
      <c r="AI76" s="1">
        <f t="shared" si="63"/>
        <v>97331.358256461826</v>
      </c>
      <c r="AJ76" s="1">
        <f t="shared" si="64"/>
        <v>24109.643976257688</v>
      </c>
      <c r="AK76" s="1">
        <f t="shared" si="65"/>
        <v>9464.8510496448071</v>
      </c>
      <c r="AL76" s="14">
        <f t="shared" si="106"/>
        <v>22.051976254685016</v>
      </c>
      <c r="AM76" s="14">
        <f t="shared" si="107"/>
        <v>3.736115565849587</v>
      </c>
      <c r="AN76" s="14">
        <f t="shared" si="108"/>
        <v>1.3810921954965329</v>
      </c>
      <c r="AO76" s="11">
        <f t="shared" si="109"/>
        <v>1.686615788953736E-2</v>
      </c>
      <c r="AP76" s="11">
        <f t="shared" si="110"/>
        <v>2.1246910550145669E-2</v>
      </c>
      <c r="AQ76" s="11">
        <f t="shared" si="111"/>
        <v>1.9273628682749722E-2</v>
      </c>
      <c r="AR76" s="1">
        <f t="shared" si="123"/>
        <v>61237.141520535806</v>
      </c>
      <c r="AS76" s="1">
        <f t="shared" si="121"/>
        <v>16117.083467032442</v>
      </c>
      <c r="AT76" s="1">
        <f t="shared" si="122"/>
        <v>6416.414321558661</v>
      </c>
      <c r="AU76" s="1">
        <f t="shared" si="69"/>
        <v>12247.428304107161</v>
      </c>
      <c r="AV76" s="1">
        <f t="shared" si="70"/>
        <v>3223.4166934064888</v>
      </c>
      <c r="AW76" s="1">
        <f t="shared" si="71"/>
        <v>1283.2828643117323</v>
      </c>
      <c r="AX76" s="2">
        <v>0.2</v>
      </c>
      <c r="AY76" s="2">
        <v>0.2</v>
      </c>
      <c r="AZ76" s="2">
        <v>0.2</v>
      </c>
      <c r="BA76" s="2">
        <f t="shared" si="124"/>
        <v>0.2</v>
      </c>
      <c r="BB76" s="2">
        <f t="shared" si="130"/>
        <v>4.000000000000001E-3</v>
      </c>
      <c r="BC76" s="2">
        <f t="shared" si="125"/>
        <v>4.000000000000001E-3</v>
      </c>
      <c r="BD76" s="2">
        <f t="shared" si="126"/>
        <v>4.000000000000001E-3</v>
      </c>
      <c r="BE76" s="2">
        <f t="shared" si="127"/>
        <v>244.94856608214329</v>
      </c>
      <c r="BF76" s="2">
        <f t="shared" si="128"/>
        <v>64.46833386812979</v>
      </c>
      <c r="BG76" s="2">
        <f t="shared" si="129"/>
        <v>25.665657286234651</v>
      </c>
      <c r="BH76" s="2">
        <f t="shared" si="131"/>
        <v>209.27089837784732</v>
      </c>
      <c r="BI76" s="2">
        <f t="shared" si="132"/>
        <v>37.518100607036864</v>
      </c>
      <c r="BJ76" s="2">
        <f t="shared" si="133"/>
        <v>33.129603119862807</v>
      </c>
      <c r="BK76" s="11">
        <f t="shared" si="134"/>
        <v>5.1278249271683424E-2</v>
      </c>
      <c r="BL76" s="12">
        <f>BL$4*temperature!$I186+BL$5*temperature!$I186^2</f>
        <v>3.7106566980119036</v>
      </c>
      <c r="BM76" s="12">
        <f>BM$4*temperature!$I186+BM$5*temperature!$I186^2</f>
        <v>1.6718325611481686</v>
      </c>
      <c r="BN76" s="12">
        <f>BN$4*temperature!$I186+BN$5*temperature!$I186^2</f>
        <v>0.28551566978169785</v>
      </c>
      <c r="BO76" s="12">
        <f>BO$4*temperature!$I186^2+BO$5*temperature!$I186^6</f>
        <v>0.99654833958216715</v>
      </c>
      <c r="BP76" s="12">
        <f>BP$4*temperature!$I186^2+BP$5*temperature!$I186^6</f>
        <v>0.41988577822731443</v>
      </c>
      <c r="BQ76" s="12">
        <f>BQ$4*temperature!$I186^2+BQ$5*temperature!$I186^6</f>
        <v>5.3636285356772437E-2</v>
      </c>
    </row>
    <row r="77" spans="1:69">
      <c r="A77" s="2">
        <f t="shared" si="72"/>
        <v>2031</v>
      </c>
      <c r="B77" s="5">
        <f t="shared" si="73"/>
        <v>1134.8460925920244</v>
      </c>
      <c r="C77" s="5">
        <f t="shared" si="74"/>
        <v>2813.0386949826416</v>
      </c>
      <c r="D77" s="5">
        <f t="shared" si="75"/>
        <v>3927.4647013893245</v>
      </c>
      <c r="E77" s="15">
        <f t="shared" si="76"/>
        <v>1.3990192270432716E-3</v>
      </c>
      <c r="F77" s="15">
        <f t="shared" si="77"/>
        <v>2.7561616891819615E-3</v>
      </c>
      <c r="G77" s="15">
        <f t="shared" si="78"/>
        <v>5.6266060459001389E-3</v>
      </c>
      <c r="H77" s="5">
        <f t="shared" si="79"/>
        <v>62666.833889247035</v>
      </c>
      <c r="I77" s="5">
        <f t="shared" si="80"/>
        <v>16603.686563503146</v>
      </c>
      <c r="J77" s="5">
        <f t="shared" si="81"/>
        <v>6614.1515262856765</v>
      </c>
      <c r="K77" s="5">
        <f t="shared" si="82"/>
        <v>55220.557482040582</v>
      </c>
      <c r="L77" s="5">
        <f t="shared" si="83"/>
        <v>5902.4024778321091</v>
      </c>
      <c r="M77" s="5">
        <f t="shared" si="84"/>
        <v>1684.0766319162456</v>
      </c>
      <c r="N77" s="15">
        <f t="shared" si="85"/>
        <v>2.1917135801587495E-2</v>
      </c>
      <c r="O77" s="15">
        <f t="shared" si="86"/>
        <v>2.7360188001059438E-2</v>
      </c>
      <c r="P77" s="15">
        <f t="shared" si="87"/>
        <v>2.5049848018243948E-2</v>
      </c>
      <c r="Q77" s="5">
        <f t="shared" si="88"/>
        <v>7027.4822376665734</v>
      </c>
      <c r="R77" s="5">
        <f t="shared" si="89"/>
        <v>7693.1861195887304</v>
      </c>
      <c r="S77" s="5">
        <f t="shared" si="90"/>
        <v>3538.9007823843958</v>
      </c>
      <c r="T77" s="5">
        <f t="shared" si="91"/>
        <v>112.14037476484694</v>
      </c>
      <c r="U77" s="5">
        <f t="shared" si="92"/>
        <v>463.34204697041548</v>
      </c>
      <c r="V77" s="5">
        <f t="shared" si="93"/>
        <v>535.04985005563424</v>
      </c>
      <c r="W77" s="15">
        <f t="shared" si="94"/>
        <v>-1.0734613539272964E-2</v>
      </c>
      <c r="X77" s="15">
        <f t="shared" si="95"/>
        <v>-1.217998157191269E-2</v>
      </c>
      <c r="Y77" s="15">
        <f t="shared" si="96"/>
        <v>-9.7425357312937999E-3</v>
      </c>
      <c r="Z77" s="5">
        <f t="shared" si="118"/>
        <v>11804.887770482354</v>
      </c>
      <c r="AA77" s="5">
        <f t="shared" si="119"/>
        <v>17498.901573835195</v>
      </c>
      <c r="AB77" s="5">
        <f t="shared" si="120"/>
        <v>7989.8571662113891</v>
      </c>
      <c r="AC77" s="16">
        <f t="shared" si="100"/>
        <v>2.1257284061630632</v>
      </c>
      <c r="AD77" s="16">
        <f t="shared" si="101"/>
        <v>2.8934131863650729</v>
      </c>
      <c r="AE77" s="16">
        <f t="shared" si="102"/>
        <v>2.8807827447364742</v>
      </c>
      <c r="AF77" s="15">
        <f t="shared" si="103"/>
        <v>-4.0504037456468023E-3</v>
      </c>
      <c r="AG77" s="15">
        <f t="shared" si="104"/>
        <v>2.9673830763510267E-4</v>
      </c>
      <c r="AH77" s="15">
        <f t="shared" si="105"/>
        <v>9.7937136394747881E-3</v>
      </c>
      <c r="AI77" s="1">
        <f t="shared" si="63"/>
        <v>99845.650734922805</v>
      </c>
      <c r="AJ77" s="1">
        <f t="shared" si="64"/>
        <v>24922.096272038409</v>
      </c>
      <c r="AK77" s="1">
        <f t="shared" si="65"/>
        <v>9801.6488089920585</v>
      </c>
      <c r="AL77" s="14">
        <f t="shared" si="106"/>
        <v>22.42018904683998</v>
      </c>
      <c r="AM77" s="14">
        <f t="shared" si="107"/>
        <v>3.8147026699498738</v>
      </c>
      <c r="AN77" s="14">
        <f t="shared" si="108"/>
        <v>1.4074446670676504</v>
      </c>
      <c r="AO77" s="11">
        <f t="shared" si="109"/>
        <v>1.6697496310641987E-2</v>
      </c>
      <c r="AP77" s="11">
        <f t="shared" si="110"/>
        <v>2.1034441444644211E-2</v>
      </c>
      <c r="AQ77" s="11">
        <f t="shared" si="111"/>
        <v>1.9080892395922224E-2</v>
      </c>
      <c r="AR77" s="1">
        <f t="shared" si="123"/>
        <v>62666.833889247035</v>
      </c>
      <c r="AS77" s="1">
        <f t="shared" si="121"/>
        <v>16603.686563503146</v>
      </c>
      <c r="AT77" s="1">
        <f t="shared" si="122"/>
        <v>6614.1515262856765</v>
      </c>
      <c r="AU77" s="1">
        <f t="shared" si="69"/>
        <v>12533.366777849407</v>
      </c>
      <c r="AV77" s="1">
        <f t="shared" si="70"/>
        <v>3320.7373127006294</v>
      </c>
      <c r="AW77" s="1">
        <f t="shared" si="71"/>
        <v>1322.8303052571355</v>
      </c>
      <c r="AX77" s="2">
        <v>0.2</v>
      </c>
      <c r="AY77" s="2">
        <v>0.2</v>
      </c>
      <c r="AZ77" s="2">
        <v>0.2</v>
      </c>
      <c r="BA77" s="2">
        <f t="shared" si="124"/>
        <v>0.19999999999999998</v>
      </c>
      <c r="BB77" s="2">
        <f t="shared" si="130"/>
        <v>4.000000000000001E-3</v>
      </c>
      <c r="BC77" s="2">
        <f t="shared" si="125"/>
        <v>4.000000000000001E-3</v>
      </c>
      <c r="BD77" s="2">
        <f t="shared" si="126"/>
        <v>4.000000000000001E-3</v>
      </c>
      <c r="BE77" s="2">
        <f t="shared" si="127"/>
        <v>250.66733555698821</v>
      </c>
      <c r="BF77" s="2">
        <f t="shared" si="128"/>
        <v>66.414746254012599</v>
      </c>
      <c r="BG77" s="2">
        <f t="shared" si="129"/>
        <v>26.456606105142711</v>
      </c>
      <c r="BH77" s="2">
        <f t="shared" si="131"/>
        <v>212.34198954755993</v>
      </c>
      <c r="BI77" s="2">
        <f t="shared" si="132"/>
        <v>37.953665819412123</v>
      </c>
      <c r="BJ77" s="2">
        <f t="shared" si="133"/>
        <v>33.112739758385239</v>
      </c>
      <c r="BK77" s="11">
        <f t="shared" si="134"/>
        <v>5.1162279939935579E-2</v>
      </c>
      <c r="BL77" s="12">
        <f>BL$4*temperature!$I187+BL$5*temperature!$I187^2</f>
        <v>3.6951507135254271</v>
      </c>
      <c r="BM77" s="12">
        <f>BM$4*temperature!$I187+BM$5*temperature!$I187^2</f>
        <v>1.6408428430751667</v>
      </c>
      <c r="BN77" s="12">
        <f>BN$4*temperature!$I187+BN$5*temperature!$I187^2</f>
        <v>0.24520567248151837</v>
      </c>
      <c r="BO77" s="12">
        <f>BO$4*temperature!$I187^2+BO$5*temperature!$I187^6</f>
        <v>1.026832812287743</v>
      </c>
      <c r="BP77" s="12">
        <f>BP$4*temperature!$I187^2+BP$5*temperature!$I187^6</f>
        <v>0.42935594731418186</v>
      </c>
      <c r="BQ77" s="12">
        <f>BQ$4*temperature!$I187^2+BQ$5*temperature!$I187^6</f>
        <v>4.9886853733088252E-2</v>
      </c>
    </row>
    <row r="78" spans="1:69">
      <c r="A78" s="2">
        <f t="shared" si="72"/>
        <v>2032</v>
      </c>
      <c r="B78" s="5">
        <f t="shared" si="73"/>
        <v>1136.3543805201318</v>
      </c>
      <c r="C78" s="5">
        <f t="shared" si="74"/>
        <v>2820.4042249898744</v>
      </c>
      <c r="D78" s="5">
        <f t="shared" si="75"/>
        <v>3948.4580831915264</v>
      </c>
      <c r="E78" s="15">
        <f t="shared" si="76"/>
        <v>1.3290682656911079E-3</v>
      </c>
      <c r="F78" s="15">
        <f t="shared" si="77"/>
        <v>2.6183536047228633E-3</v>
      </c>
      <c r="G78" s="15">
        <f t="shared" si="78"/>
        <v>5.3452757436051315E-3</v>
      </c>
      <c r="H78" s="5">
        <f t="shared" si="79"/>
        <v>64112.072280962326</v>
      </c>
      <c r="I78" s="5">
        <f t="shared" si="80"/>
        <v>17098.015864772195</v>
      </c>
      <c r="J78" s="5">
        <f t="shared" si="81"/>
        <v>6814.3123937192468</v>
      </c>
      <c r="K78" s="5">
        <f t="shared" si="82"/>
        <v>56419.083148706624</v>
      </c>
      <c r="L78" s="5">
        <f t="shared" si="83"/>
        <v>6062.2572159256997</v>
      </c>
      <c r="M78" s="5">
        <f t="shared" si="84"/>
        <v>1725.8160654478213</v>
      </c>
      <c r="N78" s="15">
        <f t="shared" si="85"/>
        <v>2.1704338407953161E-2</v>
      </c>
      <c r="O78" s="15">
        <f t="shared" si="86"/>
        <v>2.7082995219991135E-2</v>
      </c>
      <c r="P78" s="15">
        <f t="shared" si="87"/>
        <v>2.4784759042753235E-2</v>
      </c>
      <c r="Q78" s="5">
        <f t="shared" si="88"/>
        <v>7112.3747523098955</v>
      </c>
      <c r="R78" s="5">
        <f t="shared" si="89"/>
        <v>7825.7370585281478</v>
      </c>
      <c r="S78" s="5">
        <f t="shared" si="90"/>
        <v>3610.4755701529384</v>
      </c>
      <c r="T78" s="5">
        <f t="shared" si="91"/>
        <v>110.93659117959707</v>
      </c>
      <c r="U78" s="5">
        <f t="shared" si="92"/>
        <v>457.69854937682351</v>
      </c>
      <c r="V78" s="5">
        <f t="shared" si="93"/>
        <v>529.83710777344379</v>
      </c>
      <c r="W78" s="15">
        <f t="shared" si="94"/>
        <v>-1.0734613539272964E-2</v>
      </c>
      <c r="X78" s="15">
        <f t="shared" si="95"/>
        <v>-1.217998157191269E-2</v>
      </c>
      <c r="Y78" s="15">
        <f t="shared" si="96"/>
        <v>-9.7425357312937999E-3</v>
      </c>
      <c r="Z78" s="5">
        <f t="shared" si="118"/>
        <v>11902.40926772469</v>
      </c>
      <c r="AA78" s="5">
        <f t="shared" si="119"/>
        <v>17812.937143656683</v>
      </c>
      <c r="AB78" s="5">
        <f t="shared" si="120"/>
        <v>8235.7194425939451</v>
      </c>
      <c r="AC78" s="16">
        <f t="shared" si="100"/>
        <v>2.1171183478645124</v>
      </c>
      <c r="AD78" s="16">
        <f t="shared" si="101"/>
        <v>2.8942717728972842</v>
      </c>
      <c r="AE78" s="16">
        <f t="shared" si="102"/>
        <v>2.9089963059959634</v>
      </c>
      <c r="AF78" s="15">
        <f t="shared" si="103"/>
        <v>-4.0504037456468023E-3</v>
      </c>
      <c r="AG78" s="15">
        <f t="shared" si="104"/>
        <v>2.9673830763510267E-4</v>
      </c>
      <c r="AH78" s="15">
        <f t="shared" si="105"/>
        <v>9.7937136394747881E-3</v>
      </c>
      <c r="AI78" s="1">
        <f t="shared" si="63"/>
        <v>102394.45243927994</v>
      </c>
      <c r="AJ78" s="1">
        <f t="shared" si="64"/>
        <v>25750.623957535197</v>
      </c>
      <c r="AK78" s="1">
        <f t="shared" si="65"/>
        <v>10144.314233349989</v>
      </c>
      <c r="AL78" s="14">
        <f t="shared" si="106"/>
        <v>22.790806460494551</v>
      </c>
      <c r="AM78" s="14">
        <f t="shared" si="107"/>
        <v>3.8941404084902649</v>
      </c>
      <c r="AN78" s="14">
        <f t="shared" si="108"/>
        <v>1.4340314143107273</v>
      </c>
      <c r="AO78" s="11">
        <f t="shared" si="109"/>
        <v>1.6530521347535566E-2</v>
      </c>
      <c r="AP78" s="11">
        <f t="shared" si="110"/>
        <v>2.0824097030197768E-2</v>
      </c>
      <c r="AQ78" s="11">
        <f t="shared" si="111"/>
        <v>1.8890083471963002E-2</v>
      </c>
      <c r="AR78" s="1">
        <f t="shared" si="123"/>
        <v>64112.072280962326</v>
      </c>
      <c r="AS78" s="1">
        <f t="shared" si="121"/>
        <v>17098.015864772195</v>
      </c>
      <c r="AT78" s="1">
        <f t="shared" si="122"/>
        <v>6814.3123937192468</v>
      </c>
      <c r="AU78" s="1">
        <f t="shared" si="69"/>
        <v>12822.414456192466</v>
      </c>
      <c r="AV78" s="1">
        <f t="shared" si="70"/>
        <v>3419.6031729544393</v>
      </c>
      <c r="AW78" s="1">
        <f t="shared" si="71"/>
        <v>1362.8624787438494</v>
      </c>
      <c r="AX78" s="2">
        <v>0.2</v>
      </c>
      <c r="AY78" s="2">
        <v>0.2</v>
      </c>
      <c r="AZ78" s="2">
        <v>0.2</v>
      </c>
      <c r="BA78" s="2">
        <f t="shared" si="124"/>
        <v>0.19999999999999998</v>
      </c>
      <c r="BB78" s="2">
        <f t="shared" si="130"/>
        <v>4.000000000000001E-3</v>
      </c>
      <c r="BC78" s="2">
        <f t="shared" si="125"/>
        <v>4.000000000000001E-3</v>
      </c>
      <c r="BD78" s="2">
        <f t="shared" si="126"/>
        <v>4.000000000000001E-3</v>
      </c>
      <c r="BE78" s="2">
        <f t="shared" si="127"/>
        <v>256.44828912384935</v>
      </c>
      <c r="BF78" s="2">
        <f t="shared" si="128"/>
        <v>68.392063459088789</v>
      </c>
      <c r="BG78" s="2">
        <f t="shared" si="129"/>
        <v>27.257249574876994</v>
      </c>
      <c r="BH78" s="2">
        <f t="shared" si="131"/>
        <v>215.45914222530595</v>
      </c>
      <c r="BI78" s="2">
        <f t="shared" si="132"/>
        <v>38.394602140862382</v>
      </c>
      <c r="BJ78" s="2">
        <f t="shared" si="133"/>
        <v>33.09637945399944</v>
      </c>
      <c r="BK78" s="11">
        <f t="shared" si="134"/>
        <v>5.1041682494762791E-2</v>
      </c>
      <c r="BL78" s="12">
        <f>BL$4*temperature!$I188+BL$5*temperature!$I188^2</f>
        <v>3.6764756259623246</v>
      </c>
      <c r="BM78" s="12">
        <f>BM$4*temperature!$I188+BM$5*temperature!$I188^2</f>
        <v>1.6073359477167162</v>
      </c>
      <c r="BN78" s="12">
        <f>BN$4*temperature!$I188+BN$5*temperature!$I188^2</f>
        <v>0.20287660402341512</v>
      </c>
      <c r="BO78" s="12">
        <f>BO$4*temperature!$I188^2+BO$5*temperature!$I188^6</f>
        <v>1.0572150737819108</v>
      </c>
      <c r="BP78" s="12">
        <f>BP$4*temperature!$I188^2+BP$5*temperature!$I188^6</f>
        <v>0.438405056798156</v>
      </c>
      <c r="BQ78" s="12">
        <f>BQ$4*temperature!$I188^2+BQ$5*temperature!$I188^6</f>
        <v>4.5386826871517405E-2</v>
      </c>
    </row>
    <row r="79" spans="1:69">
      <c r="A79" s="2">
        <f t="shared" si="72"/>
        <v>2033</v>
      </c>
      <c r="B79" s="5">
        <f t="shared" si="73"/>
        <v>1137.7891584385738</v>
      </c>
      <c r="C79" s="5">
        <f t="shared" si="74"/>
        <v>2827.4197997806882</v>
      </c>
      <c r="D79" s="5">
        <f t="shared" si="75"/>
        <v>3968.5084005474155</v>
      </c>
      <c r="E79" s="15">
        <f t="shared" si="76"/>
        <v>1.2626148524065525E-3</v>
      </c>
      <c r="F79" s="15">
        <f t="shared" si="77"/>
        <v>2.4874359244867199E-3</v>
      </c>
      <c r="G79" s="15">
        <f t="shared" si="78"/>
        <v>5.0780119564248745E-3</v>
      </c>
      <c r="H79" s="5">
        <f t="shared" si="79"/>
        <v>65572.69153098276</v>
      </c>
      <c r="I79" s="5">
        <f t="shared" si="80"/>
        <v>17600.031682925455</v>
      </c>
      <c r="J79" s="5">
        <f t="shared" si="81"/>
        <v>7016.8524171973477</v>
      </c>
      <c r="K79" s="5">
        <f t="shared" si="82"/>
        <v>57631.671953150231</v>
      </c>
      <c r="L79" s="5">
        <f t="shared" si="83"/>
        <v>6224.7677844975906</v>
      </c>
      <c r="M79" s="5">
        <f t="shared" si="84"/>
        <v>1768.1334418315566</v>
      </c>
      <c r="N79" s="15">
        <f t="shared" si="85"/>
        <v>2.149252942036517E-2</v>
      </c>
      <c r="O79" s="15">
        <f t="shared" si="86"/>
        <v>2.6806940514660482E-2</v>
      </c>
      <c r="P79" s="15">
        <f t="shared" si="87"/>
        <v>2.4520212339519842E-2</v>
      </c>
      <c r="Q79" s="5">
        <f t="shared" si="88"/>
        <v>7196.3228834717966</v>
      </c>
      <c r="R79" s="5">
        <f t="shared" si="89"/>
        <v>7957.3930194509567</v>
      </c>
      <c r="S79" s="5">
        <f t="shared" si="90"/>
        <v>3681.5681002690558</v>
      </c>
      <c r="T79" s="5">
        <f t="shared" si="91"/>
        <v>109.74572974591977</v>
      </c>
      <c r="U79" s="5">
        <f t="shared" si="92"/>
        <v>452.12378947992261</v>
      </c>
      <c r="V79" s="5">
        <f t="shared" si="93"/>
        <v>524.67515081919566</v>
      </c>
      <c r="W79" s="15">
        <f t="shared" si="94"/>
        <v>-1.0734613539272964E-2</v>
      </c>
      <c r="X79" s="15">
        <f t="shared" si="95"/>
        <v>-1.217998157191269E-2</v>
      </c>
      <c r="Y79" s="15">
        <f t="shared" si="96"/>
        <v>-9.7425357312937999E-3</v>
      </c>
      <c r="Z79" s="5">
        <f t="shared" si="118"/>
        <v>11997.399329770182</v>
      </c>
      <c r="AA79" s="5">
        <f t="shared" si="119"/>
        <v>18125.224749490804</v>
      </c>
      <c r="AB79" s="5">
        <f t="shared" si="120"/>
        <v>8484.5776805150399</v>
      </c>
      <c r="AC79" s="16">
        <f t="shared" si="100"/>
        <v>2.1085431637783443</v>
      </c>
      <c r="AD79" s="16">
        <f t="shared" si="101"/>
        <v>2.8951306142050099</v>
      </c>
      <c r="AE79" s="16">
        <f t="shared" si="102"/>
        <v>2.9374861827951779</v>
      </c>
      <c r="AF79" s="15">
        <f t="shared" si="103"/>
        <v>-4.0504037456468023E-3</v>
      </c>
      <c r="AG79" s="15">
        <f t="shared" si="104"/>
        <v>2.9673830763510267E-4</v>
      </c>
      <c r="AH79" s="15">
        <f t="shared" si="105"/>
        <v>9.7937136394747881E-3</v>
      </c>
      <c r="AI79" s="1">
        <f t="shared" si="63"/>
        <v>104977.42165154441</v>
      </c>
      <c r="AJ79" s="1">
        <f t="shared" si="64"/>
        <v>26595.164734736114</v>
      </c>
      <c r="AK79" s="1">
        <f t="shared" si="65"/>
        <v>10492.745288758841</v>
      </c>
      <c r="AL79" s="14">
        <f t="shared" si="106"/>
        <v>23.163782934090079</v>
      </c>
      <c r="AM79" s="14">
        <f t="shared" si="107"/>
        <v>3.9744214466287238</v>
      </c>
      <c r="AN79" s="14">
        <f t="shared" si="108"/>
        <v>1.4608494976972968</v>
      </c>
      <c r="AO79" s="11">
        <f t="shared" si="109"/>
        <v>1.6365216134060209E-2</v>
      </c>
      <c r="AP79" s="11">
        <f t="shared" si="110"/>
        <v>2.0615856059895788E-2</v>
      </c>
      <c r="AQ79" s="11">
        <f t="shared" si="111"/>
        <v>1.8701182637243373E-2</v>
      </c>
      <c r="AR79" s="1">
        <f t="shared" si="123"/>
        <v>65572.69153098276</v>
      </c>
      <c r="AS79" s="1">
        <f t="shared" si="121"/>
        <v>17600.031682925455</v>
      </c>
      <c r="AT79" s="1">
        <f t="shared" si="122"/>
        <v>7016.8524171973477</v>
      </c>
      <c r="AU79" s="1">
        <f t="shared" si="69"/>
        <v>13114.538306196553</v>
      </c>
      <c r="AV79" s="1">
        <f t="shared" si="70"/>
        <v>3520.006336585091</v>
      </c>
      <c r="AW79" s="1">
        <f t="shared" si="71"/>
        <v>1403.3704834394696</v>
      </c>
      <c r="AX79" s="2">
        <v>0.2</v>
      </c>
      <c r="AY79" s="2">
        <v>0.2</v>
      </c>
      <c r="AZ79" s="2">
        <v>0.2</v>
      </c>
      <c r="BA79" s="2">
        <f t="shared" si="124"/>
        <v>0.19999999999999998</v>
      </c>
      <c r="BB79" s="2">
        <f t="shared" si="130"/>
        <v>4.000000000000001E-3</v>
      </c>
      <c r="BC79" s="2">
        <f t="shared" si="125"/>
        <v>4.000000000000001E-3</v>
      </c>
      <c r="BD79" s="2">
        <f t="shared" si="126"/>
        <v>4.000000000000001E-3</v>
      </c>
      <c r="BE79" s="2">
        <f t="shared" si="127"/>
        <v>262.29076612393112</v>
      </c>
      <c r="BF79" s="2">
        <f t="shared" si="128"/>
        <v>70.400126731701832</v>
      </c>
      <c r="BG79" s="2">
        <f t="shared" si="129"/>
        <v>28.067409668789399</v>
      </c>
      <c r="BH79" s="2">
        <f t="shared" si="131"/>
        <v>218.6230189680245</v>
      </c>
      <c r="BI79" s="2">
        <f t="shared" si="132"/>
        <v>38.840967604376658</v>
      </c>
      <c r="BJ79" s="2">
        <f t="shared" si="133"/>
        <v>33.080502914419213</v>
      </c>
      <c r="BK79" s="11">
        <f t="shared" si="134"/>
        <v>5.0916731950393118E-2</v>
      </c>
      <c r="BL79" s="12">
        <f>BL$4*temperature!$I189+BL$5*temperature!$I189^2</f>
        <v>3.6545451465261065</v>
      </c>
      <c r="BM79" s="12">
        <f>BM$4*temperature!$I189+BM$5*temperature!$I189^2</f>
        <v>1.5712441177245151</v>
      </c>
      <c r="BN79" s="12">
        <f>BN$4*temperature!$I189+BN$5*temperature!$I189^2</f>
        <v>0.15847476113008696</v>
      </c>
      <c r="BO79" s="12">
        <f>BO$4*temperature!$I189^2+BO$5*temperature!$I189^6</f>
        <v>1.0876279403622677</v>
      </c>
      <c r="BP79" s="12">
        <f>BP$4*temperature!$I189^2+BP$5*temperature!$I189^6</f>
        <v>0.44695731753643153</v>
      </c>
      <c r="BQ79" s="12">
        <f>BQ$4*temperature!$I189^2+BQ$5*temperature!$I189^6</f>
        <v>4.0054949631306236E-2</v>
      </c>
    </row>
    <row r="80" spans="1:69">
      <c r="A80" s="2">
        <f t="shared" si="72"/>
        <v>2034</v>
      </c>
      <c r="B80" s="5">
        <f t="shared" si="73"/>
        <v>1139.1539184544079</v>
      </c>
      <c r="C80" s="5">
        <f t="shared" si="74"/>
        <v>2834.1011740850886</v>
      </c>
      <c r="D80" s="5">
        <f t="shared" si="75"/>
        <v>3987.6529269992102</v>
      </c>
      <c r="E80" s="15">
        <f t="shared" si="76"/>
        <v>1.1994841097862248E-3</v>
      </c>
      <c r="F80" s="15">
        <f t="shared" si="77"/>
        <v>2.3630641282623836E-3</v>
      </c>
      <c r="G80" s="15">
        <f t="shared" si="78"/>
        <v>4.8241113586036301E-3</v>
      </c>
      <c r="H80" s="5">
        <f t="shared" si="79"/>
        <v>67048.515750944731</v>
      </c>
      <c r="I80" s="5">
        <f t="shared" si="80"/>
        <v>18109.690187915465</v>
      </c>
      <c r="J80" s="5">
        <f t="shared" si="81"/>
        <v>7221.7266817419913</v>
      </c>
      <c r="K80" s="5">
        <f t="shared" si="82"/>
        <v>58858.170669259038</v>
      </c>
      <c r="L80" s="5">
        <f t="shared" si="83"/>
        <v>6389.9236743944675</v>
      </c>
      <c r="M80" s="5">
        <f t="shared" si="84"/>
        <v>1811.0218752604651</v>
      </c>
      <c r="N80" s="15">
        <f t="shared" si="85"/>
        <v>2.1281678537902637E-2</v>
      </c>
      <c r="O80" s="15">
        <f t="shared" si="86"/>
        <v>2.6532056393844483E-2</v>
      </c>
      <c r="P80" s="15">
        <f t="shared" si="87"/>
        <v>2.4256332929533553E-2</v>
      </c>
      <c r="Q80" s="5">
        <f t="shared" si="88"/>
        <v>7279.2999083702271</v>
      </c>
      <c r="R80" s="5">
        <f t="shared" si="89"/>
        <v>8088.0942359890605</v>
      </c>
      <c r="S80" s="5">
        <f t="shared" si="90"/>
        <v>3752.1454782587721</v>
      </c>
      <c r="T80" s="5">
        <f t="shared" si="91"/>
        <v>108.56765174951184</v>
      </c>
      <c r="U80" s="5">
        <f t="shared" si="92"/>
        <v>446.61693005583379</v>
      </c>
      <c r="V80" s="5">
        <f t="shared" si="93"/>
        <v>519.56348441501768</v>
      </c>
      <c r="W80" s="15">
        <f t="shared" si="94"/>
        <v>-1.0734613539272964E-2</v>
      </c>
      <c r="X80" s="15">
        <f t="shared" si="95"/>
        <v>-1.217998157191269E-2</v>
      </c>
      <c r="Y80" s="15">
        <f t="shared" si="96"/>
        <v>-9.7425357312937999E-3</v>
      </c>
      <c r="Z80" s="5">
        <f t="shared" si="118"/>
        <v>12089.838061116367</v>
      </c>
      <c r="AA80" s="5">
        <f t="shared" si="119"/>
        <v>18435.622644520892</v>
      </c>
      <c r="AB80" s="5">
        <f t="shared" si="120"/>
        <v>8736.3760676288057</v>
      </c>
      <c r="AC80" s="16">
        <f t="shared" si="100"/>
        <v>2.1000027126499186</v>
      </c>
      <c r="AD80" s="16">
        <f t="shared" si="101"/>
        <v>2.8959897103638519</v>
      </c>
      <c r="AE80" s="16">
        <f t="shared" si="102"/>
        <v>2.966255081289388</v>
      </c>
      <c r="AF80" s="15">
        <f t="shared" si="103"/>
        <v>-4.0504037456468023E-3</v>
      </c>
      <c r="AG80" s="15">
        <f t="shared" si="104"/>
        <v>2.9673830763510267E-4</v>
      </c>
      <c r="AH80" s="15">
        <f t="shared" si="105"/>
        <v>9.7937136394747881E-3</v>
      </c>
      <c r="AI80" s="1">
        <f t="shared" si="63"/>
        <v>107594.21779258653</v>
      </c>
      <c r="AJ80" s="1">
        <f t="shared" si="64"/>
        <v>27455.654597847595</v>
      </c>
      <c r="AK80" s="1">
        <f t="shared" si="65"/>
        <v>10846.841243322428</v>
      </c>
      <c r="AL80" s="14">
        <f t="shared" si="106"/>
        <v>23.539072445146928</v>
      </c>
      <c r="AM80" s="14">
        <f t="shared" si="107"/>
        <v>4.0555381860891337</v>
      </c>
      <c r="AN80" s="14">
        <f t="shared" si="108"/>
        <v>1.4878959148266395</v>
      </c>
      <c r="AO80" s="11">
        <f t="shared" si="109"/>
        <v>1.6201563972719608E-2</v>
      </c>
      <c r="AP80" s="11">
        <f t="shared" si="110"/>
        <v>2.0409697499296831E-2</v>
      </c>
      <c r="AQ80" s="11">
        <f t="shared" si="111"/>
        <v>1.851417081087094E-2</v>
      </c>
      <c r="AR80" s="1">
        <f t="shared" si="123"/>
        <v>67048.515750944731</v>
      </c>
      <c r="AS80" s="1">
        <f t="shared" si="121"/>
        <v>18109.690187915465</v>
      </c>
      <c r="AT80" s="1">
        <f t="shared" si="122"/>
        <v>7221.7266817419913</v>
      </c>
      <c r="AU80" s="1">
        <f t="shared" si="69"/>
        <v>13409.703150188947</v>
      </c>
      <c r="AV80" s="1">
        <f t="shared" si="70"/>
        <v>3621.9380375830933</v>
      </c>
      <c r="AW80" s="1">
        <f t="shared" si="71"/>
        <v>1444.3453363483984</v>
      </c>
      <c r="AX80" s="2">
        <v>0.2</v>
      </c>
      <c r="AY80" s="2">
        <v>0.2</v>
      </c>
      <c r="AZ80" s="2">
        <v>0.2</v>
      </c>
      <c r="BA80" s="2">
        <f t="shared" si="124"/>
        <v>0.20000000000000004</v>
      </c>
      <c r="BB80" s="2">
        <f t="shared" si="130"/>
        <v>4.000000000000001E-3</v>
      </c>
      <c r="BC80" s="2">
        <f t="shared" si="125"/>
        <v>4.000000000000001E-3</v>
      </c>
      <c r="BD80" s="2">
        <f t="shared" si="126"/>
        <v>4.000000000000001E-3</v>
      </c>
      <c r="BE80" s="2">
        <f t="shared" si="127"/>
        <v>268.19406300377898</v>
      </c>
      <c r="BF80" s="2">
        <f t="shared" si="128"/>
        <v>72.438760751661874</v>
      </c>
      <c r="BG80" s="2">
        <f t="shared" si="129"/>
        <v>28.886906726967972</v>
      </c>
      <c r="BH80" s="2">
        <f t="shared" si="131"/>
        <v>221.83428896897408</v>
      </c>
      <c r="BI80" s="2">
        <f t="shared" si="132"/>
        <v>39.292820290607771</v>
      </c>
      <c r="BJ80" s="2">
        <f t="shared" si="133"/>
        <v>33.065090723376272</v>
      </c>
      <c r="BK80" s="11">
        <f t="shared" si="134"/>
        <v>5.0787671239784754E-2</v>
      </c>
      <c r="BL80" s="12">
        <f>BL$4*temperature!$I190+BL$5*temperature!$I190^2</f>
        <v>3.6292705085657229</v>
      </c>
      <c r="BM80" s="12">
        <f>BM$4*temperature!$I190+BM$5*temperature!$I190^2</f>
        <v>1.5324983441259152</v>
      </c>
      <c r="BN80" s="12">
        <f>BN$4*temperature!$I190+BN$5*temperature!$I190^2</f>
        <v>0.11194602949190147</v>
      </c>
      <c r="BO80" s="12">
        <f>BO$4*temperature!$I190^2+BO$5*temperature!$I190^6</f>
        <v>1.1179954721943921</v>
      </c>
      <c r="BP80" s="12">
        <f>BP$4*temperature!$I190^2+BP$5*temperature!$I190^6</f>
        <v>0.45492901307968314</v>
      </c>
      <c r="BQ80" s="12">
        <f>BQ$4*temperature!$I190^2+BQ$5*temperature!$I190^6</f>
        <v>3.3802565922055799E-2</v>
      </c>
    </row>
    <row r="81" spans="1:69">
      <c r="A81" s="2">
        <f t="shared" si="72"/>
        <v>2035</v>
      </c>
      <c r="B81" s="5">
        <f t="shared" si="73"/>
        <v>1140.4519956270053</v>
      </c>
      <c r="C81" s="5">
        <f t="shared" si="74"/>
        <v>2840.4634787644177</v>
      </c>
      <c r="D81" s="5">
        <f t="shared" si="75"/>
        <v>4005.9279646895507</v>
      </c>
      <c r="E81" s="15">
        <f t="shared" si="76"/>
        <v>1.1395099042969135E-3</v>
      </c>
      <c r="F81" s="15">
        <f t="shared" si="77"/>
        <v>2.2449109218492642E-3</v>
      </c>
      <c r="G81" s="15">
        <f t="shared" si="78"/>
        <v>4.5829057906734486E-3</v>
      </c>
      <c r="H81" s="5">
        <f t="shared" si="79"/>
        <v>68539.356926353896</v>
      </c>
      <c r="I81" s="5">
        <f t="shared" si="80"/>
        <v>18626.942939284585</v>
      </c>
      <c r="J81" s="5">
        <f t="shared" si="81"/>
        <v>7428.8896573364318</v>
      </c>
      <c r="K81" s="5">
        <f t="shared" si="82"/>
        <v>60098.414654158129</v>
      </c>
      <c r="L81" s="5">
        <f t="shared" si="83"/>
        <v>6557.7125277411342</v>
      </c>
      <c r="M81" s="5">
        <f t="shared" si="84"/>
        <v>1854.4741000883555</v>
      </c>
      <c r="N81" s="15">
        <f t="shared" si="85"/>
        <v>2.1071738567417952E-2</v>
      </c>
      <c r="O81" s="15">
        <f t="shared" si="86"/>
        <v>2.6258350161368238E-2</v>
      </c>
      <c r="P81" s="15">
        <f t="shared" si="87"/>
        <v>2.3993208155832502E-2</v>
      </c>
      <c r="Q81" s="5">
        <f t="shared" si="88"/>
        <v>7361.2790888717518</v>
      </c>
      <c r="R81" s="5">
        <f t="shared" si="89"/>
        <v>8217.7814888583634</v>
      </c>
      <c r="S81" s="5">
        <f t="shared" si="90"/>
        <v>3822.1757531258659</v>
      </c>
      <c r="T81" s="5">
        <f t="shared" si="91"/>
        <v>107.40221996511445</v>
      </c>
      <c r="U81" s="5">
        <f t="shared" si="92"/>
        <v>441.17714407804954</v>
      </c>
      <c r="V81" s="5">
        <f t="shared" si="93"/>
        <v>514.50161860342882</v>
      </c>
      <c r="W81" s="15">
        <f t="shared" si="94"/>
        <v>-1.0734613539272964E-2</v>
      </c>
      <c r="X81" s="15">
        <f t="shared" si="95"/>
        <v>-1.217998157191269E-2</v>
      </c>
      <c r="Y81" s="15">
        <f t="shared" si="96"/>
        <v>-9.7425357312937999E-3</v>
      </c>
      <c r="Z81" s="5">
        <f t="shared" si="118"/>
        <v>12179.70628495934</v>
      </c>
      <c r="AA81" s="5">
        <f t="shared" si="119"/>
        <v>18743.990557151592</v>
      </c>
      <c r="AB81" s="5">
        <f t="shared" si="120"/>
        <v>8991.0582930762939</v>
      </c>
      <c r="AC81" s="16">
        <f t="shared" si="100"/>
        <v>2.0914968537967327</v>
      </c>
      <c r="AD81" s="16">
        <f t="shared" si="101"/>
        <v>2.896849061449434</v>
      </c>
      <c r="AE81" s="16">
        <f t="shared" si="102"/>
        <v>2.9953057341371734</v>
      </c>
      <c r="AF81" s="15">
        <f t="shared" si="103"/>
        <v>-4.0504037456468023E-3</v>
      </c>
      <c r="AG81" s="15">
        <f t="shared" si="104"/>
        <v>2.9673830763510267E-4</v>
      </c>
      <c r="AH81" s="15">
        <f t="shared" si="105"/>
        <v>9.7937136394747881E-3</v>
      </c>
      <c r="AI81" s="1">
        <f t="shared" si="63"/>
        <v>110244.49916351681</v>
      </c>
      <c r="AJ81" s="1">
        <f t="shared" si="64"/>
        <v>28332.027175645926</v>
      </c>
      <c r="AK81" s="1">
        <f t="shared" si="65"/>
        <v>11206.502455338583</v>
      </c>
      <c r="AL81" s="14">
        <f t="shared" si="106"/>
        <v>23.916628535344675</v>
      </c>
      <c r="AM81" s="14">
        <f t="shared" si="107"/>
        <v>4.1374827705883108</v>
      </c>
      <c r="AN81" s="14">
        <f t="shared" si="108"/>
        <v>1.515167602351378</v>
      </c>
      <c r="AO81" s="11">
        <f t="shared" si="109"/>
        <v>1.6039548332992412E-2</v>
      </c>
      <c r="AP81" s="11">
        <f t="shared" si="110"/>
        <v>2.0205600524303861E-2</v>
      </c>
      <c r="AQ81" s="11">
        <f t="shared" si="111"/>
        <v>1.8329029102762229E-2</v>
      </c>
      <c r="AR81" s="1">
        <f t="shared" si="123"/>
        <v>68539.356926353896</v>
      </c>
      <c r="AS81" s="1">
        <f t="shared" si="121"/>
        <v>18626.942939284585</v>
      </c>
      <c r="AT81" s="1">
        <f t="shared" si="122"/>
        <v>7428.8896573364318</v>
      </c>
      <c r="AU81" s="1">
        <f t="shared" si="69"/>
        <v>13707.871385270781</v>
      </c>
      <c r="AV81" s="1">
        <f t="shared" si="70"/>
        <v>3725.3885878569172</v>
      </c>
      <c r="AW81" s="1">
        <f t="shared" si="71"/>
        <v>1485.7779314672864</v>
      </c>
      <c r="AX81" s="2">
        <v>0.2</v>
      </c>
      <c r="AY81" s="2">
        <v>0.2</v>
      </c>
      <c r="AZ81" s="2">
        <v>0.2</v>
      </c>
      <c r="BA81" s="2">
        <f t="shared" si="124"/>
        <v>0.2</v>
      </c>
      <c r="BB81" s="2">
        <f t="shared" si="130"/>
        <v>4.000000000000001E-3</v>
      </c>
      <c r="BC81" s="2">
        <f t="shared" si="125"/>
        <v>4.000000000000001E-3</v>
      </c>
      <c r="BD81" s="2">
        <f t="shared" si="126"/>
        <v>4.000000000000001E-3</v>
      </c>
      <c r="BE81" s="2">
        <f t="shared" si="127"/>
        <v>274.15742770541567</v>
      </c>
      <c r="BF81" s="2">
        <f t="shared" si="128"/>
        <v>74.507771757138357</v>
      </c>
      <c r="BG81" s="2">
        <f t="shared" si="129"/>
        <v>29.715558629345733</v>
      </c>
      <c r="BH81" s="2">
        <f t="shared" si="131"/>
        <v>225.09362811480219</v>
      </c>
      <c r="BI81" s="2">
        <f t="shared" si="132"/>
        <v>39.750218359297357</v>
      </c>
      <c r="BJ81" s="2">
        <f t="shared" si="133"/>
        <v>33.050123423433554</v>
      </c>
      <c r="BK81" s="11">
        <f t="shared" si="134"/>
        <v>5.0654712934381479E-2</v>
      </c>
      <c r="BL81" s="12">
        <f>BL$4*temperature!$I191+BL$5*temperature!$I191^2</f>
        <v>3.6005608271225622</v>
      </c>
      <c r="BM81" s="12">
        <f>BM$4*temperature!$I191+BM$5*temperature!$I191^2</f>
        <v>1.4910286035392706</v>
      </c>
      <c r="BN81" s="12">
        <f>BN$4*temperature!$I191+BN$5*temperature!$I191^2</f>
        <v>6.323603401603517E-2</v>
      </c>
      <c r="BO81" s="12">
        <f>BO$4*temperature!$I191^2+BO$5*temperature!$I191^6</f>
        <v>1.1482323368974876</v>
      </c>
      <c r="BP81" s="12">
        <f>BP$4*temperature!$I191^2+BP$5*temperature!$I191^6</f>
        <v>0.46222792350887798</v>
      </c>
      <c r="BQ81" s="12">
        <f>BQ$4*temperature!$I191^2+BQ$5*temperature!$I191^6</f>
        <v>2.6533080803855719E-2</v>
      </c>
    </row>
    <row r="82" spans="1:69">
      <c r="A82" s="2">
        <f t="shared" si="72"/>
        <v>2036</v>
      </c>
      <c r="B82" s="5">
        <f t="shared" si="73"/>
        <v>1141.6865741541778</v>
      </c>
      <c r="C82" s="5">
        <f t="shared" si="74"/>
        <v>2846.5212368766802</v>
      </c>
      <c r="D82" s="5">
        <f t="shared" si="75"/>
        <v>4023.368815632627</v>
      </c>
      <c r="E82" s="15">
        <f t="shared" si="76"/>
        <v>1.0825344090820677E-3</v>
      </c>
      <c r="F82" s="15">
        <f t="shared" si="77"/>
        <v>2.1326653757568008E-3</v>
      </c>
      <c r="G82" s="15">
        <f t="shared" si="78"/>
        <v>4.3537605011397763E-3</v>
      </c>
      <c r="H82" s="5">
        <f t="shared" si="79"/>
        <v>70045.01342637073</v>
      </c>
      <c r="I82" s="5">
        <f t="shared" si="80"/>
        <v>19151.736387099085</v>
      </c>
      <c r="J82" s="5">
        <f t="shared" si="81"/>
        <v>7638.2949806283741</v>
      </c>
      <c r="K82" s="5">
        <f t="shared" si="82"/>
        <v>61352.226619870518</v>
      </c>
      <c r="L82" s="5">
        <f t="shared" si="83"/>
        <v>6728.1199728947586</v>
      </c>
      <c r="M82" s="5">
        <f t="shared" si="84"/>
        <v>1898.4824237216599</v>
      </c>
      <c r="N82" s="15">
        <f t="shared" si="85"/>
        <v>2.0862646259931505E-2</v>
      </c>
      <c r="O82" s="15">
        <f t="shared" si="86"/>
        <v>2.5985805939608975E-2</v>
      </c>
      <c r="P82" s="15">
        <f t="shared" si="87"/>
        <v>2.3730891486275052E-2</v>
      </c>
      <c r="Q82" s="5">
        <f t="shared" si="88"/>
        <v>7442.2335498183247</v>
      </c>
      <c r="R82" s="5">
        <f t="shared" si="89"/>
        <v>8346.3959432344654</v>
      </c>
      <c r="S82" s="5">
        <f t="shared" si="90"/>
        <v>3891.6277923199627</v>
      </c>
      <c r="T82" s="5">
        <f t="shared" si="91"/>
        <v>106.24929864052896</v>
      </c>
      <c r="U82" s="5">
        <f t="shared" si="92"/>
        <v>435.80361459322984</v>
      </c>
      <c r="V82" s="5">
        <f t="shared" si="93"/>
        <v>509.48906820037644</v>
      </c>
      <c r="W82" s="15">
        <f t="shared" si="94"/>
        <v>-1.0734613539272964E-2</v>
      </c>
      <c r="X82" s="15">
        <f t="shared" si="95"/>
        <v>-1.217998157191269E-2</v>
      </c>
      <c r="Y82" s="15">
        <f t="shared" si="96"/>
        <v>-9.7425357312937999E-3</v>
      </c>
      <c r="Z82" s="5">
        <f t="shared" si="118"/>
        <v>12266.985332295928</v>
      </c>
      <c r="AA82" s="5">
        <f t="shared" si="119"/>
        <v>19050.189318554643</v>
      </c>
      <c r="AB82" s="5">
        <f t="shared" si="120"/>
        <v>9248.5672902380884</v>
      </c>
      <c r="AC82" s="16">
        <f t="shared" si="100"/>
        <v>2.083025447106106</v>
      </c>
      <c r="AD82" s="16">
        <f t="shared" si="101"/>
        <v>2.8977086675374029</v>
      </c>
      <c r="AE82" s="16">
        <f t="shared" si="102"/>
        <v>3.0246409007599895</v>
      </c>
      <c r="AF82" s="15">
        <f t="shared" si="103"/>
        <v>-4.0504037456468023E-3</v>
      </c>
      <c r="AG82" s="15">
        <f t="shared" si="104"/>
        <v>2.9673830763510267E-4</v>
      </c>
      <c r="AH82" s="15">
        <f t="shared" si="105"/>
        <v>9.7937136394747881E-3</v>
      </c>
      <c r="AI82" s="1">
        <f t="shared" si="63"/>
        <v>112927.92063243591</v>
      </c>
      <c r="AJ82" s="1">
        <f t="shared" si="64"/>
        <v>29224.21304593825</v>
      </c>
      <c r="AK82" s="1">
        <f t="shared" si="65"/>
        <v>11571.630141272011</v>
      </c>
      <c r="AL82" s="14">
        <f t="shared" si="106"/>
        <v>24.296404335506011</v>
      </c>
      <c r="AM82" s="14">
        <f t="shared" si="107"/>
        <v>4.2202470913866206</v>
      </c>
      <c r="AN82" s="14">
        <f t="shared" si="108"/>
        <v>1.5426614379196482</v>
      </c>
      <c r="AO82" s="11">
        <f t="shared" si="109"/>
        <v>1.5879152849662487E-2</v>
      </c>
      <c r="AP82" s="11">
        <f t="shared" si="110"/>
        <v>2.0003544519060824E-2</v>
      </c>
      <c r="AQ82" s="11">
        <f t="shared" si="111"/>
        <v>1.8145738811734608E-2</v>
      </c>
      <c r="AR82" s="1">
        <f t="shared" si="123"/>
        <v>70045.01342637073</v>
      </c>
      <c r="AS82" s="1">
        <f t="shared" si="121"/>
        <v>19151.736387099085</v>
      </c>
      <c r="AT82" s="1">
        <f t="shared" si="122"/>
        <v>7638.2949806283741</v>
      </c>
      <c r="AU82" s="1">
        <f t="shared" si="69"/>
        <v>14009.002685274147</v>
      </c>
      <c r="AV82" s="1">
        <f t="shared" si="70"/>
        <v>3830.3472774198171</v>
      </c>
      <c r="AW82" s="1">
        <f t="shared" si="71"/>
        <v>1527.658996125675</v>
      </c>
      <c r="AX82" s="2">
        <v>0.2</v>
      </c>
      <c r="AY82" s="2">
        <v>0.2</v>
      </c>
      <c r="AZ82" s="2">
        <v>0.2</v>
      </c>
      <c r="BA82" s="2">
        <f t="shared" si="124"/>
        <v>0.20000000000000004</v>
      </c>
      <c r="BB82" s="2">
        <f t="shared" si="130"/>
        <v>4.000000000000001E-3</v>
      </c>
      <c r="BC82" s="2">
        <f t="shared" si="125"/>
        <v>4.000000000000001E-3</v>
      </c>
      <c r="BD82" s="2">
        <f t="shared" si="126"/>
        <v>4.000000000000001E-3</v>
      </c>
      <c r="BE82" s="2">
        <f t="shared" si="127"/>
        <v>280.18005370548298</v>
      </c>
      <c r="BF82" s="2">
        <f t="shared" si="128"/>
        <v>76.606945548396354</v>
      </c>
      <c r="BG82" s="2">
        <f t="shared" si="129"/>
        <v>30.553179922513504</v>
      </c>
      <c r="BH82" s="2">
        <f t="shared" si="131"/>
        <v>228.40171901717241</v>
      </c>
      <c r="BI82" s="2">
        <f t="shared" si="132"/>
        <v>40.213220072192229</v>
      </c>
      <c r="BJ82" s="2">
        <f t="shared" si="133"/>
        <v>33.035581581119644</v>
      </c>
      <c r="BK82" s="11">
        <f t="shared" si="134"/>
        <v>5.0518040771021483E-2</v>
      </c>
      <c r="BL82" s="12">
        <f>BL$4*temperature!$I192+BL$5*temperature!$I192^2</f>
        <v>3.568323445189006</v>
      </c>
      <c r="BM82" s="12">
        <f>BM$4*temperature!$I192+BM$5*temperature!$I192^2</f>
        <v>1.4467640869661551</v>
      </c>
      <c r="BN82" s="12">
        <f>BN$4*temperature!$I192+BN$5*temperature!$I192^2</f>
        <v>1.2290284083309011E-2</v>
      </c>
      <c r="BO82" s="12">
        <f>BO$4*temperature!$I192^2+BO$5*temperature!$I192^6</f>
        <v>1.1782431429761671</v>
      </c>
      <c r="BP82" s="12">
        <f>BP$4*temperature!$I192^2+BP$5*temperature!$I192^6</f>
        <v>0.46875272091270404</v>
      </c>
      <c r="BQ82" s="12">
        <f>BQ$4*temperature!$I192^2+BQ$5*temperature!$I192^6</f>
        <v>1.8141395367571894E-2</v>
      </c>
    </row>
    <row r="83" spans="1:69">
      <c r="A83" s="2">
        <f t="shared" si="72"/>
        <v>2037</v>
      </c>
      <c r="B83" s="5">
        <f t="shared" si="73"/>
        <v>1142.8606934050413</v>
      </c>
      <c r="C83" s="5">
        <f t="shared" si="74"/>
        <v>2852.2883802957613</v>
      </c>
      <c r="D83" s="5">
        <f t="shared" si="75"/>
        <v>4040.0097606520953</v>
      </c>
      <c r="E83" s="15">
        <f t="shared" si="76"/>
        <v>1.0284076886279642E-3</v>
      </c>
      <c r="F83" s="15">
        <f t="shared" si="77"/>
        <v>2.0260321069689607E-3</v>
      </c>
      <c r="G83" s="15">
        <f t="shared" si="78"/>
        <v>4.1360724760827871E-3</v>
      </c>
      <c r="H83" s="5">
        <f t="shared" si="79"/>
        <v>71565.268419779401</v>
      </c>
      <c r="I83" s="5">
        <f t="shared" si="80"/>
        <v>19684.011339979141</v>
      </c>
      <c r="J83" s="5">
        <f t="shared" si="81"/>
        <v>7849.8952247166908</v>
      </c>
      <c r="K83" s="5">
        <f t="shared" si="82"/>
        <v>62619.415325727678</v>
      </c>
      <c r="L83" s="5">
        <f t="shared" si="83"/>
        <v>6901.1294495888433</v>
      </c>
      <c r="M83" s="5">
        <f t="shared" si="84"/>
        <v>1943.038678067363</v>
      </c>
      <c r="N83" s="15">
        <f t="shared" si="85"/>
        <v>2.0654323007842423E-2</v>
      </c>
      <c r="O83" s="15">
        <f t="shared" si="86"/>
        <v>2.5714386394873889E-2</v>
      </c>
      <c r="P83" s="15">
        <f t="shared" si="87"/>
        <v>2.3469405767980733E-2</v>
      </c>
      <c r="Q83" s="5">
        <f t="shared" si="88"/>
        <v>7522.1361561221665</v>
      </c>
      <c r="R83" s="5">
        <f t="shared" si="89"/>
        <v>8473.8789848474808</v>
      </c>
      <c r="S83" s="5">
        <f t="shared" si="90"/>
        <v>3960.4711572907649</v>
      </c>
      <c r="T83" s="5">
        <f t="shared" si="91"/>
        <v>105.10875348080408</v>
      </c>
      <c r="U83" s="5">
        <f t="shared" si="92"/>
        <v>430.49553459851137</v>
      </c>
      <c r="V83" s="5">
        <f t="shared" si="93"/>
        <v>504.52535274873071</v>
      </c>
      <c r="W83" s="15">
        <f t="shared" si="94"/>
        <v>-1.0734613539272964E-2</v>
      </c>
      <c r="X83" s="15">
        <f t="shared" si="95"/>
        <v>-1.217998157191269E-2</v>
      </c>
      <c r="Y83" s="15">
        <f t="shared" si="96"/>
        <v>-9.7425357312937999E-3</v>
      </c>
      <c r="Z83" s="5">
        <f t="shared" si="118"/>
        <v>12351.656834402855</v>
      </c>
      <c r="AA83" s="5">
        <f t="shared" si="119"/>
        <v>19354.080487325904</v>
      </c>
      <c r="AB83" s="5">
        <f t="shared" si="120"/>
        <v>9508.8449651468527</v>
      </c>
      <c r="AC83" s="16">
        <f t="shared" si="100"/>
        <v>2.0745883530328699</v>
      </c>
      <c r="AD83" s="16">
        <f t="shared" si="101"/>
        <v>2.8985685287034273</v>
      </c>
      <c r="AE83" s="16">
        <f t="shared" si="102"/>
        <v>3.0542633676042761</v>
      </c>
      <c r="AF83" s="15">
        <f t="shared" si="103"/>
        <v>-4.0504037456468023E-3</v>
      </c>
      <c r="AG83" s="15">
        <f t="shared" si="104"/>
        <v>2.9673830763510267E-4</v>
      </c>
      <c r="AH83" s="15">
        <f t="shared" si="105"/>
        <v>9.7937136394747881E-3</v>
      </c>
      <c r="AI83" s="1">
        <f t="shared" si="63"/>
        <v>115644.13125446647</v>
      </c>
      <c r="AJ83" s="1">
        <f t="shared" si="64"/>
        <v>30132.139018764243</v>
      </c>
      <c r="AK83" s="1">
        <f t="shared" si="65"/>
        <v>11942.126123270486</v>
      </c>
      <c r="AL83" s="14">
        <f t="shared" si="106"/>
        <v>24.678352590465305</v>
      </c>
      <c r="AM83" s="14">
        <f t="shared" si="107"/>
        <v>4.30382279295487</v>
      </c>
      <c r="AN83" s="14">
        <f t="shared" si="108"/>
        <v>1.5703742421317985</v>
      </c>
      <c r="AO83" s="11">
        <f t="shared" si="109"/>
        <v>1.5720361321165863E-2</v>
      </c>
      <c r="AP83" s="11">
        <f t="shared" si="110"/>
        <v>1.9803509073870216E-2</v>
      </c>
      <c r="AQ83" s="11">
        <f t="shared" si="111"/>
        <v>1.7964281423617261E-2</v>
      </c>
      <c r="AR83" s="1">
        <f t="shared" si="123"/>
        <v>71565.268419779401</v>
      </c>
      <c r="AS83" s="1">
        <f t="shared" si="121"/>
        <v>19684.011339979141</v>
      </c>
      <c r="AT83" s="1">
        <f t="shared" si="122"/>
        <v>7849.8952247166908</v>
      </c>
      <c r="AU83" s="1">
        <f t="shared" si="69"/>
        <v>14313.053683955881</v>
      </c>
      <c r="AV83" s="1">
        <f t="shared" si="70"/>
        <v>3936.8022679958285</v>
      </c>
      <c r="AW83" s="1">
        <f t="shared" si="71"/>
        <v>1569.9790449433383</v>
      </c>
      <c r="AX83" s="2">
        <v>0.2</v>
      </c>
      <c r="AY83" s="2">
        <v>0.2</v>
      </c>
      <c r="AZ83" s="2">
        <v>0.2</v>
      </c>
      <c r="BA83" s="2">
        <f t="shared" si="124"/>
        <v>0.19999999999999998</v>
      </c>
      <c r="BB83" s="2">
        <f t="shared" si="130"/>
        <v>4.000000000000001E-3</v>
      </c>
      <c r="BC83" s="2">
        <f t="shared" si="125"/>
        <v>4.000000000000001E-3</v>
      </c>
      <c r="BD83" s="2">
        <f t="shared" si="126"/>
        <v>4.000000000000001E-3</v>
      </c>
      <c r="BE83" s="2">
        <f t="shared" si="127"/>
        <v>286.26107367911766</v>
      </c>
      <c r="BF83" s="2">
        <f t="shared" si="128"/>
        <v>78.736045359916588</v>
      </c>
      <c r="BG83" s="2">
        <f t="shared" si="129"/>
        <v>31.39958089886677</v>
      </c>
      <c r="BH83" s="2">
        <f t="shared" si="131"/>
        <v>231.75925101950671</v>
      </c>
      <c r="BI83" s="2">
        <f t="shared" si="132"/>
        <v>40.681883808159832</v>
      </c>
      <c r="BJ83" s="2">
        <f t="shared" si="133"/>
        <v>33.021445836962215</v>
      </c>
      <c r="BK83" s="11">
        <f t="shared" si="134"/>
        <v>5.0377811003851275E-2</v>
      </c>
      <c r="BL83" s="12">
        <f>BL$4*temperature!$I193+BL$5*temperature!$I193^2</f>
        <v>3.5324642675254374</v>
      </c>
      <c r="BM83" s="12">
        <f>BM$4*temperature!$I193+BM$5*temperature!$I193^2</f>
        <v>1.3996334206247187</v>
      </c>
      <c r="BN83" s="12">
        <f>BN$4*temperature!$I193+BN$5*temperature!$I193^2</f>
        <v>-4.0945685987367142E-2</v>
      </c>
      <c r="BO83" s="12">
        <f>BO$4*temperature!$I193^2+BO$5*temperature!$I193^6</f>
        <v>1.2079217429053797</v>
      </c>
      <c r="BP83" s="12">
        <f>BP$4*temperature!$I193^2+BP$5*temperature!$I193^6</f>
        <v>0.4743923362819254</v>
      </c>
      <c r="BQ83" s="12">
        <f>BQ$4*temperature!$I193^2+BQ$5*temperature!$I193^6</f>
        <v>8.5133141521000488E-3</v>
      </c>
    </row>
    <row r="84" spans="1:69">
      <c r="A84" s="2">
        <f t="shared" si="72"/>
        <v>2038</v>
      </c>
      <c r="B84" s="5">
        <f t="shared" si="73"/>
        <v>1143.9772537929632</v>
      </c>
      <c r="C84" s="5">
        <f t="shared" si="74"/>
        <v>2857.7782667407346</v>
      </c>
      <c r="D84" s="5">
        <f t="shared" si="75"/>
        <v>4055.8840451675278</v>
      </c>
      <c r="E84" s="15">
        <f t="shared" si="76"/>
        <v>9.7698730419656585E-4</v>
      </c>
      <c r="F84" s="15">
        <f t="shared" si="77"/>
        <v>1.9247305016205126E-3</v>
      </c>
      <c r="G84" s="15">
        <f t="shared" si="78"/>
        <v>3.9292688522786475E-3</v>
      </c>
      <c r="H84" s="5">
        <f t="shared" si="79"/>
        <v>73099.888190987156</v>
      </c>
      <c r="I84" s="5">
        <f t="shared" si="80"/>
        <v>20223.702398029116</v>
      </c>
      <c r="J84" s="5">
        <f t="shared" si="81"/>
        <v>8063.6416566101498</v>
      </c>
      <c r="K84" s="5">
        <f t="shared" si="82"/>
        <v>63899.774185734605</v>
      </c>
      <c r="L84" s="5">
        <f t="shared" si="83"/>
        <v>7076.7220233268945</v>
      </c>
      <c r="M84" s="5">
        <f t="shared" si="84"/>
        <v>1988.1341692245253</v>
      </c>
      <c r="N84" s="15">
        <f t="shared" si="85"/>
        <v>2.0446675417630011E-2</v>
      </c>
      <c r="O84" s="15">
        <f t="shared" si="86"/>
        <v>2.5444034200591936E-2</v>
      </c>
      <c r="P84" s="15">
        <f t="shared" si="87"/>
        <v>2.3208746005003E-2</v>
      </c>
      <c r="Q84" s="5">
        <f t="shared" si="88"/>
        <v>7600.9593883908919</v>
      </c>
      <c r="R84" s="5">
        <f t="shared" si="89"/>
        <v>8600.1720544912241</v>
      </c>
      <c r="S84" s="5">
        <f t="shared" si="90"/>
        <v>4028.6759796123442</v>
      </c>
      <c r="T84" s="5">
        <f t="shared" si="91"/>
        <v>103.98045163259295</v>
      </c>
      <c r="U84" s="5">
        <f t="shared" si="92"/>
        <v>425.25210692031078</v>
      </c>
      <c r="V84" s="5">
        <f t="shared" si="93"/>
        <v>499.60999647223258</v>
      </c>
      <c r="W84" s="15">
        <f t="shared" si="94"/>
        <v>-1.0734613539272964E-2</v>
      </c>
      <c r="X84" s="15">
        <f t="shared" si="95"/>
        <v>-1.217998157191269E-2</v>
      </c>
      <c r="Y84" s="15">
        <f t="shared" si="96"/>
        <v>-9.7425357312937999E-3</v>
      </c>
      <c r="Z84" s="5">
        <f t="shared" si="118"/>
        <v>12433.702518233076</v>
      </c>
      <c r="AA84" s="5">
        <f t="shared" si="119"/>
        <v>19655.525970501516</v>
      </c>
      <c r="AB84" s="5">
        <f t="shared" si="120"/>
        <v>9771.8319101378947</v>
      </c>
      <c r="AC84" s="16">
        <f t="shared" si="100"/>
        <v>2.0661854325970705</v>
      </c>
      <c r="AD84" s="16">
        <f t="shared" si="101"/>
        <v>2.8994286450231992</v>
      </c>
      <c r="AE84" s="16">
        <f t="shared" si="102"/>
        <v>3.0841759484061302</v>
      </c>
      <c r="AF84" s="15">
        <f t="shared" si="103"/>
        <v>-4.0504037456468023E-3</v>
      </c>
      <c r="AG84" s="15">
        <f t="shared" si="104"/>
        <v>2.9673830763510267E-4</v>
      </c>
      <c r="AH84" s="15">
        <f t="shared" si="105"/>
        <v>9.7937136394747881E-3</v>
      </c>
      <c r="AI84" s="1">
        <f t="shared" si="63"/>
        <v>118392.7718129757</v>
      </c>
      <c r="AJ84" s="1">
        <f t="shared" si="64"/>
        <v>31055.727384883648</v>
      </c>
      <c r="AK84" s="1">
        <f t="shared" si="65"/>
        <v>12317.892555886776</v>
      </c>
      <c r="AL84" s="14">
        <f t="shared" si="106"/>
        <v>25.06242568380322</v>
      </c>
      <c r="AM84" s="14">
        <f t="shared" si="107"/>
        <v>4.388201278750155</v>
      </c>
      <c r="AN84" s="14">
        <f t="shared" si="108"/>
        <v>1.5983027805095935</v>
      </c>
      <c r="AO84" s="11">
        <f t="shared" si="109"/>
        <v>1.5563157707954205E-2</v>
      </c>
      <c r="AP84" s="11">
        <f t="shared" si="110"/>
        <v>1.9605473983131512E-2</v>
      </c>
      <c r="AQ84" s="11">
        <f t="shared" si="111"/>
        <v>1.7784638609381089E-2</v>
      </c>
      <c r="AR84" s="1">
        <f t="shared" si="123"/>
        <v>73099.888190987156</v>
      </c>
      <c r="AS84" s="1">
        <f t="shared" si="121"/>
        <v>20223.702398029116</v>
      </c>
      <c r="AT84" s="1">
        <f t="shared" si="122"/>
        <v>8063.6416566101498</v>
      </c>
      <c r="AU84" s="1">
        <f t="shared" si="69"/>
        <v>14619.977638197432</v>
      </c>
      <c r="AV84" s="1">
        <f t="shared" si="70"/>
        <v>4044.7404796058236</v>
      </c>
      <c r="AW84" s="1">
        <f t="shared" si="71"/>
        <v>1612.72833132203</v>
      </c>
      <c r="AX84" s="2">
        <v>0.2</v>
      </c>
      <c r="AY84" s="2">
        <v>0.2</v>
      </c>
      <c r="AZ84" s="2">
        <v>0.2</v>
      </c>
      <c r="BA84" s="2">
        <f t="shared" si="124"/>
        <v>0.19999999999999998</v>
      </c>
      <c r="BB84" s="2">
        <f t="shared" si="130"/>
        <v>4.000000000000001E-3</v>
      </c>
      <c r="BC84" s="2">
        <f t="shared" si="125"/>
        <v>4.000000000000001E-3</v>
      </c>
      <c r="BD84" s="2">
        <f t="shared" si="126"/>
        <v>4.000000000000001E-3</v>
      </c>
      <c r="BE84" s="2">
        <f t="shared" si="127"/>
        <v>292.39955276394869</v>
      </c>
      <c r="BF84" s="2">
        <f t="shared" si="128"/>
        <v>80.894809592116488</v>
      </c>
      <c r="BG84" s="2">
        <f t="shared" si="129"/>
        <v>32.254566626440607</v>
      </c>
      <c r="BH84" s="2">
        <f t="shared" si="131"/>
        <v>235.16692017938101</v>
      </c>
      <c r="BI84" s="2">
        <f t="shared" si="132"/>
        <v>41.156268071137468</v>
      </c>
      <c r="BJ84" s="2">
        <f t="shared" si="133"/>
        <v>33.007696942655912</v>
      </c>
      <c r="BK84" s="11">
        <f t="shared" si="134"/>
        <v>5.023415359785785E-2</v>
      </c>
      <c r="BL84" s="12">
        <f>BL$4*temperature!$I194+BL$5*temperature!$I194^2</f>
        <v>3.4928880827426836</v>
      </c>
      <c r="BM84" s="12">
        <f>BM$4*temperature!$I194+BM$5*temperature!$I194^2</f>
        <v>1.3495648792453938</v>
      </c>
      <c r="BN84" s="12">
        <f>BN$4*temperature!$I194+BN$5*temperature!$I194^2</f>
        <v>-9.6526181045206272E-2</v>
      </c>
      <c r="BO84" s="12">
        <f>BO$4*temperature!$I194^2+BO$5*temperature!$I194^6</f>
        <v>1.2371505057566132</v>
      </c>
      <c r="BP84" s="12">
        <f>BP$4*temperature!$I194^2+BP$5*temperature!$I194^6</f>
        <v>0.47902529770898999</v>
      </c>
      <c r="BQ84" s="12">
        <f>BQ$4*temperature!$I194^2+BQ$5*temperature!$I194^6</f>
        <v>-2.4750750129636512E-3</v>
      </c>
    </row>
    <row r="85" spans="1:69">
      <c r="A85" s="2">
        <f t="shared" si="72"/>
        <v>2039</v>
      </c>
      <c r="B85" s="5">
        <f t="shared" si="73"/>
        <v>1145.0390224835462</v>
      </c>
      <c r="C85" s="5">
        <f t="shared" si="74"/>
        <v>2863.003697087755</v>
      </c>
      <c r="D85" s="5">
        <f t="shared" si="75"/>
        <v>4071.0238710723024</v>
      </c>
      <c r="E85" s="15">
        <f t="shared" si="76"/>
        <v>9.2813793898673753E-4</v>
      </c>
      <c r="F85" s="15">
        <f t="shared" si="77"/>
        <v>1.8284939765394869E-3</v>
      </c>
      <c r="G85" s="15">
        <f t="shared" si="78"/>
        <v>3.732805409664715E-3</v>
      </c>
      <c r="H85" s="5">
        <f t="shared" si="79"/>
        <v>74648.620349899167</v>
      </c>
      <c r="I85" s="5">
        <f t="shared" si="80"/>
        <v>20770.737348412695</v>
      </c>
      <c r="J85" s="5">
        <f t="shared" si="81"/>
        <v>8279.4839818908367</v>
      </c>
      <c r="K85" s="5">
        <f t="shared" si="82"/>
        <v>65193.079785166745</v>
      </c>
      <c r="L85" s="5">
        <f t="shared" si="83"/>
        <v>7254.8761880889888</v>
      </c>
      <c r="M85" s="5">
        <f t="shared" si="84"/>
        <v>2033.7596251210464</v>
      </c>
      <c r="N85" s="15">
        <f t="shared" si="85"/>
        <v>2.0239595771855967E-2</v>
      </c>
      <c r="O85" s="15">
        <f t="shared" si="86"/>
        <v>2.517467327031464E-2</v>
      </c>
      <c r="P85" s="15">
        <f t="shared" si="87"/>
        <v>2.2948881721758907E-2</v>
      </c>
      <c r="Q85" s="5">
        <f t="shared" si="88"/>
        <v>7678.6752168778294</v>
      </c>
      <c r="R85" s="5">
        <f t="shared" si="89"/>
        <v>8725.2164806685378</v>
      </c>
      <c r="S85" s="5">
        <f t="shared" si="90"/>
        <v>4096.2128376395513</v>
      </c>
      <c r="T85" s="5">
        <f t="shared" si="91"/>
        <v>102.864261668678</v>
      </c>
      <c r="U85" s="5">
        <f t="shared" si="92"/>
        <v>420.07254409460432</v>
      </c>
      <c r="V85" s="5">
        <f t="shared" si="93"/>
        <v>494.7425282298903</v>
      </c>
      <c r="W85" s="15">
        <f t="shared" si="94"/>
        <v>-1.0734613539272964E-2</v>
      </c>
      <c r="X85" s="15">
        <f t="shared" si="95"/>
        <v>-1.217998157191269E-2</v>
      </c>
      <c r="Y85" s="15">
        <f t="shared" si="96"/>
        <v>-9.7425357312937999E-3</v>
      </c>
      <c r="Z85" s="5">
        <f t="shared" si="118"/>
        <v>12513.10400432552</v>
      </c>
      <c r="AA85" s="5">
        <f t="shared" si="119"/>
        <v>19954.387640219255</v>
      </c>
      <c r="AB85" s="5">
        <f t="shared" si="120"/>
        <v>10037.467102230159</v>
      </c>
      <c r="AC85" s="16">
        <f t="shared" si="100"/>
        <v>2.0578165473816785</v>
      </c>
      <c r="AD85" s="16">
        <f t="shared" si="101"/>
        <v>2.9002890165724322</v>
      </c>
      <c r="AE85" s="16">
        <f t="shared" si="102"/>
        <v>3.1143814844585753</v>
      </c>
      <c r="AF85" s="15">
        <f t="shared" si="103"/>
        <v>-4.0504037456468023E-3</v>
      </c>
      <c r="AG85" s="15">
        <f t="shared" si="104"/>
        <v>2.9673830763510267E-4</v>
      </c>
      <c r="AH85" s="15">
        <f t="shared" si="105"/>
        <v>9.7937136394747881E-3</v>
      </c>
      <c r="AI85" s="1">
        <f t="shared" si="63"/>
        <v>121173.47226987556</v>
      </c>
      <c r="AJ85" s="1">
        <f t="shared" si="64"/>
        <v>31994.895126001109</v>
      </c>
      <c r="AK85" s="1">
        <f t="shared" si="65"/>
        <v>12698.831631620129</v>
      </c>
      <c r="AL85" s="14">
        <f t="shared" si="106"/>
        <v>25.448575662429519</v>
      </c>
      <c r="AM85" s="14">
        <f t="shared" si="107"/>
        <v>4.473373717093402</v>
      </c>
      <c r="AN85" s="14">
        <f t="shared" si="108"/>
        <v>1.6264437654759281</v>
      </c>
      <c r="AO85" s="11">
        <f t="shared" si="109"/>
        <v>1.5407526130874663E-2</v>
      </c>
      <c r="AP85" s="11">
        <f t="shared" si="110"/>
        <v>1.9409419243300197E-2</v>
      </c>
      <c r="AQ85" s="11">
        <f t="shared" si="111"/>
        <v>1.7606792223287277E-2</v>
      </c>
      <c r="AR85" s="1">
        <f t="shared" si="123"/>
        <v>74648.620349899167</v>
      </c>
      <c r="AS85" s="1">
        <f t="shared" si="121"/>
        <v>20770.737348412695</v>
      </c>
      <c r="AT85" s="1">
        <f t="shared" si="122"/>
        <v>8279.4839818908367</v>
      </c>
      <c r="AU85" s="1">
        <f t="shared" si="69"/>
        <v>14929.724069979835</v>
      </c>
      <c r="AV85" s="1">
        <f t="shared" si="70"/>
        <v>4154.1474696825389</v>
      </c>
      <c r="AW85" s="1">
        <f t="shared" si="71"/>
        <v>1655.8967963781674</v>
      </c>
      <c r="AX85" s="2">
        <v>0.2</v>
      </c>
      <c r="AY85" s="2">
        <v>0.2</v>
      </c>
      <c r="AZ85" s="2">
        <v>0.2</v>
      </c>
      <c r="BA85" s="2">
        <f t="shared" si="124"/>
        <v>0.2</v>
      </c>
      <c r="BB85" s="2">
        <f t="shared" si="130"/>
        <v>4.000000000000001E-3</v>
      </c>
      <c r="BC85" s="2">
        <f t="shared" si="125"/>
        <v>4.000000000000001E-3</v>
      </c>
      <c r="BD85" s="2">
        <f t="shared" si="126"/>
        <v>4.000000000000001E-3</v>
      </c>
      <c r="BE85" s="2">
        <f t="shared" si="127"/>
        <v>298.59448139959676</v>
      </c>
      <c r="BF85" s="2">
        <f t="shared" si="128"/>
        <v>83.082949393650793</v>
      </c>
      <c r="BG85" s="2">
        <f t="shared" si="129"/>
        <v>33.117935927563352</v>
      </c>
      <c r="BH85" s="2">
        <f t="shared" si="131"/>
        <v>238.62542922713567</v>
      </c>
      <c r="BI85" s="2">
        <f t="shared" si="132"/>
        <v>41.636431491484196</v>
      </c>
      <c r="BJ85" s="2">
        <f t="shared" si="133"/>
        <v>32.994315787301659</v>
      </c>
      <c r="BK85" s="11">
        <f t="shared" si="134"/>
        <v>5.0087173279610181E-2</v>
      </c>
      <c r="BL85" s="12">
        <f>BL$4*temperature!$I195+BL$5*temperature!$I195^2</f>
        <v>3.4494988742607973</v>
      </c>
      <c r="BM85" s="12">
        <f>BM$4*temperature!$I195+BM$5*temperature!$I195^2</f>
        <v>1.2964865922153885</v>
      </c>
      <c r="BN85" s="12">
        <f>BN$4*temperature!$I195+BN$5*temperature!$I195^2</f>
        <v>-0.15450521355617042</v>
      </c>
      <c r="BO85" s="12">
        <f>BO$4*temperature!$I195^2+BO$5*temperature!$I195^6</f>
        <v>1.2657995593826268</v>
      </c>
      <c r="BP85" s="12">
        <f>BP$4*temperature!$I195^2+BP$5*temperature!$I195^6</f>
        <v>0.48251903992191325</v>
      </c>
      <c r="BQ85" s="12">
        <f>BQ$4*temperature!$I195^2+BQ$5*temperature!$I195^6</f>
        <v>-1.4958048702739868E-2</v>
      </c>
    </row>
    <row r="86" spans="1:69">
      <c r="A86" s="2">
        <f t="shared" si="72"/>
        <v>2040</v>
      </c>
      <c r="B86" s="5">
        <f t="shared" si="73"/>
        <v>1146.0486389340142</v>
      </c>
      <c r="C86" s="5">
        <f t="shared" si="74"/>
        <v>2867.9769328519437</v>
      </c>
      <c r="D86" s="5">
        <f t="shared" si="75"/>
        <v>4085.4603940046745</v>
      </c>
      <c r="E86" s="15">
        <f t="shared" si="76"/>
        <v>8.8173104203740065E-4</v>
      </c>
      <c r="F86" s="15">
        <f t="shared" si="77"/>
        <v>1.7370692777125124E-3</v>
      </c>
      <c r="G86" s="15">
        <f t="shared" si="78"/>
        <v>3.5461651391814793E-3</v>
      </c>
      <c r="H86" s="5">
        <f t="shared" si="79"/>
        <v>76211.191929561843</v>
      </c>
      <c r="I86" s="5">
        <f t="shared" si="80"/>
        <v>21325.036521277932</v>
      </c>
      <c r="J86" s="5">
        <f t="shared" si="81"/>
        <v>8497.3700760709671</v>
      </c>
      <c r="K86" s="5">
        <f t="shared" si="82"/>
        <v>66499.090300782453</v>
      </c>
      <c r="L86" s="5">
        <f t="shared" si="83"/>
        <v>7435.5676564218775</v>
      </c>
      <c r="M86" s="5">
        <f t="shared" si="84"/>
        <v>2079.9051408112227</v>
      </c>
      <c r="N86" s="15">
        <f t="shared" si="85"/>
        <v>2.0032962392932729E-2</v>
      </c>
      <c r="O86" s="15">
        <f t="shared" si="86"/>
        <v>2.4906209788879252E-2</v>
      </c>
      <c r="P86" s="15">
        <f t="shared" si="87"/>
        <v>2.2689758966687013E-2</v>
      </c>
      <c r="Q86" s="5">
        <f t="shared" si="88"/>
        <v>7755.254973588645</v>
      </c>
      <c r="R86" s="5">
        <f t="shared" si="89"/>
        <v>8848.9533101286925</v>
      </c>
      <c r="S86" s="5">
        <f t="shared" si="90"/>
        <v>4163.0526336445782</v>
      </c>
      <c r="T86" s="5">
        <f t="shared" si="91"/>
        <v>101.76005357266209</v>
      </c>
      <c r="U86" s="5">
        <f t="shared" si="92"/>
        <v>414.95606824866559</v>
      </c>
      <c r="V86" s="5">
        <f t="shared" si="93"/>
        <v>489.92248147081995</v>
      </c>
      <c r="W86" s="15">
        <f t="shared" si="94"/>
        <v>-1.0734613539272964E-2</v>
      </c>
      <c r="X86" s="15">
        <f t="shared" si="95"/>
        <v>-1.217998157191269E-2</v>
      </c>
      <c r="Y86" s="15">
        <f t="shared" si="96"/>
        <v>-9.7425357312937999E-3</v>
      </c>
      <c r="Z86" s="5">
        <f t="shared" si="118"/>
        <v>12589.84260689081</v>
      </c>
      <c r="AA86" s="5">
        <f t="shared" si="119"/>
        <v>20250.526945370973</v>
      </c>
      <c r="AB86" s="5">
        <f t="shared" si="120"/>
        <v>10305.687585660617</v>
      </c>
      <c r="AC86" s="16">
        <f t="shared" si="100"/>
        <v>2.0494815595303097</v>
      </c>
      <c r="AD86" s="16">
        <f t="shared" si="101"/>
        <v>2.9011496434268627</v>
      </c>
      <c r="AE86" s="16">
        <f t="shared" si="102"/>
        <v>3.1448828448814452</v>
      </c>
      <c r="AF86" s="15">
        <f t="shared" si="103"/>
        <v>-4.0504037456468023E-3</v>
      </c>
      <c r="AG86" s="15">
        <f t="shared" si="104"/>
        <v>2.9673830763510267E-4</v>
      </c>
      <c r="AH86" s="15">
        <f t="shared" si="105"/>
        <v>9.7937136394747881E-3</v>
      </c>
      <c r="AI86" s="1">
        <f t="shared" si="63"/>
        <v>123985.84911286784</v>
      </c>
      <c r="AJ86" s="1">
        <f t="shared" si="64"/>
        <v>32949.553083083534</v>
      </c>
      <c r="AK86" s="1">
        <f t="shared" si="65"/>
        <v>13084.845264836284</v>
      </c>
      <c r="AL86" s="14">
        <f t="shared" si="106"/>
        <v>25.836754260996816</v>
      </c>
      <c r="AM86" s="14">
        <f t="shared" si="107"/>
        <v>4.5593310471413577</v>
      </c>
      <c r="AN86" s="14">
        <f t="shared" si="108"/>
        <v>1.6547938583431077</v>
      </c>
      <c r="AO86" s="11">
        <f t="shared" si="109"/>
        <v>1.5253450869565916E-2</v>
      </c>
      <c r="AP86" s="11">
        <f t="shared" si="110"/>
        <v>1.9215325050867194E-2</v>
      </c>
      <c r="AQ86" s="11">
        <f t="shared" si="111"/>
        <v>1.7430724301054405E-2</v>
      </c>
      <c r="AR86" s="1">
        <f t="shared" si="123"/>
        <v>76211.191929561843</v>
      </c>
      <c r="AS86" s="1">
        <f t="shared" si="121"/>
        <v>21325.036521277932</v>
      </c>
      <c r="AT86" s="1">
        <f t="shared" si="122"/>
        <v>8497.3700760709671</v>
      </c>
      <c r="AU86" s="1">
        <f t="shared" si="69"/>
        <v>15242.238385912369</v>
      </c>
      <c r="AV86" s="1">
        <f t="shared" si="70"/>
        <v>4265.0073042555869</v>
      </c>
      <c r="AW86" s="1">
        <f t="shared" si="71"/>
        <v>1699.4740152141935</v>
      </c>
      <c r="AX86" s="2">
        <v>0.2</v>
      </c>
      <c r="AY86" s="2">
        <v>0.2</v>
      </c>
      <c r="AZ86" s="2">
        <v>0.2</v>
      </c>
      <c r="BA86" s="2">
        <f t="shared" si="124"/>
        <v>0.2</v>
      </c>
      <c r="BB86" s="2">
        <f t="shared" si="130"/>
        <v>4.000000000000001E-3</v>
      </c>
      <c r="BC86" s="2">
        <f t="shared" si="125"/>
        <v>4.000000000000001E-3</v>
      </c>
      <c r="BD86" s="2">
        <f t="shared" si="126"/>
        <v>4.000000000000001E-3</v>
      </c>
      <c r="BE86" s="2">
        <f t="shared" si="127"/>
        <v>304.84476771824745</v>
      </c>
      <c r="BF86" s="2">
        <f t="shared" si="128"/>
        <v>85.300146085111749</v>
      </c>
      <c r="BG86" s="2">
        <f t="shared" si="129"/>
        <v>33.989480304283873</v>
      </c>
      <c r="BH86" s="2">
        <f t="shared" si="131"/>
        <v>242.13548750116738</v>
      </c>
      <c r="BI86" s="2">
        <f t="shared" si="132"/>
        <v>42.122432821240899</v>
      </c>
      <c r="BJ86" s="2">
        <f t="shared" si="133"/>
        <v>32.981283414390518</v>
      </c>
      <c r="BK86" s="11">
        <f t="shared" si="134"/>
        <v>4.9936950459407575E-2</v>
      </c>
      <c r="BL86" s="12">
        <f>BL$4*temperature!$I196+BL$5*temperature!$I196^2</f>
        <v>3.4022001206873052</v>
      </c>
      <c r="BM86" s="12">
        <f>BM$4*temperature!$I196+BM$5*temperature!$I196^2</f>
        <v>1.2403267429299802</v>
      </c>
      <c r="BN86" s="12">
        <f>BN$4*temperature!$I196+BN$5*temperature!$I196^2</f>
        <v>-0.21493637616763417</v>
      </c>
      <c r="BO86" s="12">
        <f>BO$4*temperature!$I196^2+BO$5*temperature!$I196^6</f>
        <v>1.2937260023426758</v>
      </c>
      <c r="BP86" s="12">
        <f>BP$4*temperature!$I196^2+BP$5*temperature!$I196^6</f>
        <v>0.48472918534581377</v>
      </c>
      <c r="BQ86" s="12">
        <f>BQ$4*temperature!$I196^2+BQ$5*temperature!$I196^6</f>
        <v>-2.9080922929941216E-2</v>
      </c>
    </row>
    <row r="87" spans="1:69">
      <c r="A87" s="2">
        <f t="shared" si="72"/>
        <v>2041</v>
      </c>
      <c r="B87" s="5">
        <f t="shared" si="73"/>
        <v>1147.0086202616155</v>
      </c>
      <c r="C87" s="5">
        <f t="shared" si="74"/>
        <v>2872.709713740227</v>
      </c>
      <c r="D87" s="5">
        <f t="shared" si="75"/>
        <v>4099.2237253700641</v>
      </c>
      <c r="E87" s="15">
        <f t="shared" si="76"/>
        <v>8.3764448993553053E-4</v>
      </c>
      <c r="F87" s="15">
        <f t="shared" si="77"/>
        <v>1.6502158138268868E-3</v>
      </c>
      <c r="G87" s="15">
        <f t="shared" si="78"/>
        <v>3.3688568822224053E-3</v>
      </c>
      <c r="H87" s="5">
        <f t="shared" si="79"/>
        <v>77787.307365588495</v>
      </c>
      <c r="I87" s="5">
        <f t="shared" si="80"/>
        <v>21886.512103717228</v>
      </c>
      <c r="J87" s="5">
        <f t="shared" si="81"/>
        <v>8717.2457021006521</v>
      </c>
      <c r="K87" s="5">
        <f t="shared" si="82"/>
        <v>67817.543819196726</v>
      </c>
      <c r="L87" s="5">
        <f t="shared" si="83"/>
        <v>7618.7691359950541</v>
      </c>
      <c r="M87" s="5">
        <f t="shared" si="84"/>
        <v>2126.5601211638404</v>
      </c>
      <c r="N87" s="15">
        <f t="shared" si="85"/>
        <v>1.9826639920196953E-2</v>
      </c>
      <c r="O87" s="15">
        <f t="shared" si="86"/>
        <v>2.463853306679975E-2</v>
      </c>
      <c r="P87" s="15">
        <f t="shared" si="87"/>
        <v>2.2431302003715903E-2</v>
      </c>
      <c r="Q87" s="5">
        <f t="shared" si="88"/>
        <v>7830.6692224165463</v>
      </c>
      <c r="R87" s="5">
        <f t="shared" si="89"/>
        <v>8971.3231360934678</v>
      </c>
      <c r="S87" s="5">
        <f t="shared" si="90"/>
        <v>4229.1664713753835</v>
      </c>
      <c r="T87" s="5">
        <f t="shared" si="91"/>
        <v>100.66769872382385</v>
      </c>
      <c r="U87" s="5">
        <f t="shared" si="92"/>
        <v>409.9019109842435</v>
      </c>
      <c r="V87" s="5">
        <f t="shared" si="93"/>
        <v>485.14939418952633</v>
      </c>
      <c r="W87" s="15">
        <f t="shared" si="94"/>
        <v>-1.0734613539272964E-2</v>
      </c>
      <c r="X87" s="15">
        <f t="shared" si="95"/>
        <v>-1.217998157191269E-2</v>
      </c>
      <c r="Y87" s="15">
        <f t="shared" si="96"/>
        <v>-9.7425357312937999E-3</v>
      </c>
      <c r="Z87" s="5">
        <f t="shared" si="118"/>
        <v>12663.899135805099</v>
      </c>
      <c r="AA87" s="5">
        <f t="shared" si="119"/>
        <v>20543.804517669818</v>
      </c>
      <c r="AB87" s="5">
        <f t="shared" si="120"/>
        <v>10576.428137940657</v>
      </c>
      <c r="AC87" s="16">
        <f t="shared" si="100"/>
        <v>2.0411803317449539</v>
      </c>
      <c r="AD87" s="16">
        <f t="shared" si="101"/>
        <v>2.9020105256622495</v>
      </c>
      <c r="AE87" s="16">
        <f t="shared" si="102"/>
        <v>3.1756829268939111</v>
      </c>
      <c r="AF87" s="15">
        <f t="shared" si="103"/>
        <v>-4.0504037456468023E-3</v>
      </c>
      <c r="AG87" s="15">
        <f t="shared" si="104"/>
        <v>2.9673830763510267E-4</v>
      </c>
      <c r="AH87" s="15">
        <f t="shared" si="105"/>
        <v>9.7937136394747881E-3</v>
      </c>
      <c r="AI87" s="1">
        <f t="shared" si="63"/>
        <v>126829.50258749342</v>
      </c>
      <c r="AJ87" s="1">
        <f t="shared" si="64"/>
        <v>33919.605079030771</v>
      </c>
      <c r="AK87" s="1">
        <f t="shared" si="65"/>
        <v>13475.834753566849</v>
      </c>
      <c r="AL87" s="14">
        <f t="shared" si="106"/>
        <v>26.226912926128485</v>
      </c>
      <c r="AM87" s="14">
        <f t="shared" si="107"/>
        <v>4.6460639849458367</v>
      </c>
      <c r="AN87" s="14">
        <f t="shared" si="108"/>
        <v>1.6833496713077658</v>
      </c>
      <c r="AO87" s="11">
        <f t="shared" si="109"/>
        <v>1.5100916360870256E-2</v>
      </c>
      <c r="AP87" s="11">
        <f t="shared" si="110"/>
        <v>1.9023171800358521E-2</v>
      </c>
      <c r="AQ87" s="11">
        <f t="shared" si="111"/>
        <v>1.7256417058043861E-2</v>
      </c>
      <c r="AR87" s="1">
        <f t="shared" si="123"/>
        <v>77787.307365588495</v>
      </c>
      <c r="AS87" s="1">
        <f t="shared" si="121"/>
        <v>21886.512103717228</v>
      </c>
      <c r="AT87" s="1">
        <f t="shared" si="122"/>
        <v>8717.2457021006521</v>
      </c>
      <c r="AU87" s="1">
        <f t="shared" si="69"/>
        <v>15557.461473117699</v>
      </c>
      <c r="AV87" s="1">
        <f t="shared" si="70"/>
        <v>4377.3024207434455</v>
      </c>
      <c r="AW87" s="1">
        <f t="shared" si="71"/>
        <v>1743.4491404201306</v>
      </c>
      <c r="AX87" s="2">
        <v>0.2</v>
      </c>
      <c r="AY87" s="2">
        <v>0.2</v>
      </c>
      <c r="AZ87" s="2">
        <v>0.2</v>
      </c>
      <c r="BA87" s="2">
        <f t="shared" si="124"/>
        <v>0.19999999999999998</v>
      </c>
      <c r="BB87" s="2">
        <f t="shared" si="130"/>
        <v>4.000000000000001E-3</v>
      </c>
      <c r="BC87" s="2">
        <f t="shared" si="125"/>
        <v>4.000000000000001E-3</v>
      </c>
      <c r="BD87" s="2">
        <f t="shared" si="126"/>
        <v>4.000000000000001E-3</v>
      </c>
      <c r="BE87" s="2">
        <f t="shared" si="127"/>
        <v>311.14922946235407</v>
      </c>
      <c r="BF87" s="2">
        <f t="shared" si="128"/>
        <v>87.546048414868935</v>
      </c>
      <c r="BG87" s="2">
        <f t="shared" si="129"/>
        <v>34.86898280840262</v>
      </c>
      <c r="BH87" s="2">
        <f t="shared" si="131"/>
        <v>245.69781086034604</v>
      </c>
      <c r="BI87" s="2">
        <f t="shared" si="132"/>
        <v>42.614330923744035</v>
      </c>
      <c r="BJ87" s="2">
        <f t="shared" si="133"/>
        <v>32.968581030979308</v>
      </c>
      <c r="BK87" s="11">
        <f t="shared" si="134"/>
        <v>4.9783542037932865E-2</v>
      </c>
      <c r="BL87" s="12">
        <f>BL$4*temperature!$I197+BL$5*temperature!$I197^2</f>
        <v>3.3508950861092623</v>
      </c>
      <c r="BM87" s="12">
        <f>BM$4*temperature!$I197+BM$5*temperature!$I197^2</f>
        <v>1.1810137616853709</v>
      </c>
      <c r="BN87" s="12">
        <f>BN$4*temperature!$I197+BN$5*temperature!$I197^2</f>
        <v>-0.27787271816838821</v>
      </c>
      <c r="BO87" s="12">
        <f>BO$4*temperature!$I197^2+BO$5*temperature!$I197^6</f>
        <v>1.3207730859432347</v>
      </c>
      <c r="BP87" s="12">
        <f>BP$4*temperature!$I197^2+BP$5*temperature!$I197^6</f>
        <v>0.48549879707076438</v>
      </c>
      <c r="BQ87" s="12">
        <f>BQ$4*temperature!$I197^2+BQ$5*temperature!$I197^6</f>
        <v>-4.5000755134219333E-2</v>
      </c>
    </row>
    <row r="88" spans="1:69">
      <c r="A88" s="2">
        <f t="shared" si="72"/>
        <v>2042</v>
      </c>
      <c r="B88" s="5">
        <f t="shared" si="73"/>
        <v>1147.9213664397525</v>
      </c>
      <c r="C88" s="5">
        <f t="shared" si="74"/>
        <v>2877.2132751884678</v>
      </c>
      <c r="D88" s="5">
        <f t="shared" si="75"/>
        <v>4112.342938526097</v>
      </c>
      <c r="E88" s="15">
        <f t="shared" si="76"/>
        <v>7.9576226543875397E-4</v>
      </c>
      <c r="F88" s="15">
        <f t="shared" si="77"/>
        <v>1.5677050231355423E-3</v>
      </c>
      <c r="G88" s="15">
        <f t="shared" si="78"/>
        <v>3.2004140381112849E-3</v>
      </c>
      <c r="H88" s="5">
        <f t="shared" si="79"/>
        <v>79376.646351559306</v>
      </c>
      <c r="I88" s="5">
        <f t="shared" si="80"/>
        <v>22455.067409450901</v>
      </c>
      <c r="J88" s="5">
        <f t="shared" si="81"/>
        <v>8939.0542134633415</v>
      </c>
      <c r="K88" s="5">
        <f t="shared" si="82"/>
        <v>69148.156548164829</v>
      </c>
      <c r="L88" s="5">
        <f t="shared" si="83"/>
        <v>7804.4500917228715</v>
      </c>
      <c r="M88" s="5">
        <f t="shared" si="84"/>
        <v>2173.7132206846504</v>
      </c>
      <c r="N88" s="15">
        <f t="shared" si="85"/>
        <v>1.9620479510664035E-2</v>
      </c>
      <c r="O88" s="15">
        <f t="shared" si="86"/>
        <v>2.4371516240144775E-2</v>
      </c>
      <c r="P88" s="15">
        <f t="shared" si="87"/>
        <v>2.2173414732804986E-2</v>
      </c>
      <c r="Q88" s="5">
        <f t="shared" si="88"/>
        <v>7904.8876272223033</v>
      </c>
      <c r="R88" s="5">
        <f t="shared" si="89"/>
        <v>9092.2659240163557</v>
      </c>
      <c r="S88" s="5">
        <f t="shared" si="90"/>
        <v>4294.5255339771329</v>
      </c>
      <c r="T88" s="5">
        <f t="shared" si="91"/>
        <v>99.587069882135637</v>
      </c>
      <c r="U88" s="5">
        <f t="shared" si="92"/>
        <v>404.90931326216361</v>
      </c>
      <c r="V88" s="5">
        <f t="shared" si="93"/>
        <v>480.42280888161935</v>
      </c>
      <c r="W88" s="15">
        <f t="shared" si="94"/>
        <v>-1.0734613539272964E-2</v>
      </c>
      <c r="X88" s="15">
        <f t="shared" si="95"/>
        <v>-1.217998157191269E-2</v>
      </c>
      <c r="Y88" s="15">
        <f t="shared" si="96"/>
        <v>-9.7425357312937999E-3</v>
      </c>
      <c r="Z88" s="5">
        <f t="shared" si="118"/>
        <v>12735.253700319568</v>
      </c>
      <c r="AA88" s="5">
        <f t="shared" si="119"/>
        <v>20834.07977164898</v>
      </c>
      <c r="AB88" s="5">
        <f t="shared" si="120"/>
        <v>10849.620918764411</v>
      </c>
      <c r="AC88" s="16">
        <f t="shared" si="100"/>
        <v>2.0329127272837137</v>
      </c>
      <c r="AD88" s="16">
        <f t="shared" si="101"/>
        <v>2.9028716633543739</v>
      </c>
      <c r="AE88" s="16">
        <f t="shared" si="102"/>
        <v>3.2067846560896793</v>
      </c>
      <c r="AF88" s="15">
        <f t="shared" si="103"/>
        <v>-4.0504037456468023E-3</v>
      </c>
      <c r="AG88" s="15">
        <f t="shared" si="104"/>
        <v>2.9673830763510267E-4</v>
      </c>
      <c r="AH88" s="15">
        <f t="shared" si="105"/>
        <v>9.7937136394747881E-3</v>
      </c>
      <c r="AI88" s="1">
        <f t="shared" si="63"/>
        <v>129704.01380186179</v>
      </c>
      <c r="AJ88" s="1">
        <f t="shared" si="64"/>
        <v>34904.94699187114</v>
      </c>
      <c r="AK88" s="1">
        <f t="shared" si="65"/>
        <v>13871.700418630295</v>
      </c>
      <c r="AL88" s="14">
        <f t="shared" si="106"/>
        <v>26.619002840444768</v>
      </c>
      <c r="AM88" s="14">
        <f t="shared" si="107"/>
        <v>4.7335630295931095</v>
      </c>
      <c r="AN88" s="14">
        <f t="shared" si="108"/>
        <v>1.7121077694505478</v>
      </c>
      <c r="AO88" s="11">
        <f t="shared" si="109"/>
        <v>1.4949907197261553E-2</v>
      </c>
      <c r="AP88" s="11">
        <f t="shared" si="110"/>
        <v>1.8832940082354935E-2</v>
      </c>
      <c r="AQ88" s="11">
        <f t="shared" si="111"/>
        <v>1.7083852887463422E-2</v>
      </c>
      <c r="AR88" s="1">
        <f t="shared" si="123"/>
        <v>79376.646351559306</v>
      </c>
      <c r="AS88" s="1">
        <f t="shared" si="121"/>
        <v>22455.067409450901</v>
      </c>
      <c r="AT88" s="1">
        <f t="shared" si="122"/>
        <v>8939.0542134633415</v>
      </c>
      <c r="AU88" s="1">
        <f t="shared" si="69"/>
        <v>15875.329270311862</v>
      </c>
      <c r="AV88" s="1">
        <f t="shared" si="70"/>
        <v>4491.0134818901806</v>
      </c>
      <c r="AW88" s="1">
        <f t="shared" si="71"/>
        <v>1787.8108426926683</v>
      </c>
      <c r="AX88" s="2">
        <v>0.2</v>
      </c>
      <c r="AY88" s="2">
        <v>0.2</v>
      </c>
      <c r="AZ88" s="2">
        <v>0.2</v>
      </c>
      <c r="BA88" s="2">
        <f t="shared" si="124"/>
        <v>0.19999999999999998</v>
      </c>
      <c r="BB88" s="2">
        <f t="shared" si="130"/>
        <v>4.000000000000001E-3</v>
      </c>
      <c r="BC88" s="2">
        <f t="shared" si="125"/>
        <v>4.000000000000001E-3</v>
      </c>
      <c r="BD88" s="2">
        <f t="shared" si="126"/>
        <v>4.000000000000001E-3</v>
      </c>
      <c r="BE88" s="2">
        <f t="shared" si="127"/>
        <v>317.50658540623732</v>
      </c>
      <c r="BF88" s="2">
        <f t="shared" si="128"/>
        <v>89.820269637803634</v>
      </c>
      <c r="BG88" s="2">
        <f t="shared" si="129"/>
        <v>35.756216853853374</v>
      </c>
      <c r="BH88" s="2">
        <f t="shared" si="131"/>
        <v>249.31312157391099</v>
      </c>
      <c r="BI88" s="2">
        <f t="shared" si="132"/>
        <v>43.112184757990157</v>
      </c>
      <c r="BJ88" s="2">
        <f t="shared" si="133"/>
        <v>32.956190010300752</v>
      </c>
      <c r="BK88" s="11">
        <f t="shared" si="134"/>
        <v>4.9626982109316459E-2</v>
      </c>
      <c r="BL88" s="12">
        <f>BL$4*temperature!$I198+BL$5*temperature!$I198^2</f>
        <v>3.295487100758475</v>
      </c>
      <c r="BM88" s="12">
        <f>BM$4*temperature!$I198+BM$5*temperature!$I198^2</f>
        <v>1.1184765124296776</v>
      </c>
      <c r="BN88" s="12">
        <f>BN$4*temperature!$I198+BN$5*temperature!$I198^2</f>
        <v>-0.34336662563008158</v>
      </c>
      <c r="BO88" s="12">
        <f>BO$4*temperature!$I198^2+BO$5*temperature!$I198^6</f>
        <v>1.3467693669865326</v>
      </c>
      <c r="BP88" s="12">
        <f>BP$4*temperature!$I198^2+BP$5*temperature!$I198^6</f>
        <v>0.48465760430947052</v>
      </c>
      <c r="BQ88" s="12">
        <f>BQ$4*temperature!$I198^2+BQ$5*temperature!$I198^6</f>
        <v>-6.2887072550057516E-2</v>
      </c>
    </row>
    <row r="89" spans="1:69">
      <c r="A89" s="2">
        <f t="shared" si="72"/>
        <v>2043</v>
      </c>
      <c r="B89" s="5">
        <f t="shared" si="73"/>
        <v>1148.7891653215011</v>
      </c>
      <c r="C89" s="5">
        <f t="shared" si="74"/>
        <v>2881.4983658074057</v>
      </c>
      <c r="D89" s="5">
        <f t="shared" si="75"/>
        <v>4124.8460785925845</v>
      </c>
      <c r="E89" s="15">
        <f t="shared" si="76"/>
        <v>7.5597415216681623E-4</v>
      </c>
      <c r="F89" s="15">
        <f t="shared" si="77"/>
        <v>1.489319771978765E-3</v>
      </c>
      <c r="G89" s="15">
        <f t="shared" si="78"/>
        <v>3.0403933362057206E-3</v>
      </c>
      <c r="H89" s="5">
        <f t="shared" si="79"/>
        <v>80978.86156483613</v>
      </c>
      <c r="I89" s="5">
        <f t="shared" si="80"/>
        <v>23030.596101948759</v>
      </c>
      <c r="J89" s="5">
        <f t="shared" si="81"/>
        <v>9162.7362422883107</v>
      </c>
      <c r="K89" s="5">
        <f t="shared" si="82"/>
        <v>70490.620915782507</v>
      </c>
      <c r="L89" s="5">
        <f t="shared" si="83"/>
        <v>7992.5764925761141</v>
      </c>
      <c r="M89" s="5">
        <f t="shared" si="84"/>
        <v>2221.3522802321577</v>
      </c>
      <c r="N89" s="15">
        <f t="shared" si="85"/>
        <v>1.9414318972951872E-2</v>
      </c>
      <c r="O89" s="15">
        <f t="shared" si="86"/>
        <v>2.410501683555677E-2</v>
      </c>
      <c r="P89" s="15">
        <f t="shared" si="87"/>
        <v>2.1915981875705981E-2</v>
      </c>
      <c r="Q89" s="5">
        <f t="shared" si="88"/>
        <v>7977.8788178230134</v>
      </c>
      <c r="R89" s="5">
        <f t="shared" si="89"/>
        <v>9211.72083477263</v>
      </c>
      <c r="S89" s="5">
        <f t="shared" si="90"/>
        <v>4359.1009622239999</v>
      </c>
      <c r="T89" s="5">
        <f t="shared" si="91"/>
        <v>98.518041173442342</v>
      </c>
      <c r="U89" s="5">
        <f t="shared" si="92"/>
        <v>399.97752528833462</v>
      </c>
      <c r="V89" s="5">
        <f t="shared" si="93"/>
        <v>475.74227249996164</v>
      </c>
      <c r="W89" s="15">
        <f t="shared" si="94"/>
        <v>-1.0734613539272964E-2</v>
      </c>
      <c r="X89" s="15">
        <f t="shared" si="95"/>
        <v>-1.217998157191269E-2</v>
      </c>
      <c r="Y89" s="15">
        <f t="shared" si="96"/>
        <v>-9.7425357312937999E-3</v>
      </c>
      <c r="Z89" s="5">
        <f t="shared" si="118"/>
        <v>12803.885514370399</v>
      </c>
      <c r="AA89" s="5">
        <f t="shared" si="119"/>
        <v>21121.210498218767</v>
      </c>
      <c r="AB89" s="5">
        <f t="shared" si="120"/>
        <v>11125.195101073339</v>
      </c>
      <c r="AC89" s="16">
        <f t="shared" si="100"/>
        <v>2.0246786099585505</v>
      </c>
      <c r="AD89" s="16">
        <f t="shared" si="101"/>
        <v>2.9037330565790396</v>
      </c>
      <c r="AE89" s="16">
        <f t="shared" si="102"/>
        <v>3.2381909867148835</v>
      </c>
      <c r="AF89" s="15">
        <f t="shared" si="103"/>
        <v>-4.0504037456468023E-3</v>
      </c>
      <c r="AG89" s="15">
        <f t="shared" si="104"/>
        <v>2.9673830763510267E-4</v>
      </c>
      <c r="AH89" s="15">
        <f t="shared" si="105"/>
        <v>9.7937136394747881E-3</v>
      </c>
      <c r="AI89" s="1">
        <f t="shared" si="63"/>
        <v>132608.94169198748</v>
      </c>
      <c r="AJ89" s="1">
        <f t="shared" si="64"/>
        <v>35905.465774574208</v>
      </c>
      <c r="AK89" s="1">
        <f t="shared" si="65"/>
        <v>14272.341219459933</v>
      </c>
      <c r="AL89" s="14">
        <f t="shared" si="106"/>
        <v>27.012974946371578</v>
      </c>
      <c r="AM89" s="14">
        <f t="shared" si="107"/>
        <v>4.8218184694163639</v>
      </c>
      <c r="AN89" s="14">
        <f t="shared" si="108"/>
        <v>1.7410646727387162</v>
      </c>
      <c r="AO89" s="11">
        <f t="shared" si="109"/>
        <v>1.4800408125288936E-2</v>
      </c>
      <c r="AP89" s="11">
        <f t="shared" si="110"/>
        <v>1.8644610681531386E-2</v>
      </c>
      <c r="AQ89" s="11">
        <f t="shared" si="111"/>
        <v>1.6913014358588788E-2</v>
      </c>
      <c r="AR89" s="1">
        <f t="shared" si="123"/>
        <v>80978.86156483613</v>
      </c>
      <c r="AS89" s="1">
        <f t="shared" si="121"/>
        <v>23030.596101948759</v>
      </c>
      <c r="AT89" s="1">
        <f t="shared" si="122"/>
        <v>9162.7362422883107</v>
      </c>
      <c r="AU89" s="1">
        <f t="shared" si="69"/>
        <v>16195.772312967227</v>
      </c>
      <c r="AV89" s="1">
        <f t="shared" si="70"/>
        <v>4606.1192203897517</v>
      </c>
      <c r="AW89" s="1">
        <f t="shared" si="71"/>
        <v>1832.5472484576621</v>
      </c>
      <c r="AX89" s="2">
        <v>0.2</v>
      </c>
      <c r="AY89" s="2">
        <v>0.2</v>
      </c>
      <c r="AZ89" s="2">
        <v>0.2</v>
      </c>
      <c r="BA89" s="2">
        <f t="shared" si="124"/>
        <v>0.2</v>
      </c>
      <c r="BB89" s="2">
        <f t="shared" si="130"/>
        <v>4.000000000000001E-3</v>
      </c>
      <c r="BC89" s="2">
        <f t="shared" si="125"/>
        <v>4.000000000000001E-3</v>
      </c>
      <c r="BD89" s="2">
        <f t="shared" si="126"/>
        <v>4.000000000000001E-3</v>
      </c>
      <c r="BE89" s="2">
        <f t="shared" si="127"/>
        <v>323.91544625934461</v>
      </c>
      <c r="BF89" s="2">
        <f t="shared" si="128"/>
        <v>92.122384407795053</v>
      </c>
      <c r="BG89" s="2">
        <f t="shared" si="129"/>
        <v>36.650944969153251</v>
      </c>
      <c r="BH89" s="2">
        <f t="shared" si="131"/>
        <v>252.98214818915642</v>
      </c>
      <c r="BI89" s="2">
        <f t="shared" si="132"/>
        <v>43.616053358099002</v>
      </c>
      <c r="BJ89" s="2">
        <f t="shared" si="133"/>
        <v>32.944091888884927</v>
      </c>
      <c r="BK89" s="11">
        <f t="shared" si="134"/>
        <v>4.9467282571488552E-2</v>
      </c>
      <c r="BL89" s="12">
        <f>BL$4*temperature!$I199+BL$5*temperature!$I199^2</f>
        <v>3.2358798324844171</v>
      </c>
      <c r="BM89" s="12">
        <f>BM$4*temperature!$I199+BM$5*temperature!$I199^2</f>
        <v>1.0526444736746567</v>
      </c>
      <c r="BN89" s="12">
        <f>BN$4*temperature!$I199+BN$5*temperature!$I199^2</f>
        <v>-0.41146970502256597</v>
      </c>
      <c r="BO89" s="12">
        <f>BO$4*temperature!$I199^2+BO$5*temperature!$I199^6</f>
        <v>1.3715278320587501</v>
      </c>
      <c r="BP89" s="12">
        <f>BP$4*temperature!$I199^2+BP$5*temperature!$I199^6</f>
        <v>0.48202120115223263</v>
      </c>
      <c r="BQ89" s="12">
        <f>BQ$4*temperature!$I199^2+BQ$5*temperature!$I199^6</f>
        <v>-8.2922626161240964E-2</v>
      </c>
    </row>
    <row r="90" spans="1:69">
      <c r="A90" s="2">
        <f t="shared" si="72"/>
        <v>2044</v>
      </c>
      <c r="B90" s="5">
        <f t="shared" si="73"/>
        <v>1149.6141974910097</v>
      </c>
      <c r="C90" s="5">
        <f t="shared" si="74"/>
        <v>2885.5752646720712</v>
      </c>
      <c r="D90" s="5">
        <f t="shared" si="75"/>
        <v>4136.7601753962999</v>
      </c>
      <c r="E90" s="15">
        <f t="shared" si="76"/>
        <v>7.1817544455847536E-4</v>
      </c>
      <c r="F90" s="15">
        <f t="shared" si="77"/>
        <v>1.4148537833798267E-3</v>
      </c>
      <c r="G90" s="15">
        <f t="shared" si="78"/>
        <v>2.8883736693954346E-3</v>
      </c>
      <c r="H90" s="5">
        <f t="shared" si="79"/>
        <v>82593.57625755154</v>
      </c>
      <c r="I90" s="5">
        <f t="shared" si="80"/>
        <v>23612.981368754547</v>
      </c>
      <c r="J90" s="5">
        <f t="shared" si="81"/>
        <v>9388.229371913003</v>
      </c>
      <c r="K90" s="5">
        <f t="shared" si="82"/>
        <v>71844.603552921457</v>
      </c>
      <c r="L90" s="5">
        <f t="shared" si="83"/>
        <v>8183.1105422363762</v>
      </c>
      <c r="M90" s="5">
        <f t="shared" si="84"/>
        <v>2269.4642604012242</v>
      </c>
      <c r="N90" s="15">
        <f t="shared" si="85"/>
        <v>1.9207982842945892E-2</v>
      </c>
      <c r="O90" s="15">
        <f t="shared" si="86"/>
        <v>2.3838877217783105E-2</v>
      </c>
      <c r="P90" s="15">
        <f t="shared" si="87"/>
        <v>2.1658869958275373E-2</v>
      </c>
      <c r="Q90" s="5">
        <f t="shared" si="88"/>
        <v>8049.6102539041249</v>
      </c>
      <c r="R90" s="5">
        <f t="shared" si="89"/>
        <v>9329.6260452369406</v>
      </c>
      <c r="S90" s="5">
        <f t="shared" si="90"/>
        <v>4422.8637330197398</v>
      </c>
      <c r="T90" s="5">
        <f t="shared" si="91"/>
        <v>97.460488074799258</v>
      </c>
      <c r="U90" s="5">
        <f t="shared" si="92"/>
        <v>395.10580640114347</v>
      </c>
      <c r="V90" s="5">
        <f t="shared" si="93"/>
        <v>471.10733641124386</v>
      </c>
      <c r="W90" s="15">
        <f t="shared" si="94"/>
        <v>-1.0734613539272964E-2</v>
      </c>
      <c r="X90" s="15">
        <f t="shared" si="95"/>
        <v>-1.217998157191269E-2</v>
      </c>
      <c r="Y90" s="15">
        <f t="shared" si="96"/>
        <v>-9.7425357312937999E-3</v>
      </c>
      <c r="Z90" s="5">
        <f t="shared" si="118"/>
        <v>12869.772703454741</v>
      </c>
      <c r="AA90" s="5">
        <f t="shared" si="119"/>
        <v>21405.052451531734</v>
      </c>
      <c r="AB90" s="5">
        <f t="shared" si="120"/>
        <v>11403.076483572433</v>
      </c>
      <c r="AC90" s="16">
        <f t="shared" si="100"/>
        <v>2.0164778441330435</v>
      </c>
      <c r="AD90" s="16">
        <f t="shared" si="101"/>
        <v>2.9045947054120731</v>
      </c>
      <c r="AE90" s="16">
        <f t="shared" si="102"/>
        <v>3.2699049019486974</v>
      </c>
      <c r="AF90" s="15">
        <f t="shared" si="103"/>
        <v>-4.0504037456468023E-3</v>
      </c>
      <c r="AG90" s="15">
        <f t="shared" si="104"/>
        <v>2.9673830763510267E-4</v>
      </c>
      <c r="AH90" s="15">
        <f t="shared" si="105"/>
        <v>9.7937136394747881E-3</v>
      </c>
      <c r="AI90" s="1">
        <f t="shared" si="63"/>
        <v>135543.81983575597</v>
      </c>
      <c r="AJ90" s="1">
        <f t="shared" si="64"/>
        <v>36921.038417506541</v>
      </c>
      <c r="AK90" s="1">
        <f t="shared" si="65"/>
        <v>14677.654345971603</v>
      </c>
      <c r="AL90" s="14">
        <f t="shared" si="106"/>
        <v>27.408779969717241</v>
      </c>
      <c r="AM90" s="14">
        <f t="shared" si="107"/>
        <v>4.9108203882742574</v>
      </c>
      <c r="AN90" s="14">
        <f t="shared" si="108"/>
        <v>1.7702168580298854</v>
      </c>
      <c r="AO90" s="11">
        <f t="shared" si="109"/>
        <v>1.4652404044036046E-2</v>
      </c>
      <c r="AP90" s="11">
        <f t="shared" si="110"/>
        <v>1.8458164574716072E-2</v>
      </c>
      <c r="AQ90" s="11">
        <f t="shared" si="111"/>
        <v>1.6743884215002898E-2</v>
      </c>
      <c r="AR90" s="1">
        <f t="shared" si="123"/>
        <v>82593.57625755154</v>
      </c>
      <c r="AS90" s="1">
        <f t="shared" si="121"/>
        <v>23612.981368754547</v>
      </c>
      <c r="AT90" s="1">
        <f t="shared" si="122"/>
        <v>9388.229371913003</v>
      </c>
      <c r="AU90" s="1">
        <f t="shared" si="69"/>
        <v>16518.715251510308</v>
      </c>
      <c r="AV90" s="1">
        <f t="shared" si="70"/>
        <v>4722.5962737509099</v>
      </c>
      <c r="AW90" s="1">
        <f t="shared" si="71"/>
        <v>1877.6458743826006</v>
      </c>
      <c r="AX90" s="2">
        <v>0.2</v>
      </c>
      <c r="AY90" s="2">
        <v>0.2</v>
      </c>
      <c r="AZ90" s="2">
        <v>0.2</v>
      </c>
      <c r="BA90" s="2">
        <f t="shared" si="124"/>
        <v>0.2</v>
      </c>
      <c r="BB90" s="2">
        <f t="shared" si="130"/>
        <v>4.000000000000001E-3</v>
      </c>
      <c r="BC90" s="2">
        <f t="shared" si="125"/>
        <v>4.000000000000001E-3</v>
      </c>
      <c r="BD90" s="2">
        <f t="shared" si="126"/>
        <v>4.000000000000001E-3</v>
      </c>
      <c r="BE90" s="2">
        <f t="shared" si="127"/>
        <v>330.37430503020624</v>
      </c>
      <c r="BF90" s="2">
        <f t="shared" si="128"/>
        <v>94.451925475018214</v>
      </c>
      <c r="BG90" s="2">
        <f t="shared" si="129"/>
        <v>37.552917487652017</v>
      </c>
      <c r="BH90" s="2">
        <f t="shared" si="131"/>
        <v>256.70562537714522</v>
      </c>
      <c r="BI90" s="2">
        <f t="shared" si="132"/>
        <v>44.125995808180924</v>
      </c>
      <c r="BJ90" s="2">
        <f t="shared" si="133"/>
        <v>32.93226835911495</v>
      </c>
      <c r="BK90" s="11">
        <f t="shared" si="134"/>
        <v>4.9304433653714258E-2</v>
      </c>
      <c r="BL90" s="12">
        <f>BL$4*temperature!$I200+BL$5*temperature!$I200^2</f>
        <v>3.1719775494527394</v>
      </c>
      <c r="BM90" s="12">
        <f>BM$4*temperature!$I200+BM$5*temperature!$I200^2</f>
        <v>0.98344791386100017</v>
      </c>
      <c r="BN90" s="12">
        <f>BN$4*temperature!$I200+BN$5*temperature!$I200^2</f>
        <v>-0.48223267010056858</v>
      </c>
      <c r="BO90" s="12">
        <f>BO$4*temperature!$I200^2+BO$5*temperature!$I200^6</f>
        <v>1.3948449944505636</v>
      </c>
      <c r="BP90" s="12">
        <f>BP$4*temperature!$I200^2+BP$5*temperature!$I200^6</f>
        <v>0.47739021966969397</v>
      </c>
      <c r="BQ90" s="12">
        <f>BQ$4*temperature!$I200^2+BQ$5*temperature!$I200^6</f>
        <v>-0.10530416921818486</v>
      </c>
    </row>
    <row r="91" spans="1:69">
      <c r="A91" s="2">
        <f t="shared" si="72"/>
        <v>2045</v>
      </c>
      <c r="B91" s="5">
        <f t="shared" si="73"/>
        <v>1150.3985409439958</v>
      </c>
      <c r="C91" s="5">
        <f t="shared" si="74"/>
        <v>2889.4537983984969</v>
      </c>
      <c r="D91" s="5">
        <f t="shared" si="75"/>
        <v>4148.1112591051569</v>
      </c>
      <c r="E91" s="15">
        <f t="shared" si="76"/>
        <v>6.8226667233055153E-4</v>
      </c>
      <c r="F91" s="15">
        <f t="shared" si="77"/>
        <v>1.3441110942108354E-3</v>
      </c>
      <c r="G91" s="15">
        <f t="shared" si="78"/>
        <v>2.7439549859256626E-3</v>
      </c>
      <c r="H91" s="5">
        <f t="shared" si="79"/>
        <v>84220.381707927765</v>
      </c>
      <c r="I91" s="5">
        <f t="shared" si="80"/>
        <v>24202.095044858193</v>
      </c>
      <c r="J91" s="5">
        <f t="shared" si="81"/>
        <v>9615.4677933447911</v>
      </c>
      <c r="K91" s="5">
        <f t="shared" si="82"/>
        <v>73209.74315459239</v>
      </c>
      <c r="L91" s="5">
        <f t="shared" si="83"/>
        <v>8376.0103927850996</v>
      </c>
      <c r="M91" s="5">
        <f t="shared" si="84"/>
        <v>2318.0351713659361</v>
      </c>
      <c r="N91" s="15">
        <f t="shared" si="85"/>
        <v>1.9001282408989351E-2</v>
      </c>
      <c r="O91" s="15">
        <f t="shared" si="86"/>
        <v>2.3572924935217232E-2</v>
      </c>
      <c r="P91" s="15">
        <f t="shared" si="87"/>
        <v>2.1401928116781654E-2</v>
      </c>
      <c r="Q91" s="5">
        <f t="shared" si="88"/>
        <v>8120.0480869231023</v>
      </c>
      <c r="R91" s="5">
        <f t="shared" si="89"/>
        <v>9445.9185662705186</v>
      </c>
      <c r="S91" s="5">
        <f t="shared" si="90"/>
        <v>4485.7845381420193</v>
      </c>
      <c r="T91" s="5">
        <f t="shared" si="91"/>
        <v>96.414287399967364</v>
      </c>
      <c r="U91" s="5">
        <f t="shared" si="92"/>
        <v>390.29342496022184</v>
      </c>
      <c r="V91" s="5">
        <f t="shared" si="93"/>
        <v>466.51755635298269</v>
      </c>
      <c r="W91" s="15">
        <f t="shared" si="94"/>
        <v>-1.0734613539272964E-2</v>
      </c>
      <c r="X91" s="15">
        <f t="shared" si="95"/>
        <v>-1.217998157191269E-2</v>
      </c>
      <c r="Y91" s="15">
        <f t="shared" si="96"/>
        <v>-9.7425357312937999E-3</v>
      </c>
      <c r="Z91" s="5">
        <f t="shared" si="118"/>
        <v>12932.89211312045</v>
      </c>
      <c r="AA91" s="5">
        <f t="shared" si="119"/>
        <v>21685.458929041954</v>
      </c>
      <c r="AB91" s="5">
        <f t="shared" si="120"/>
        <v>11683.187083997969</v>
      </c>
      <c r="AC91" s="16">
        <f t="shared" si="100"/>
        <v>2.0083102947201534</v>
      </c>
      <c r="AD91" s="16">
        <f t="shared" si="101"/>
        <v>2.9054566099293231</v>
      </c>
      <c r="AE91" s="16">
        <f t="shared" si="102"/>
        <v>3.3019294141866977</v>
      </c>
      <c r="AF91" s="15">
        <f t="shared" si="103"/>
        <v>-4.0504037456468023E-3</v>
      </c>
      <c r="AG91" s="15">
        <f t="shared" si="104"/>
        <v>2.9673830763510267E-4</v>
      </c>
      <c r="AH91" s="15">
        <f t="shared" si="105"/>
        <v>9.7937136394747881E-3</v>
      </c>
      <c r="AI91" s="1">
        <f t="shared" si="63"/>
        <v>138508.15310369068</v>
      </c>
      <c r="AJ91" s="1">
        <f t="shared" si="64"/>
        <v>37951.530849506802</v>
      </c>
      <c r="AK91" s="1">
        <f t="shared" si="65"/>
        <v>15087.534785757043</v>
      </c>
      <c r="AL91" s="14">
        <f t="shared" si="106"/>
        <v>27.806368443002917</v>
      </c>
      <c r="AM91" s="14">
        <f t="shared" si="107"/>
        <v>5.0005586718886583</v>
      </c>
      <c r="AN91" s="14">
        <f t="shared" si="108"/>
        <v>1.7995607610751212</v>
      </c>
      <c r="AO91" s="11">
        <f t="shared" si="109"/>
        <v>1.4505880003595685E-2</v>
      </c>
      <c r="AP91" s="11">
        <f t="shared" si="110"/>
        <v>1.8273582928968912E-2</v>
      </c>
      <c r="AQ91" s="11">
        <f t="shared" si="111"/>
        <v>1.6576445372852869E-2</v>
      </c>
      <c r="AR91" s="1">
        <f t="shared" si="123"/>
        <v>84220.381707927765</v>
      </c>
      <c r="AS91" s="1">
        <f t="shared" si="121"/>
        <v>24202.095044858193</v>
      </c>
      <c r="AT91" s="1">
        <f t="shared" si="122"/>
        <v>9615.4677933447911</v>
      </c>
      <c r="AU91" s="1">
        <f t="shared" si="69"/>
        <v>16844.076341585554</v>
      </c>
      <c r="AV91" s="1">
        <f t="shared" si="70"/>
        <v>4840.4190089716385</v>
      </c>
      <c r="AW91" s="1">
        <f t="shared" si="71"/>
        <v>1923.0935586689584</v>
      </c>
      <c r="AX91" s="2">
        <v>0.2</v>
      </c>
      <c r="AY91" s="2">
        <v>0.2</v>
      </c>
      <c r="AZ91" s="2">
        <v>0.2</v>
      </c>
      <c r="BA91" s="2">
        <f t="shared" si="124"/>
        <v>0.20000000000000004</v>
      </c>
      <c r="BB91" s="2">
        <f t="shared" si="130"/>
        <v>4.000000000000001E-3</v>
      </c>
      <c r="BC91" s="2">
        <f t="shared" si="125"/>
        <v>4.000000000000001E-3</v>
      </c>
      <c r="BD91" s="2">
        <f t="shared" si="126"/>
        <v>4.000000000000001E-3</v>
      </c>
      <c r="BE91" s="2">
        <f t="shared" si="127"/>
        <v>336.88152683171114</v>
      </c>
      <c r="BF91" s="2">
        <f t="shared" si="128"/>
        <v>96.808380179432802</v>
      </c>
      <c r="BG91" s="2">
        <f t="shared" si="129"/>
        <v>38.461871173379173</v>
      </c>
      <c r="BH91" s="2">
        <f t="shared" si="131"/>
        <v>260.48429375664858</v>
      </c>
      <c r="BI91" s="2">
        <f t="shared" si="132"/>
        <v>44.642071212882428</v>
      </c>
      <c r="BJ91" s="2">
        <f t="shared" si="133"/>
        <v>32.920701258014589</v>
      </c>
      <c r="BK91" s="11">
        <f t="shared" si="134"/>
        <v>4.913840437034997E-2</v>
      </c>
      <c r="BL91" s="12">
        <f>BL$4*temperature!$I201+BL$5*temperature!$I201^2</f>
        <v>3.1036853744769992</v>
      </c>
      <c r="BM91" s="12">
        <f>BM$4*temperature!$I201+BM$5*temperature!$I201^2</f>
        <v>0.91081806146390853</v>
      </c>
      <c r="BN91" s="12">
        <f>BN$4*temperature!$I201+BN$5*temperature!$I201^2</f>
        <v>-0.55570523186245602</v>
      </c>
      <c r="BO91" s="12">
        <f>BO$4*temperature!$I201^2+BO$5*temperature!$I201^6</f>
        <v>1.416499965084699</v>
      </c>
      <c r="BP91" s="12">
        <f>BP$4*temperature!$I201^2+BP$5*temperature!$I201^6</f>
        <v>0.47054947867636632</v>
      </c>
      <c r="BQ91" s="12">
        <f>BQ$4*temperature!$I201^2+BQ$5*temperature!$I201^6</f>
        <v>-0.13024325904429276</v>
      </c>
    </row>
    <row r="92" spans="1:69">
      <c r="A92" s="2">
        <f t="shared" si="72"/>
        <v>2046</v>
      </c>
      <c r="B92" s="5">
        <f t="shared" si="73"/>
        <v>1151.1441755991602</v>
      </c>
      <c r="C92" s="5">
        <f t="shared" si="74"/>
        <v>2893.1433579598024</v>
      </c>
      <c r="D92" s="5">
        <f t="shared" si="75"/>
        <v>4158.9243781481728</v>
      </c>
      <c r="E92" s="15">
        <f t="shared" si="76"/>
        <v>6.481533387140239E-4</v>
      </c>
      <c r="F92" s="15">
        <f t="shared" si="77"/>
        <v>1.2769055395002935E-3</v>
      </c>
      <c r="G92" s="15">
        <f t="shared" si="78"/>
        <v>2.6067572366293792E-3</v>
      </c>
      <c r="H92" s="5">
        <f t="shared" si="79"/>
        <v>85858.834527559302</v>
      </c>
      <c r="I92" s="5">
        <f t="shared" si="80"/>
        <v>24797.796683066899</v>
      </c>
      <c r="J92" s="5">
        <f t="shared" si="81"/>
        <v>9844.381945101024</v>
      </c>
      <c r="K92" s="5">
        <f t="shared" si="82"/>
        <v>74585.648216367466</v>
      </c>
      <c r="L92" s="5">
        <f t="shared" si="83"/>
        <v>8571.2298406650334</v>
      </c>
      <c r="M92" s="5">
        <f t="shared" si="84"/>
        <v>2367.0499989914201</v>
      </c>
      <c r="N92" s="15">
        <f t="shared" si="85"/>
        <v>1.8794015693644361E-2</v>
      </c>
      <c r="O92" s="15">
        <f t="shared" si="86"/>
        <v>2.330697297702633E-2</v>
      </c>
      <c r="P92" s="15">
        <f t="shared" si="87"/>
        <v>2.1144988752090921E-2</v>
      </c>
      <c r="Q92" s="5">
        <f t="shared" si="88"/>
        <v>8189.1570201299146</v>
      </c>
      <c r="R92" s="5">
        <f t="shared" si="89"/>
        <v>9560.5340582095032</v>
      </c>
      <c r="S92" s="5">
        <f t="shared" si="90"/>
        <v>4547.8336632266692</v>
      </c>
      <c r="T92" s="5">
        <f t="shared" si="91"/>
        <v>95.379317285064317</v>
      </c>
      <c r="U92" s="5">
        <f t="shared" si="92"/>
        <v>385.53965823656767</v>
      </c>
      <c r="V92" s="5">
        <f t="shared" si="93"/>
        <v>461.97249239093787</v>
      </c>
      <c r="W92" s="15">
        <f t="shared" si="94"/>
        <v>-1.0734613539272964E-2</v>
      </c>
      <c r="X92" s="15">
        <f t="shared" si="95"/>
        <v>-1.217998157191269E-2</v>
      </c>
      <c r="Y92" s="15">
        <f t="shared" si="96"/>
        <v>-9.7425357312937999E-3</v>
      </c>
      <c r="Z92" s="5">
        <f t="shared" si="118"/>
        <v>12993.219119202222</v>
      </c>
      <c r="AA92" s="5">
        <f t="shared" si="119"/>
        <v>21962.28034479648</v>
      </c>
      <c r="AB92" s="5">
        <f t="shared" si="120"/>
        <v>11965.444712457836</v>
      </c>
      <c r="AC92" s="16">
        <f t="shared" si="100"/>
        <v>2.0001758271799979</v>
      </c>
      <c r="AD92" s="16">
        <f t="shared" si="101"/>
        <v>2.9063187702066609</v>
      </c>
      <c r="AE92" s="16">
        <f t="shared" si="102"/>
        <v>3.3342675653270009</v>
      </c>
      <c r="AF92" s="15">
        <f t="shared" si="103"/>
        <v>-4.0504037456468023E-3</v>
      </c>
      <c r="AG92" s="15">
        <f t="shared" si="104"/>
        <v>2.9673830763510267E-4</v>
      </c>
      <c r="AH92" s="15">
        <f t="shared" si="105"/>
        <v>9.7937136394747881E-3</v>
      </c>
      <c r="AI92" s="1">
        <f t="shared" si="63"/>
        <v>141501.41413490716</v>
      </c>
      <c r="AJ92" s="1">
        <f t="shared" si="64"/>
        <v>38996.796773527756</v>
      </c>
      <c r="AK92" s="1">
        <f t="shared" si="65"/>
        <v>15501.874865850299</v>
      </c>
      <c r="AL92" s="14">
        <f t="shared" si="106"/>
        <v>28.205690728533188</v>
      </c>
      <c r="AM92" s="14">
        <f t="shared" si="107"/>
        <v>5.0910230142347714</v>
      </c>
      <c r="AN92" s="14">
        <f t="shared" si="108"/>
        <v>1.8290927785197013</v>
      </c>
      <c r="AO92" s="11">
        <f t="shared" si="109"/>
        <v>1.4360821203559727E-2</v>
      </c>
      <c r="AP92" s="11">
        <f t="shared" si="110"/>
        <v>1.8090847099679223E-2</v>
      </c>
      <c r="AQ92" s="11">
        <f t="shared" si="111"/>
        <v>1.641068091912434E-2</v>
      </c>
      <c r="AR92" s="1">
        <f t="shared" si="123"/>
        <v>85858.834527559302</v>
      </c>
      <c r="AS92" s="1">
        <f t="shared" si="121"/>
        <v>24797.796683066899</v>
      </c>
      <c r="AT92" s="1">
        <f t="shared" si="122"/>
        <v>9844.381945101024</v>
      </c>
      <c r="AU92" s="1">
        <f t="shared" si="69"/>
        <v>17171.76690551186</v>
      </c>
      <c r="AV92" s="1">
        <f t="shared" si="70"/>
        <v>4959.5593366133799</v>
      </c>
      <c r="AW92" s="1">
        <f t="shared" si="71"/>
        <v>1968.8763890202049</v>
      </c>
      <c r="AX92" s="2">
        <v>0.2</v>
      </c>
      <c r="AY92" s="2">
        <v>0.2</v>
      </c>
      <c r="AZ92" s="2">
        <v>0.2</v>
      </c>
      <c r="BA92" s="2">
        <f t="shared" si="124"/>
        <v>0.20000000000000004</v>
      </c>
      <c r="BB92" s="2">
        <f t="shared" si="130"/>
        <v>4.000000000000001E-3</v>
      </c>
      <c r="BC92" s="2">
        <f t="shared" si="125"/>
        <v>4.000000000000001E-3</v>
      </c>
      <c r="BD92" s="2">
        <f t="shared" si="126"/>
        <v>4.000000000000001E-3</v>
      </c>
      <c r="BE92" s="2">
        <f t="shared" si="127"/>
        <v>343.4353381102373</v>
      </c>
      <c r="BF92" s="2">
        <f t="shared" si="128"/>
        <v>99.191186732267624</v>
      </c>
      <c r="BG92" s="2">
        <f t="shared" si="129"/>
        <v>39.377527780404108</v>
      </c>
      <c r="BH92" s="2">
        <f t="shared" si="131"/>
        <v>264.3188996964472</v>
      </c>
      <c r="BI92" s="2">
        <f t="shared" si="132"/>
        <v>45.164338663844148</v>
      </c>
      <c r="BJ92" s="2">
        <f t="shared" si="133"/>
        <v>32.909372552953378</v>
      </c>
      <c r="BK92" s="11">
        <f t="shared" si="134"/>
        <v>4.8969142909019964E-2</v>
      </c>
      <c r="BL92" s="12">
        <f>BL$4*temperature!$I202+BL$5*temperature!$I202^2</f>
        <v>3.0309095313863796</v>
      </c>
      <c r="BM92" s="12">
        <f>BM$4*temperature!$I202+BM$5*temperature!$I202^2</f>
        <v>0.83468727012272304</v>
      </c>
      <c r="BN92" s="12">
        <f>BN$4*temperature!$I202+BN$5*temperature!$I202^2</f>
        <v>-0.63193599138332379</v>
      </c>
      <c r="BO92" s="12">
        <f>BO$4*temperature!$I202^2+BO$5*temperature!$I202^6</f>
        <v>1.4362534991285969</v>
      </c>
      <c r="BP92" s="12">
        <f>BP$4*temperature!$I202^2+BP$5*temperature!$I202^6</f>
        <v>0.46126710975038338</v>
      </c>
      <c r="BQ92" s="12">
        <f>BQ$4*temperature!$I202^2+BQ$5*temperature!$I202^6</f>
        <v>-0.15796708058837694</v>
      </c>
    </row>
    <row r="93" spans="1:69">
      <c r="A93" s="2">
        <f t="shared" si="72"/>
        <v>2047</v>
      </c>
      <c r="B93" s="5">
        <f t="shared" si="73"/>
        <v>1151.8529876428784</v>
      </c>
      <c r="C93" s="5">
        <f t="shared" si="74"/>
        <v>2896.6529152011326</v>
      </c>
      <c r="D93" s="5">
        <f t="shared" si="75"/>
        <v>4169.2236190565382</v>
      </c>
      <c r="E93" s="15">
        <f t="shared" si="76"/>
        <v>6.1574567177832265E-4</v>
      </c>
      <c r="F93" s="15">
        <f t="shared" si="77"/>
        <v>1.2130602625252788E-3</v>
      </c>
      <c r="G93" s="15">
        <f t="shared" si="78"/>
        <v>2.4764193747979103E-3</v>
      </c>
      <c r="H93" s="5">
        <f t="shared" si="79"/>
        <v>87508.453820862604</v>
      </c>
      <c r="I93" s="5">
        <f t="shared" si="80"/>
        <v>25399.932569468674</v>
      </c>
      <c r="J93" s="5">
        <f t="shared" si="81"/>
        <v>10074.89813594901</v>
      </c>
      <c r="K93" s="5">
        <f t="shared" si="82"/>
        <v>75971.894642507803</v>
      </c>
      <c r="L93" s="5">
        <f t="shared" si="83"/>
        <v>8768.7180042090058</v>
      </c>
      <c r="M93" s="5">
        <f t="shared" si="84"/>
        <v>2416.4926270442838</v>
      </c>
      <c r="N93" s="15">
        <f t="shared" si="85"/>
        <v>1.8585967398432102E-2</v>
      </c>
      <c r="O93" s="15">
        <f t="shared" si="86"/>
        <v>2.3040819954100122E-2</v>
      </c>
      <c r="P93" s="15">
        <f t="shared" si="87"/>
        <v>2.0887868052610115E-2</v>
      </c>
      <c r="Q93" s="5">
        <f t="shared" si="88"/>
        <v>8256.9001668896872</v>
      </c>
      <c r="R93" s="5">
        <f t="shared" si="89"/>
        <v>9673.4066440224542</v>
      </c>
      <c r="S93" s="5">
        <f t="shared" si="90"/>
        <v>4608.9808670137345</v>
      </c>
      <c r="T93" s="5">
        <f t="shared" si="91"/>
        <v>94.355457174369448</v>
      </c>
      <c r="U93" s="5">
        <f t="shared" si="92"/>
        <v>380.84379230400475</v>
      </c>
      <c r="V93" s="5">
        <f t="shared" si="93"/>
        <v>457.47170887694432</v>
      </c>
      <c r="W93" s="15">
        <f t="shared" si="94"/>
        <v>-1.0734613539272964E-2</v>
      </c>
      <c r="X93" s="15">
        <f t="shared" si="95"/>
        <v>-1.217998157191269E-2</v>
      </c>
      <c r="Y93" s="15">
        <f t="shared" si="96"/>
        <v>-9.7425357312937999E-3</v>
      </c>
      <c r="Z93" s="5">
        <f t="shared" si="118"/>
        <v>13050.727440022791</v>
      </c>
      <c r="AA93" s="5">
        <f t="shared" si="119"/>
        <v>22235.363796158461</v>
      </c>
      <c r="AB93" s="5">
        <f t="shared" si="120"/>
        <v>12249.762524202146</v>
      </c>
      <c r="AC93" s="16">
        <f t="shared" si="100"/>
        <v>1.9920743075176359</v>
      </c>
      <c r="AD93" s="16">
        <f t="shared" si="101"/>
        <v>2.9071811863199799</v>
      </c>
      <c r="AE93" s="16">
        <f t="shared" si="102"/>
        <v>3.3669224270592024</v>
      </c>
      <c r="AF93" s="15">
        <f t="shared" si="103"/>
        <v>-4.0504037456468023E-3</v>
      </c>
      <c r="AG93" s="15">
        <f t="shared" si="104"/>
        <v>2.9673830763510267E-4</v>
      </c>
      <c r="AH93" s="15">
        <f t="shared" si="105"/>
        <v>9.7937136394747881E-3</v>
      </c>
      <c r="AI93" s="1">
        <f t="shared" si="63"/>
        <v>144523.03962692831</v>
      </c>
      <c r="AJ93" s="1">
        <f t="shared" si="64"/>
        <v>40056.676432788357</v>
      </c>
      <c r="AK93" s="1">
        <f t="shared" si="65"/>
        <v>15920.563768285474</v>
      </c>
      <c r="AL93" s="14">
        <f t="shared" si="106"/>
        <v>28.606697041193801</v>
      </c>
      <c r="AM93" s="14">
        <f t="shared" si="107"/>
        <v>5.1822029239769263</v>
      </c>
      <c r="AN93" s="14">
        <f t="shared" si="108"/>
        <v>1.8588092698998651</v>
      </c>
      <c r="AO93" s="11">
        <f t="shared" si="109"/>
        <v>1.421721299152413E-2</v>
      </c>
      <c r="AP93" s="11">
        <f t="shared" si="110"/>
        <v>1.7909938628682429E-2</v>
      </c>
      <c r="AQ93" s="11">
        <f t="shared" si="111"/>
        <v>1.6246574109933097E-2</v>
      </c>
      <c r="AR93" s="1">
        <f t="shared" si="123"/>
        <v>87508.453820862604</v>
      </c>
      <c r="AS93" s="1">
        <f t="shared" si="121"/>
        <v>25399.932569468674</v>
      </c>
      <c r="AT93" s="1">
        <f t="shared" si="122"/>
        <v>10074.89813594901</v>
      </c>
      <c r="AU93" s="1">
        <f t="shared" si="69"/>
        <v>17501.690764172523</v>
      </c>
      <c r="AV93" s="1">
        <f t="shared" si="70"/>
        <v>5079.9865138937348</v>
      </c>
      <c r="AW93" s="1">
        <f t="shared" si="71"/>
        <v>2014.9796271898022</v>
      </c>
      <c r="AX93" s="2">
        <v>0.2</v>
      </c>
      <c r="AY93" s="2">
        <v>0.2</v>
      </c>
      <c r="AZ93" s="2">
        <v>0.2</v>
      </c>
      <c r="BA93" s="2">
        <f t="shared" si="124"/>
        <v>0.2</v>
      </c>
      <c r="BB93" s="2">
        <f t="shared" si="130"/>
        <v>4.000000000000001E-3</v>
      </c>
      <c r="BC93" s="2">
        <f t="shared" si="125"/>
        <v>4.000000000000001E-3</v>
      </c>
      <c r="BD93" s="2">
        <f t="shared" si="126"/>
        <v>4.000000000000001E-3</v>
      </c>
      <c r="BE93" s="2">
        <f t="shared" si="127"/>
        <v>350.03381528345051</v>
      </c>
      <c r="BF93" s="2">
        <f t="shared" si="128"/>
        <v>101.59973027787473</v>
      </c>
      <c r="BG93" s="2">
        <f t="shared" si="129"/>
        <v>40.299592543796052</v>
      </c>
      <c r="BH93" s="2">
        <f t="shared" si="131"/>
        <v>268.21019509609744</v>
      </c>
      <c r="BI93" s="2">
        <f t="shared" si="132"/>
        <v>45.692857202285943</v>
      </c>
      <c r="BJ93" s="2">
        <f t="shared" si="133"/>
        <v>32.898264324859511</v>
      </c>
      <c r="BK93" s="11">
        <f t="shared" si="134"/>
        <v>4.8796576960742549E-2</v>
      </c>
      <c r="BL93" s="12">
        <f>BL$4*temperature!$I203+BL$5*temperature!$I203^2</f>
        <v>2.9535575838315786</v>
      </c>
      <c r="BM93" s="12">
        <f>BM$4*temperature!$I203+BM$5*temperature!$I203^2</f>
        <v>0.75498917907831498</v>
      </c>
      <c r="BN93" s="12">
        <f>BN$4*temperature!$I203+BN$5*temperature!$I203^2</f>
        <v>-0.71097233532442328</v>
      </c>
      <c r="BO93" s="12">
        <f>BO$4*temperature!$I203^2+BO$5*temperature!$I203^6</f>
        <v>1.4538470202956948</v>
      </c>
      <c r="BP93" s="12">
        <f>BP$4*temperature!$I203^2+BP$5*temperature!$I203^6</f>
        <v>0.44929366240799401</v>
      </c>
      <c r="BQ93" s="12">
        <f>BQ$4*temperature!$I203^2+BQ$5*temperature!$I203^6</f>
        <v>-0.18871928989129827</v>
      </c>
    </row>
    <row r="94" spans="1:69">
      <c r="A94" s="2">
        <f t="shared" si="72"/>
        <v>2048</v>
      </c>
      <c r="B94" s="5">
        <f t="shared" si="73"/>
        <v>1152.5267737099612</v>
      </c>
      <c r="C94" s="5">
        <f t="shared" si="74"/>
        <v>2899.9910390196028</v>
      </c>
      <c r="D94" s="5">
        <f t="shared" si="75"/>
        <v>4179.0321278972297</v>
      </c>
      <c r="E94" s="15">
        <f t="shared" si="76"/>
        <v>5.8495838818940651E-4</v>
      </c>
      <c r="F94" s="15">
        <f t="shared" si="77"/>
        <v>1.1524072493990149E-3</v>
      </c>
      <c r="G94" s="15">
        <f t="shared" si="78"/>
        <v>2.3525984060580145E-3</v>
      </c>
      <c r="H94" s="5">
        <f t="shared" si="79"/>
        <v>89168.718193560708</v>
      </c>
      <c r="I94" s="5">
        <f t="shared" si="80"/>
        <v>26008.334682255583</v>
      </c>
      <c r="J94" s="5">
        <f t="shared" si="81"/>
        <v>10306.938150125279</v>
      </c>
      <c r="K94" s="5">
        <f t="shared" si="82"/>
        <v>77368.02322303399</v>
      </c>
      <c r="L94" s="5">
        <f t="shared" si="83"/>
        <v>8968.418982097337</v>
      </c>
      <c r="M94" s="5">
        <f t="shared" si="84"/>
        <v>2466.34575535351</v>
      </c>
      <c r="N94" s="15">
        <f t="shared" si="85"/>
        <v>1.8376908817343329E-2</v>
      </c>
      <c r="O94" s="15">
        <f t="shared" si="86"/>
        <v>2.2774250214509628E-2</v>
      </c>
      <c r="P94" s="15">
        <f t="shared" si="87"/>
        <v>2.0630366404305489E-2</v>
      </c>
      <c r="Q94" s="5">
        <f t="shared" si="88"/>
        <v>8323.2389075559822</v>
      </c>
      <c r="R94" s="5">
        <f t="shared" si="89"/>
        <v>9784.4687203853064</v>
      </c>
      <c r="S94" s="5">
        <f t="shared" si="90"/>
        <v>4669.1952609074988</v>
      </c>
      <c r="T94" s="5">
        <f t="shared" si="91"/>
        <v>93.342587806281173</v>
      </c>
      <c r="U94" s="5">
        <f t="shared" si="92"/>
        <v>376.20512193196464</v>
      </c>
      <c r="V94" s="5">
        <f t="shared" si="93"/>
        <v>453.01477440715468</v>
      </c>
      <c r="W94" s="15">
        <f t="shared" si="94"/>
        <v>-1.0734613539272964E-2</v>
      </c>
      <c r="X94" s="15">
        <f t="shared" si="95"/>
        <v>-1.217998157191269E-2</v>
      </c>
      <c r="Y94" s="15">
        <f t="shared" si="96"/>
        <v>-9.7425357312937999E-3</v>
      </c>
      <c r="Z94" s="5">
        <f t="shared" si="118"/>
        <v>13105.388950866325</v>
      </c>
      <c r="AA94" s="5">
        <f t="shared" si="119"/>
        <v>22504.5526243401</v>
      </c>
      <c r="AB94" s="5">
        <f t="shared" si="120"/>
        <v>12536.04855123531</v>
      </c>
      <c r="AC94" s="16">
        <f t="shared" si="100"/>
        <v>1.9840056022808596</v>
      </c>
      <c r="AD94" s="16">
        <f t="shared" si="101"/>
        <v>2.9080438583451973</v>
      </c>
      <c r="AE94" s="16">
        <f t="shared" si="102"/>
        <v>3.3998971011561459</v>
      </c>
      <c r="AF94" s="15">
        <f t="shared" si="103"/>
        <v>-4.0504037456468023E-3</v>
      </c>
      <c r="AG94" s="15">
        <f t="shared" si="104"/>
        <v>2.9673830763510267E-4</v>
      </c>
      <c r="AH94" s="15">
        <f t="shared" si="105"/>
        <v>9.7937136394747881E-3</v>
      </c>
      <c r="AI94" s="1">
        <f t="shared" si="63"/>
        <v>147572.42642840801</v>
      </c>
      <c r="AJ94" s="1">
        <f t="shared" si="64"/>
        <v>41130.995303403251</v>
      </c>
      <c r="AK94" s="1">
        <f t="shared" si="65"/>
        <v>16343.487018646731</v>
      </c>
      <c r="AL94" s="14">
        <f t="shared" si="106"/>
        <v>29.009337470964269</v>
      </c>
      <c r="AM94" s="14">
        <f t="shared" si="107"/>
        <v>5.2740877309434335</v>
      </c>
      <c r="AN94" s="14">
        <f t="shared" si="108"/>
        <v>1.888706559633927</v>
      </c>
      <c r="AO94" s="11">
        <f t="shared" si="109"/>
        <v>1.4075040861608889E-2</v>
      </c>
      <c r="AP94" s="11">
        <f t="shared" si="110"/>
        <v>1.7730839242395605E-2</v>
      </c>
      <c r="AQ94" s="11">
        <f t="shared" si="111"/>
        <v>1.6084108368833765E-2</v>
      </c>
      <c r="AR94" s="1">
        <f t="shared" si="123"/>
        <v>89168.718193560708</v>
      </c>
      <c r="AS94" s="1">
        <f t="shared" si="121"/>
        <v>26008.334682255583</v>
      </c>
      <c r="AT94" s="1">
        <f t="shared" si="122"/>
        <v>10306.938150125279</v>
      </c>
      <c r="AU94" s="1">
        <f t="shared" si="69"/>
        <v>17833.743638712142</v>
      </c>
      <c r="AV94" s="1">
        <f t="shared" si="70"/>
        <v>5201.6669364511172</v>
      </c>
      <c r="AW94" s="1">
        <f t="shared" si="71"/>
        <v>2061.3876300250558</v>
      </c>
      <c r="AX94" s="2">
        <v>0.2</v>
      </c>
      <c r="AY94" s="2">
        <v>0.2</v>
      </c>
      <c r="AZ94" s="2">
        <v>0.2</v>
      </c>
      <c r="BA94" s="2">
        <f t="shared" si="124"/>
        <v>0.2</v>
      </c>
      <c r="BB94" s="2">
        <f t="shared" si="130"/>
        <v>4.000000000000001E-3</v>
      </c>
      <c r="BC94" s="2">
        <f t="shared" si="125"/>
        <v>4.000000000000001E-3</v>
      </c>
      <c r="BD94" s="2">
        <f t="shared" si="126"/>
        <v>4.000000000000001E-3</v>
      </c>
      <c r="BE94" s="2">
        <f t="shared" si="127"/>
        <v>356.67487277424294</v>
      </c>
      <c r="BF94" s="2">
        <f t="shared" si="128"/>
        <v>104.03333872902236</v>
      </c>
      <c r="BG94" s="2">
        <f t="shared" si="129"/>
        <v>41.227752600501127</v>
      </c>
      <c r="BH94" s="2">
        <f t="shared" si="131"/>
        <v>272.15893714521542</v>
      </c>
      <c r="BI94" s="2">
        <f t="shared" si="132"/>
        <v>46.227685777900646</v>
      </c>
      <c r="BJ94" s="2">
        <f t="shared" si="133"/>
        <v>32.887358749451003</v>
      </c>
      <c r="BK94" s="11">
        <f t="shared" si="134"/>
        <v>4.862061399881587E-2</v>
      </c>
      <c r="BL94" s="12">
        <f>BL$4*temperature!$I204+BL$5*temperature!$I204^2</f>
        <v>2.8715386669339615</v>
      </c>
      <c r="BM94" s="12">
        <f>BM$4*temperature!$I204+BM$5*temperature!$I204^2</f>
        <v>0.67165886920422757</v>
      </c>
      <c r="BN94" s="12">
        <f>BN$4*temperature!$I204+BN$5*temperature!$I204^2</f>
        <v>-0.7928603339191751</v>
      </c>
      <c r="BO94" s="12">
        <f>BO$4*temperature!$I204^2+BO$5*temperature!$I204^6</f>
        <v>1.4690016251869196</v>
      </c>
      <c r="BP94" s="12">
        <f>BP$4*temperature!$I204^2+BP$5*temperature!$I204^6</f>
        <v>0.43436119065568574</v>
      </c>
      <c r="BQ94" s="12">
        <f>BQ$4*temperature!$I204^2+BQ$5*temperature!$I204^6</f>
        <v>-0.22276087532566982</v>
      </c>
    </row>
    <row r="95" spans="1:69">
      <c r="A95" s="2">
        <f t="shared" si="72"/>
        <v>2049</v>
      </c>
      <c r="B95" s="5">
        <f t="shared" si="73"/>
        <v>1153.167244903661</v>
      </c>
      <c r="C95" s="5">
        <f t="shared" si="74"/>
        <v>2903.1659111813333</v>
      </c>
      <c r="D95" s="5">
        <f t="shared" si="75"/>
        <v>4188.3721330040389</v>
      </c>
      <c r="E95" s="15">
        <f t="shared" si="76"/>
        <v>5.5571046877993615E-4</v>
      </c>
      <c r="F95" s="15">
        <f t="shared" si="77"/>
        <v>1.0947868869290642E-3</v>
      </c>
      <c r="G95" s="15">
        <f t="shared" si="78"/>
        <v>2.2349684857551136E-3</v>
      </c>
      <c r="H95" s="5">
        <f t="shared" si="79"/>
        <v>90839.062607842498</v>
      </c>
      <c r="I95" s="5">
        <f t="shared" si="80"/>
        <v>26622.819592389569</v>
      </c>
      <c r="J95" s="5">
        <f t="shared" si="81"/>
        <v>10540.418834684957</v>
      </c>
      <c r="K95" s="5">
        <f t="shared" si="82"/>
        <v>78773.536977657976</v>
      </c>
      <c r="L95" s="5">
        <f t="shared" si="83"/>
        <v>9170.2714921850329</v>
      </c>
      <c r="M95" s="5">
        <f t="shared" si="84"/>
        <v>2516.5908137978704</v>
      </c>
      <c r="N95" s="15">
        <f t="shared" si="85"/>
        <v>1.8166597724388334E-2</v>
      </c>
      <c r="O95" s="15">
        <f t="shared" si="86"/>
        <v>2.2507033903147455E-2</v>
      </c>
      <c r="P95" s="15">
        <f t="shared" si="87"/>
        <v>2.0372268703727991E-2</v>
      </c>
      <c r="Q95" s="5">
        <f t="shared" si="88"/>
        <v>8388.1327452097648</v>
      </c>
      <c r="R95" s="5">
        <f t="shared" si="89"/>
        <v>9893.6507670092269</v>
      </c>
      <c r="S95" s="5">
        <f t="shared" si="90"/>
        <v>4728.445188936611</v>
      </c>
      <c r="T95" s="5">
        <f t="shared" si="91"/>
        <v>92.340591199425091</v>
      </c>
      <c r="U95" s="5">
        <f t="shared" si="92"/>
        <v>371.62295047957417</v>
      </c>
      <c r="V95" s="5">
        <f t="shared" si="93"/>
        <v>448.60126178068896</v>
      </c>
      <c r="W95" s="15">
        <f t="shared" si="94"/>
        <v>-1.0734613539272964E-2</v>
      </c>
      <c r="X95" s="15">
        <f t="shared" si="95"/>
        <v>-1.217998157191269E-2</v>
      </c>
      <c r="Y95" s="15">
        <f t="shared" si="96"/>
        <v>-9.7425357312937999E-3</v>
      </c>
      <c r="Z95" s="5">
        <f t="shared" si="118"/>
        <v>13157.173501120735</v>
      </c>
      <c r="AA95" s="5">
        <f t="shared" si="119"/>
        <v>22769.685969311086</v>
      </c>
      <c r="AB95" s="5">
        <f t="shared" si="120"/>
        <v>12824.205212252768</v>
      </c>
      <c r="AC95" s="16">
        <f t="shared" si="100"/>
        <v>1.9759695785579969</v>
      </c>
      <c r="AD95" s="16">
        <f t="shared" si="101"/>
        <v>2.9089067863582514</v>
      </c>
      <c r="AE95" s="16">
        <f t="shared" si="102"/>
        <v>3.4331947197685495</v>
      </c>
      <c r="AF95" s="15">
        <f t="shared" si="103"/>
        <v>-4.0504037456468023E-3</v>
      </c>
      <c r="AG95" s="15">
        <f t="shared" si="104"/>
        <v>2.9673830763510267E-4</v>
      </c>
      <c r="AH95" s="15">
        <f t="shared" si="105"/>
        <v>9.7937136394747881E-3</v>
      </c>
      <c r="AI95" s="1">
        <f t="shared" si="63"/>
        <v>150648.92742427933</v>
      </c>
      <c r="AJ95" s="1">
        <f t="shared" si="64"/>
        <v>42219.562709514044</v>
      </c>
      <c r="AK95" s="1">
        <f t="shared" si="65"/>
        <v>16770.525946807116</v>
      </c>
      <c r="AL95" s="14">
        <f t="shared" si="106"/>
        <v>29.413562005133574</v>
      </c>
      <c r="AM95" s="14">
        <f t="shared" si="107"/>
        <v>5.3666665926340062</v>
      </c>
      <c r="AN95" s="14">
        <f t="shared" si="108"/>
        <v>1.9187809390061856</v>
      </c>
      <c r="AO95" s="11">
        <f t="shared" si="109"/>
        <v>1.39342904529928E-2</v>
      </c>
      <c r="AP95" s="11">
        <f t="shared" si="110"/>
        <v>1.755353084997165E-2</v>
      </c>
      <c r="AQ95" s="11">
        <f t="shared" si="111"/>
        <v>1.5923267285145426E-2</v>
      </c>
      <c r="AR95" s="1">
        <f t="shared" si="123"/>
        <v>90839.062607842498</v>
      </c>
      <c r="AS95" s="1">
        <f t="shared" si="121"/>
        <v>26622.819592389569</v>
      </c>
      <c r="AT95" s="1">
        <f t="shared" si="122"/>
        <v>10540.418834684957</v>
      </c>
      <c r="AU95" s="1">
        <f t="shared" si="69"/>
        <v>18167.8125215685</v>
      </c>
      <c r="AV95" s="1">
        <f t="shared" si="70"/>
        <v>5324.5639184779138</v>
      </c>
      <c r="AW95" s="1">
        <f t="shared" si="71"/>
        <v>2108.0837669369917</v>
      </c>
      <c r="AX95" s="2">
        <v>0.2</v>
      </c>
      <c r="AY95" s="2">
        <v>0.2</v>
      </c>
      <c r="AZ95" s="2">
        <v>0.2</v>
      </c>
      <c r="BA95" s="2">
        <f t="shared" si="124"/>
        <v>0.2</v>
      </c>
      <c r="BB95" s="2">
        <f t="shared" si="130"/>
        <v>4.000000000000001E-3</v>
      </c>
      <c r="BC95" s="2">
        <f t="shared" si="125"/>
        <v>4.000000000000001E-3</v>
      </c>
      <c r="BD95" s="2">
        <f t="shared" si="126"/>
        <v>4.000000000000001E-3</v>
      </c>
      <c r="BE95" s="2">
        <f t="shared" si="127"/>
        <v>363.35625043137009</v>
      </c>
      <c r="BF95" s="2">
        <f t="shared" si="128"/>
        <v>106.4912783695583</v>
      </c>
      <c r="BG95" s="2">
        <f t="shared" si="129"/>
        <v>42.16167533873984</v>
      </c>
      <c r="BH95" s="2">
        <f t="shared" si="131"/>
        <v>276.16588806130676</v>
      </c>
      <c r="BI95" s="2">
        <f t="shared" si="132"/>
        <v>46.76888320422465</v>
      </c>
      <c r="BJ95" s="2">
        <f t="shared" si="133"/>
        <v>32.876638076921026</v>
      </c>
      <c r="BK95" s="11">
        <f t="shared" si="134"/>
        <v>4.8441141512737013E-2</v>
      </c>
      <c r="BL95" s="12">
        <f>BL$4*temperature!$I205+BL$5*temperature!$I205^2</f>
        <v>2.784763712188802</v>
      </c>
      <c r="BM95" s="12">
        <f>BM$4*temperature!$I205+BM$5*temperature!$I205^2</f>
        <v>0.58463301492168984</v>
      </c>
      <c r="BN95" s="12">
        <f>BN$4*temperature!$I205+BN$5*temperature!$I205^2</f>
        <v>-0.8776446412329455</v>
      </c>
      <c r="BO95" s="12">
        <f>BO$4*temperature!$I205^2+BO$5*temperature!$I205^6</f>
        <v>1.4814170703955556</v>
      </c>
      <c r="BP95" s="12">
        <f>BP$4*temperature!$I205^2+BP$5*temperature!$I205^6</f>
        <v>0.41618232348922568</v>
      </c>
      <c r="BQ95" s="12">
        <f>BQ$4*temperature!$I205^2+BQ$5*temperature!$I205^6</f>
        <v>-0.26037103413704515</v>
      </c>
    </row>
    <row r="96" spans="1:69">
      <c r="A96" s="2">
        <f t="shared" si="72"/>
        <v>2050</v>
      </c>
      <c r="B96" s="5">
        <f t="shared" si="73"/>
        <v>1153.7760306583957</v>
      </c>
      <c r="C96" s="5">
        <f t="shared" si="74"/>
        <v>2906.1853417529674</v>
      </c>
      <c r="D96" s="5">
        <f t="shared" si="75"/>
        <v>4197.2649687417243</v>
      </c>
      <c r="E96" s="15">
        <f t="shared" si="76"/>
        <v>5.2792494534093935E-4</v>
      </c>
      <c r="F96" s="15">
        <f t="shared" si="77"/>
        <v>1.0400475425826109E-3</v>
      </c>
      <c r="G96" s="15">
        <f t="shared" si="78"/>
        <v>2.123220061467358E-3</v>
      </c>
      <c r="H96" s="5">
        <f t="shared" si="79"/>
        <v>92518.875082718907</v>
      </c>
      <c r="I96" s="5">
        <f t="shared" si="80"/>
        <v>27243.187304847575</v>
      </c>
      <c r="J96" s="5">
        <f t="shared" si="81"/>
        <v>10775.25166872117</v>
      </c>
      <c r="K96" s="5">
        <f t="shared" si="82"/>
        <v>80187.898365268979</v>
      </c>
      <c r="L96" s="5">
        <f t="shared" si="83"/>
        <v>9374.2084902316983</v>
      </c>
      <c r="M96" s="5">
        <f t="shared" si="84"/>
        <v>2567.2078720232489</v>
      </c>
      <c r="N96" s="15">
        <f t="shared" si="85"/>
        <v>1.795477823995828E-2</v>
      </c>
      <c r="O96" s="15">
        <f t="shared" si="86"/>
        <v>2.2238926974022633E-2</v>
      </c>
      <c r="P96" s="15">
        <f t="shared" si="87"/>
        <v>2.0113344588185367E-2</v>
      </c>
      <c r="Q96" s="5">
        <f t="shared" si="88"/>
        <v>8451.5391606489211</v>
      </c>
      <c r="R96" s="5">
        <f t="shared" si="89"/>
        <v>10000.88115464791</v>
      </c>
      <c r="S96" s="5">
        <f t="shared" si="90"/>
        <v>4786.6981082390967</v>
      </c>
      <c r="T96" s="5">
        <f t="shared" si="91"/>
        <v>91.349350638911275</v>
      </c>
      <c r="U96" s="5">
        <f t="shared" si="92"/>
        <v>367.09658979103313</v>
      </c>
      <c r="V96" s="5">
        <f t="shared" si="93"/>
        <v>444.23074795868712</v>
      </c>
      <c r="W96" s="15">
        <f t="shared" si="94"/>
        <v>-1.0734613539272964E-2</v>
      </c>
      <c r="X96" s="15">
        <f t="shared" si="95"/>
        <v>-1.217998157191269E-2</v>
      </c>
      <c r="Y96" s="15">
        <f t="shared" si="96"/>
        <v>-9.7425357312937999E-3</v>
      </c>
      <c r="Z96" s="5">
        <f t="shared" si="118"/>
        <v>13206.048734577309</v>
      </c>
      <c r="AA96" s="5">
        <f t="shared" si="119"/>
        <v>23030.598319852546</v>
      </c>
      <c r="AB96" s="5">
        <f t="shared" si="120"/>
        <v>13114.128800474678</v>
      </c>
      <c r="AC96" s="16">
        <f t="shared" si="100"/>
        <v>1.9679661039757215</v>
      </c>
      <c r="AD96" s="16">
        <f t="shared" si="101"/>
        <v>2.9097699704351037</v>
      </c>
      <c r="AE96" s="16">
        <f t="shared" si="102"/>
        <v>3.4668184457225197</v>
      </c>
      <c r="AF96" s="15">
        <f t="shared" si="103"/>
        <v>-4.0504037456468023E-3</v>
      </c>
      <c r="AG96" s="15">
        <f t="shared" si="104"/>
        <v>2.9673830763510267E-4</v>
      </c>
      <c r="AH96" s="15">
        <f t="shared" si="105"/>
        <v>9.7937136394747881E-3</v>
      </c>
      <c r="AI96" s="1">
        <f t="shared" si="63"/>
        <v>153751.84720341989</v>
      </c>
      <c r="AJ96" s="1">
        <f t="shared" si="64"/>
        <v>43322.170357040552</v>
      </c>
      <c r="AK96" s="1">
        <f t="shared" si="65"/>
        <v>17201.557119063396</v>
      </c>
      <c r="AL96" s="14">
        <f t="shared" si="106"/>
        <v>29.819320550207852</v>
      </c>
      <c r="AM96" s="14">
        <f t="shared" si="107"/>
        <v>5.4599285007533664</v>
      </c>
      <c r="AN96" s="14">
        <f t="shared" si="108"/>
        <v>1.9490286681420892</v>
      </c>
      <c r="AO96" s="11">
        <f t="shared" si="109"/>
        <v>1.3794947548462872E-2</v>
      </c>
      <c r="AP96" s="11">
        <f t="shared" si="110"/>
        <v>1.7377995541471934E-2</v>
      </c>
      <c r="AQ96" s="11">
        <f t="shared" si="111"/>
        <v>1.5764034612293972E-2</v>
      </c>
      <c r="AR96" s="1">
        <f t="shared" si="123"/>
        <v>92518.875082718907</v>
      </c>
      <c r="AS96" s="1">
        <f t="shared" si="121"/>
        <v>27243.187304847575</v>
      </c>
      <c r="AT96" s="1">
        <f t="shared" si="122"/>
        <v>10775.25166872117</v>
      </c>
      <c r="AU96" s="1">
        <f t="shared" si="69"/>
        <v>18503.775016543783</v>
      </c>
      <c r="AV96" s="1">
        <f t="shared" si="70"/>
        <v>5448.6374609695158</v>
      </c>
      <c r="AW96" s="1">
        <f t="shared" si="71"/>
        <v>2155.0503337442342</v>
      </c>
      <c r="AX96" s="2">
        <v>0.2</v>
      </c>
      <c r="AY96" s="2">
        <v>0.2</v>
      </c>
      <c r="AZ96" s="2">
        <v>0.2</v>
      </c>
      <c r="BA96" s="2">
        <f t="shared" si="124"/>
        <v>0.2</v>
      </c>
      <c r="BB96" s="2">
        <f t="shared" si="130"/>
        <v>4.000000000000001E-3</v>
      </c>
      <c r="BC96" s="2">
        <f t="shared" si="125"/>
        <v>4.000000000000001E-3</v>
      </c>
      <c r="BD96" s="2">
        <f t="shared" si="126"/>
        <v>4.000000000000001E-3</v>
      </c>
      <c r="BE96" s="2">
        <f t="shared" si="127"/>
        <v>370.07550033087574</v>
      </c>
      <c r="BF96" s="2">
        <f t="shared" si="128"/>
        <v>108.97274921939032</v>
      </c>
      <c r="BG96" s="2">
        <f t="shared" si="129"/>
        <v>43.101006674884694</v>
      </c>
      <c r="BH96" s="2">
        <f t="shared" si="131"/>
        <v>280.23181480612703</v>
      </c>
      <c r="BI96" s="2">
        <f t="shared" si="132"/>
        <v>47.316508110627325</v>
      </c>
      <c r="BJ96" s="2">
        <f t="shared" si="133"/>
        <v>32.866084610458152</v>
      </c>
      <c r="BK96" s="11">
        <f t="shared" si="134"/>
        <v>4.8258027202848747E-2</v>
      </c>
      <c r="BL96" s="12">
        <f>BL$4*temperature!$I206+BL$5*temperature!$I206^2</f>
        <v>2.6931456660412021</v>
      </c>
      <c r="BM96" s="12">
        <f>BM$4*temperature!$I206+BM$5*temperature!$I206^2</f>
        <v>0.49385003229430069</v>
      </c>
      <c r="BN96" s="12">
        <f>BN$4*temperature!$I206+BN$5*temperature!$I206^2</f>
        <v>-0.96536839748972003</v>
      </c>
      <c r="BO96" s="12">
        <f>BO$4*temperature!$I206^2+BO$5*temperature!$I206^6</f>
        <v>1.4907707454944976</v>
      </c>
      <c r="BP96" s="12">
        <f>BP$4*temperature!$I206^2+BP$5*temperature!$I206^6</f>
        <v>0.39444932227809049</v>
      </c>
      <c r="BQ96" s="12">
        <f>BQ$4*temperature!$I206^2+BQ$5*temperature!$I206^6</f>
        <v>-0.30184806146276977</v>
      </c>
    </row>
    <row r="97" spans="1:69">
      <c r="A97" s="2">
        <f t="shared" si="72"/>
        <v>2051</v>
      </c>
      <c r="B97" s="5">
        <f t="shared" si="73"/>
        <v>1154.3546824489206</v>
      </c>
      <c r="C97" s="5">
        <f t="shared" si="74"/>
        <v>2909.0567841297984</v>
      </c>
      <c r="D97" s="5">
        <f t="shared" si="75"/>
        <v>4205.7311000674044</v>
      </c>
      <c r="E97" s="15">
        <f t="shared" si="76"/>
        <v>5.0152869807389231E-4</v>
      </c>
      <c r="F97" s="15">
        <f t="shared" si="77"/>
        <v>9.8804516545348024E-4</v>
      </c>
      <c r="G97" s="15">
        <f t="shared" si="78"/>
        <v>2.01705905839399E-3</v>
      </c>
      <c r="H97" s="5">
        <f t="shared" si="79"/>
        <v>94207.493239103511</v>
      </c>
      <c r="I97" s="5">
        <f t="shared" si="80"/>
        <v>27869.220039483767</v>
      </c>
      <c r="J97" s="5">
        <f t="shared" si="81"/>
        <v>11011.342314298521</v>
      </c>
      <c r="K97" s="5">
        <f t="shared" si="82"/>
        <v>81610.526358541567</v>
      </c>
      <c r="L97" s="5">
        <f t="shared" si="83"/>
        <v>9580.1567681740653</v>
      </c>
      <c r="M97" s="5">
        <f t="shared" si="84"/>
        <v>2618.1755448231211</v>
      </c>
      <c r="N97" s="15">
        <f t="shared" si="85"/>
        <v>1.7741180680310276E-2</v>
      </c>
      <c r="O97" s="15">
        <f t="shared" si="86"/>
        <v>2.196967116284787E-2</v>
      </c>
      <c r="P97" s="15">
        <f t="shared" si="87"/>
        <v>1.9853348595298526E-2</v>
      </c>
      <c r="Q97" s="5">
        <f t="shared" si="88"/>
        <v>8513.4134670862186</v>
      </c>
      <c r="R97" s="5">
        <f t="shared" si="89"/>
        <v>10106.085952308407</v>
      </c>
      <c r="S97" s="5">
        <f t="shared" si="90"/>
        <v>4843.9204702388242</v>
      </c>
      <c r="T97" s="5">
        <f t="shared" si="91"/>
        <v>90.368750662739032</v>
      </c>
      <c r="U97" s="5">
        <f t="shared" si="92"/>
        <v>362.62536009226636</v>
      </c>
      <c r="V97" s="5">
        <f t="shared" si="93"/>
        <v>439.90281402376024</v>
      </c>
      <c r="W97" s="15">
        <f t="shared" si="94"/>
        <v>-1.0734613539272964E-2</v>
      </c>
      <c r="X97" s="15">
        <f t="shared" si="95"/>
        <v>-1.217998157191269E-2</v>
      </c>
      <c r="Y97" s="15">
        <f t="shared" si="96"/>
        <v>-9.7425357312937999E-3</v>
      </c>
      <c r="Z97" s="5">
        <f t="shared" si="118"/>
        <v>13251.979913469222</v>
      </c>
      <c r="AA97" s="5">
        <f t="shared" si="119"/>
        <v>23287.119059740435</v>
      </c>
      <c r="AB97" s="5">
        <f t="shared" si="120"/>
        <v>13405.708949059815</v>
      </c>
      <c r="AC97" s="16">
        <f t="shared" si="100"/>
        <v>1.9599950466968723</v>
      </c>
      <c r="AD97" s="16">
        <f t="shared" si="101"/>
        <v>2.9106334106517382</v>
      </c>
      <c r="AE97" s="16">
        <f t="shared" si="102"/>
        <v>3.500771472819975</v>
      </c>
      <c r="AF97" s="15">
        <f t="shared" si="103"/>
        <v>-4.0504037456468023E-3</v>
      </c>
      <c r="AG97" s="15">
        <f t="shared" si="104"/>
        <v>2.9673830763510267E-4</v>
      </c>
      <c r="AH97" s="15">
        <f t="shared" si="105"/>
        <v>9.7937136394747881E-3</v>
      </c>
      <c r="AI97" s="1">
        <f t="shared" si="63"/>
        <v>156880.43749962168</v>
      </c>
      <c r="AJ97" s="1">
        <f t="shared" si="64"/>
        <v>44438.590782306012</v>
      </c>
      <c r="AK97" s="1">
        <f t="shared" si="65"/>
        <v>17636.451740901291</v>
      </c>
      <c r="AL97" s="14">
        <f t="shared" si="106"/>
        <v>30.22656295349956</v>
      </c>
      <c r="AM97" s="14">
        <f t="shared" si="107"/>
        <v>5.5538622877647859</v>
      </c>
      <c r="AN97" s="14">
        <f t="shared" si="108"/>
        <v>1.979445977973185</v>
      </c>
      <c r="AO97" s="11">
        <f t="shared" si="109"/>
        <v>1.3656998072978243E-2</v>
      </c>
      <c r="AP97" s="11">
        <f t="shared" si="110"/>
        <v>1.7204215586057215E-2</v>
      </c>
      <c r="AQ97" s="11">
        <f t="shared" si="111"/>
        <v>1.5606394266171032E-2</v>
      </c>
      <c r="AR97" s="1">
        <f t="shared" si="123"/>
        <v>94207.493239103511</v>
      </c>
      <c r="AS97" s="1">
        <f t="shared" si="121"/>
        <v>27869.220039483767</v>
      </c>
      <c r="AT97" s="1">
        <f t="shared" si="122"/>
        <v>11011.342314298521</v>
      </c>
      <c r="AU97" s="1">
        <f t="shared" si="69"/>
        <v>18841.498647820703</v>
      </c>
      <c r="AV97" s="1">
        <f t="shared" si="70"/>
        <v>5573.8440078967542</v>
      </c>
      <c r="AW97" s="1">
        <f t="shared" si="71"/>
        <v>2202.2684628597044</v>
      </c>
      <c r="AX97" s="2">
        <v>0.2</v>
      </c>
      <c r="AY97" s="2">
        <v>0.2</v>
      </c>
      <c r="AZ97" s="2">
        <v>0.2</v>
      </c>
      <c r="BA97" s="2">
        <f t="shared" si="124"/>
        <v>0.2</v>
      </c>
      <c r="BB97" s="2">
        <f t="shared" si="130"/>
        <v>4.000000000000001E-3</v>
      </c>
      <c r="BC97" s="2">
        <f t="shared" si="125"/>
        <v>4.000000000000001E-3</v>
      </c>
      <c r="BD97" s="2">
        <f t="shared" si="126"/>
        <v>4.000000000000001E-3</v>
      </c>
      <c r="BE97" s="2">
        <f t="shared" si="127"/>
        <v>376.82997295641411</v>
      </c>
      <c r="BF97" s="2">
        <f t="shared" si="128"/>
        <v>111.4768801579351</v>
      </c>
      <c r="BG97" s="2">
        <f t="shared" si="129"/>
        <v>44.045369257194096</v>
      </c>
      <c r="BH97" s="2">
        <f t="shared" si="131"/>
        <v>284.35748878053056</v>
      </c>
      <c r="BI97" s="2">
        <f t="shared" si="132"/>
        <v>47.870618891050434</v>
      </c>
      <c r="BJ97" s="2">
        <f t="shared" si="133"/>
        <v>32.855680683924689</v>
      </c>
      <c r="BK97" s="11">
        <f t="shared" si="134"/>
        <v>4.8071119140913748E-2</v>
      </c>
      <c r="BL97" s="12">
        <f>BL$4*temperature!$I207+BL$5*temperature!$I207^2</f>
        <v>2.5965997025626564</v>
      </c>
      <c r="BM97" s="12">
        <f>BM$4*temperature!$I207+BM$5*temperature!$I207^2</f>
        <v>0.3992502236048896</v>
      </c>
      <c r="BN97" s="12">
        <f>BN$4*temperature!$I207+BN$5*temperature!$I207^2</f>
        <v>-1.0560731332539763</v>
      </c>
      <c r="BO97" s="12">
        <f>BO$4*temperature!$I207^2+BO$5*temperature!$I207^6</f>
        <v>1.4967166354458481</v>
      </c>
      <c r="BP97" s="12">
        <f>BP$4*temperature!$I207^2+BP$5*temperature!$I207^6</f>
        <v>0.36883312836641891</v>
      </c>
      <c r="BQ97" s="12">
        <f>BQ$4*temperature!$I207^2+BQ$5*temperature!$I207^6</f>
        <v>-0.34751024862997087</v>
      </c>
    </row>
    <row r="98" spans="1:69">
      <c r="A98" s="2">
        <f t="shared" si="72"/>
        <v>2052</v>
      </c>
      <c r="B98" s="5">
        <f t="shared" si="73"/>
        <v>1154.9046773498744</v>
      </c>
      <c r="C98" s="5">
        <f t="shared" si="74"/>
        <v>2911.7873496468078</v>
      </c>
      <c r="D98" s="5">
        <f t="shared" si="75"/>
        <v>4213.7901476793368</v>
      </c>
      <c r="E98" s="15">
        <f t="shared" si="76"/>
        <v>4.764522631701977E-4</v>
      </c>
      <c r="F98" s="15">
        <f t="shared" si="77"/>
        <v>9.3864290718080623E-4</v>
      </c>
      <c r="G98" s="15">
        <f t="shared" si="78"/>
        <v>1.9162061054742905E-3</v>
      </c>
      <c r="H98" s="5">
        <f t="shared" si="79"/>
        <v>95904.200690281068</v>
      </c>
      <c r="I98" s="5">
        <f t="shared" si="80"/>
        <v>28500.680950894734</v>
      </c>
      <c r="J98" s="5">
        <f t="shared" si="81"/>
        <v>11248.590149068075</v>
      </c>
      <c r="K98" s="5">
        <f t="shared" si="82"/>
        <v>83040.793384220757</v>
      </c>
      <c r="L98" s="5">
        <f t="shared" si="83"/>
        <v>9788.0365317033848</v>
      </c>
      <c r="M98" s="5">
        <f t="shared" si="84"/>
        <v>2669.4708931490145</v>
      </c>
      <c r="N98" s="15">
        <f t="shared" si="85"/>
        <v>1.7525521394085475E-2</v>
      </c>
      <c r="O98" s="15">
        <f t="shared" si="86"/>
        <v>2.1698993926687171E-2</v>
      </c>
      <c r="P98" s="15">
        <f t="shared" si="87"/>
        <v>1.959202026285789E-2</v>
      </c>
      <c r="Q98" s="5">
        <f t="shared" si="88"/>
        <v>8573.708665090353</v>
      </c>
      <c r="R98" s="5">
        <f t="shared" si="89"/>
        <v>10209.188734291565</v>
      </c>
      <c r="S98" s="5">
        <f t="shared" si="90"/>
        <v>4900.0776027261136</v>
      </c>
      <c r="T98" s="5">
        <f t="shared" si="91"/>
        <v>89.398677048347608</v>
      </c>
      <c r="U98" s="5">
        <f t="shared" si="92"/>
        <v>358.20858988883435</v>
      </c>
      <c r="V98" s="5">
        <f t="shared" si="93"/>
        <v>435.61704513983705</v>
      </c>
      <c r="W98" s="15">
        <f t="shared" si="94"/>
        <v>-1.0734613539272964E-2</v>
      </c>
      <c r="X98" s="15">
        <f t="shared" si="95"/>
        <v>-1.217998157191269E-2</v>
      </c>
      <c r="Y98" s="15">
        <f t="shared" si="96"/>
        <v>-9.7425357312937999E-3</v>
      </c>
      <c r="Z98" s="5">
        <f t="shared" si="118"/>
        <v>13294.929746924936</v>
      </c>
      <c r="AA98" s="5">
        <f t="shared" si="119"/>
        <v>23539.072011271848</v>
      </c>
      <c r="AB98" s="5">
        <f t="shared" si="120"/>
        <v>13698.828073912717</v>
      </c>
      <c r="AC98" s="16">
        <f t="shared" si="100"/>
        <v>1.9520562754182822</v>
      </c>
      <c r="AD98" s="16">
        <f t="shared" si="101"/>
        <v>2.9114971070841613</v>
      </c>
      <c r="AE98" s="16">
        <f t="shared" si="102"/>
        <v>3.5350570261420162</v>
      </c>
      <c r="AF98" s="15">
        <f t="shared" si="103"/>
        <v>-4.0504037456468023E-3</v>
      </c>
      <c r="AG98" s="15">
        <f t="shared" si="104"/>
        <v>2.9673830763510267E-4</v>
      </c>
      <c r="AH98" s="15">
        <f t="shared" si="105"/>
        <v>9.7937136394747881E-3</v>
      </c>
      <c r="AI98" s="1">
        <f t="shared" si="63"/>
        <v>160033.8923974802</v>
      </c>
      <c r="AJ98" s="1">
        <f t="shared" si="64"/>
        <v>45568.575711972167</v>
      </c>
      <c r="AK98" s="1">
        <f t="shared" si="65"/>
        <v>18075.075029670868</v>
      </c>
      <c r="AL98" s="14">
        <f t="shared" si="106"/>
        <v>30.635239024388174</v>
      </c>
      <c r="AM98" s="14">
        <f t="shared" si="107"/>
        <v>5.6484566334574238</v>
      </c>
      <c r="AN98" s="14">
        <f t="shared" si="108"/>
        <v>2.0100290721904126</v>
      </c>
      <c r="AO98" s="11">
        <f t="shared" si="109"/>
        <v>1.352042809224846E-2</v>
      </c>
      <c r="AP98" s="11">
        <f t="shared" si="110"/>
        <v>1.7032173430196643E-2</v>
      </c>
      <c r="AQ98" s="11">
        <f t="shared" si="111"/>
        <v>1.5450330323509322E-2</v>
      </c>
      <c r="AR98" s="1">
        <f t="shared" si="123"/>
        <v>95904.200690281068</v>
      </c>
      <c r="AS98" s="1">
        <f t="shared" si="121"/>
        <v>28500.680950894734</v>
      </c>
      <c r="AT98" s="1">
        <f t="shared" si="122"/>
        <v>11248.590149068075</v>
      </c>
      <c r="AU98" s="1">
        <f t="shared" si="69"/>
        <v>19180.840138056214</v>
      </c>
      <c r="AV98" s="1">
        <f t="shared" si="70"/>
        <v>5700.1361901789469</v>
      </c>
      <c r="AW98" s="1">
        <f t="shared" si="71"/>
        <v>2249.718029813615</v>
      </c>
      <c r="AX98" s="2">
        <v>0.2</v>
      </c>
      <c r="AY98" s="2">
        <v>0.2</v>
      </c>
      <c r="AZ98" s="2">
        <v>0.2</v>
      </c>
      <c r="BA98" s="2">
        <f t="shared" si="124"/>
        <v>0.20000000000000004</v>
      </c>
      <c r="BB98" s="2">
        <f t="shared" si="130"/>
        <v>4.000000000000001E-3</v>
      </c>
      <c r="BC98" s="2">
        <f t="shared" si="125"/>
        <v>4.000000000000001E-3</v>
      </c>
      <c r="BD98" s="2">
        <f t="shared" si="126"/>
        <v>4.000000000000001E-3</v>
      </c>
      <c r="BE98" s="2">
        <f t="shared" si="127"/>
        <v>383.61680276112435</v>
      </c>
      <c r="BF98" s="2">
        <f t="shared" si="128"/>
        <v>114.00272380357896</v>
      </c>
      <c r="BG98" s="2">
        <f t="shared" si="129"/>
        <v>44.994360596272315</v>
      </c>
      <c r="BH98" s="2">
        <f t="shared" si="131"/>
        <v>288.54368549773903</v>
      </c>
      <c r="BI98" s="2">
        <f t="shared" si="132"/>
        <v>48.431273649610297</v>
      </c>
      <c r="BJ98" s="2">
        <f t="shared" si="133"/>
        <v>32.845408638974789</v>
      </c>
      <c r="BK98" s="11">
        <f t="shared" si="134"/>
        <v>4.7880245901384705E-2</v>
      </c>
      <c r="BL98" s="12">
        <f>BL$4*temperature!$I208+BL$5*temperature!$I208^2</f>
        <v>2.4950434306663194</v>
      </c>
      <c r="BM98" s="12">
        <f>BM$4*temperature!$I208+BM$5*temperature!$I208^2</f>
        <v>0.30077591872436837</v>
      </c>
      <c r="BN98" s="12">
        <f>BN$4*temperature!$I208+BN$5*temperature!$I208^2</f>
        <v>-1.1497986752508127</v>
      </c>
      <c r="BO98" s="12">
        <f>BO$4*temperature!$I208^2+BO$5*temperature!$I208^6</f>
        <v>1.4988842764196675</v>
      </c>
      <c r="BP98" s="12">
        <f>BP$4*temperature!$I208^2+BP$5*temperature!$I208^6</f>
        <v>0.33898240463844842</v>
      </c>
      <c r="BQ98" s="12">
        <f>BQ$4*temperature!$I208^2+BQ$5*temperature!$I208^6</f>
        <v>-0.39769678713639495</v>
      </c>
    </row>
    <row r="99" spans="1:69">
      <c r="A99" s="2">
        <f t="shared" si="72"/>
        <v>2053</v>
      </c>
      <c r="B99" s="5">
        <f t="shared" si="73"/>
        <v>1155.42742144978</v>
      </c>
      <c r="C99" s="5">
        <f t="shared" si="74"/>
        <v>2914.3838217626244</v>
      </c>
      <c r="D99" s="5">
        <f t="shared" si="75"/>
        <v>4221.4609135670989</v>
      </c>
      <c r="E99" s="15">
        <f t="shared" si="76"/>
        <v>4.5262965001168778E-4</v>
      </c>
      <c r="F99" s="15">
        <f t="shared" si="77"/>
        <v>8.9171076182176592E-4</v>
      </c>
      <c r="G99" s="15">
        <f t="shared" si="78"/>
        <v>1.820395800200576E-3</v>
      </c>
      <c r="H99" s="5">
        <f t="shared" si="79"/>
        <v>97608.223279702099</v>
      </c>
      <c r="I99" s="5">
        <f t="shared" si="80"/>
        <v>29137.312787074836</v>
      </c>
      <c r="J99" s="5">
        <f t="shared" si="81"/>
        <v>11486.887780672869</v>
      </c>
      <c r="K99" s="5">
        <f t="shared" si="82"/>
        <v>84478.022130743222</v>
      </c>
      <c r="L99" s="5">
        <f t="shared" si="83"/>
        <v>9997.7609570494169</v>
      </c>
      <c r="M99" s="5">
        <f t="shared" si="84"/>
        <v>2721.0693207547774</v>
      </c>
      <c r="N99" s="15">
        <f t="shared" si="85"/>
        <v>1.7307502589390733E-2</v>
      </c>
      <c r="O99" s="15">
        <f t="shared" si="86"/>
        <v>2.1426608356715393E-2</v>
      </c>
      <c r="P99" s="15">
        <f t="shared" si="87"/>
        <v>1.9329084178511202E-2</v>
      </c>
      <c r="Q99" s="5">
        <f t="shared" si="88"/>
        <v>8632.3752983845043</v>
      </c>
      <c r="R99" s="5">
        <f t="shared" si="89"/>
        <v>10310.110387796183</v>
      </c>
      <c r="S99" s="5">
        <f t="shared" si="90"/>
        <v>4955.1335931047306</v>
      </c>
      <c r="T99" s="5">
        <f t="shared" si="91"/>
        <v>88.439016799311318</v>
      </c>
      <c r="U99" s="5">
        <f t="shared" si="92"/>
        <v>353.8456158650875</v>
      </c>
      <c r="V99" s="5">
        <f t="shared" si="93"/>
        <v>431.37303051240156</v>
      </c>
      <c r="W99" s="15">
        <f t="shared" si="94"/>
        <v>-1.0734613539272964E-2</v>
      </c>
      <c r="X99" s="15">
        <f t="shared" si="95"/>
        <v>-1.217998157191269E-2</v>
      </c>
      <c r="Y99" s="15">
        <f t="shared" si="96"/>
        <v>-9.7425357312937999E-3</v>
      </c>
      <c r="Z99" s="5">
        <f t="shared" si="118"/>
        <v>13334.858224608921</v>
      </c>
      <c r="AA99" s="5">
        <f t="shared" si="119"/>
        <v>23786.274977588306</v>
      </c>
      <c r="AB99" s="5">
        <f t="shared" si="120"/>
        <v>13993.360793850452</v>
      </c>
      <c r="AC99" s="16">
        <f t="shared" si="100"/>
        <v>1.9441496593686147</v>
      </c>
      <c r="AD99" s="16">
        <f t="shared" si="101"/>
        <v>2.912361059808402</v>
      </c>
      <c r="AE99" s="16">
        <f t="shared" si="102"/>
        <v>3.5696783623552646</v>
      </c>
      <c r="AF99" s="15">
        <f t="shared" si="103"/>
        <v>-4.0504037456468023E-3</v>
      </c>
      <c r="AG99" s="15">
        <f t="shared" si="104"/>
        <v>2.9673830763510267E-4</v>
      </c>
      <c r="AH99" s="15">
        <f t="shared" si="105"/>
        <v>9.7937136394747881E-3</v>
      </c>
      <c r="AI99" s="1">
        <f t="shared" si="63"/>
        <v>163211.34329578839</v>
      </c>
      <c r="AJ99" s="1">
        <f t="shared" si="64"/>
        <v>46711.854330953902</v>
      </c>
      <c r="AK99" s="1">
        <f t="shared" si="65"/>
        <v>18517.285556517396</v>
      </c>
      <c r="AL99" s="14">
        <f t="shared" si="106"/>
        <v>31.045298555243075</v>
      </c>
      <c r="AM99" s="14">
        <f t="shared" si="107"/>
        <v>5.7437000715214754</v>
      </c>
      <c r="AN99" s="14">
        <f t="shared" si="108"/>
        <v>2.0407741291843595</v>
      </c>
      <c r="AO99" s="11">
        <f t="shared" si="109"/>
        <v>1.3385223811325975E-2</v>
      </c>
      <c r="AP99" s="11">
        <f t="shared" si="110"/>
        <v>1.6861851695894676E-2</v>
      </c>
      <c r="AQ99" s="11">
        <f t="shared" si="111"/>
        <v>1.5295827020274228E-2</v>
      </c>
      <c r="AR99" s="1">
        <f t="shared" si="123"/>
        <v>97608.223279702099</v>
      </c>
      <c r="AS99" s="1">
        <f t="shared" si="121"/>
        <v>29137.312787074836</v>
      </c>
      <c r="AT99" s="1">
        <f t="shared" si="122"/>
        <v>11486.887780672869</v>
      </c>
      <c r="AU99" s="1">
        <f t="shared" si="69"/>
        <v>19521.644655940421</v>
      </c>
      <c r="AV99" s="1">
        <f t="shared" si="70"/>
        <v>5827.4625574149677</v>
      </c>
      <c r="AW99" s="1">
        <f t="shared" si="71"/>
        <v>2297.3775561345738</v>
      </c>
      <c r="AX99" s="2">
        <v>0.2</v>
      </c>
      <c r="AY99" s="2">
        <v>0.2</v>
      </c>
      <c r="AZ99" s="2">
        <v>0.2</v>
      </c>
      <c r="BA99" s="2">
        <f t="shared" si="124"/>
        <v>0.2</v>
      </c>
      <c r="BB99" s="2">
        <f t="shared" si="130"/>
        <v>4.000000000000001E-3</v>
      </c>
      <c r="BC99" s="2">
        <f t="shared" si="125"/>
        <v>4.000000000000001E-3</v>
      </c>
      <c r="BD99" s="2">
        <f t="shared" si="126"/>
        <v>4.000000000000001E-3</v>
      </c>
      <c r="BE99" s="2">
        <f t="shared" si="127"/>
        <v>390.43289311880847</v>
      </c>
      <c r="BF99" s="2">
        <f t="shared" si="128"/>
        <v>116.54925114829938</v>
      </c>
      <c r="BG99" s="2">
        <f t="shared" si="129"/>
        <v>45.947551122691486</v>
      </c>
      <c r="BH99" s="2">
        <f t="shared" si="131"/>
        <v>292.79118423492571</v>
      </c>
      <c r="BI99" s="2">
        <f t="shared" si="132"/>
        <v>48.998530143165915</v>
      </c>
      <c r="BJ99" s="2">
        <f t="shared" si="133"/>
        <v>32.835250801854315</v>
      </c>
      <c r="BK99" s="11">
        <f t="shared" si="134"/>
        <v>4.7685216667692404E-2</v>
      </c>
      <c r="BL99" s="12">
        <f>BL$4*temperature!$I209+BL$5*temperature!$I209^2</f>
        <v>2.3883970963098449</v>
      </c>
      <c r="BM99" s="12">
        <f>BM$4*temperature!$I209+BM$5*temperature!$I209^2</f>
        <v>0.19837161359006306</v>
      </c>
      <c r="BN99" s="12">
        <f>BN$4*temperature!$I209+BN$5*temperature!$I209^2</f>
        <v>-1.2465830536019658</v>
      </c>
      <c r="BO99" s="12">
        <f>BO$4*temperature!$I209^2+BO$5*temperature!$I209^6</f>
        <v>1.4968777094821539</v>
      </c>
      <c r="BP99" s="12">
        <f>BP$4*temperature!$I209^2+BP$5*temperature!$I209^6</f>
        <v>0.30452257523803961</v>
      </c>
      <c r="BQ99" s="12">
        <f>BQ$4*temperature!$I209^2+BQ$5*temperature!$I209^6</f>
        <v>-0.45276867429637824</v>
      </c>
    </row>
    <row r="100" spans="1:69">
      <c r="A100" s="2">
        <f t="shared" si="72"/>
        <v>2054</v>
      </c>
      <c r="B100" s="5">
        <f t="shared" si="73"/>
        <v>1155.9242531236955</v>
      </c>
      <c r="C100" s="5">
        <f t="shared" si="74"/>
        <v>2916.8526698096725</v>
      </c>
      <c r="D100" s="5">
        <f t="shared" si="75"/>
        <v>4228.7614067989789</v>
      </c>
      <c r="E100" s="15">
        <f t="shared" si="76"/>
        <v>4.2999816751110336E-4</v>
      </c>
      <c r="F100" s="15">
        <f t="shared" si="77"/>
        <v>8.4712522373067754E-4</v>
      </c>
      <c r="G100" s="15">
        <f t="shared" si="78"/>
        <v>1.7293760101905471E-3</v>
      </c>
      <c r="H100" s="5">
        <f t="shared" si="79"/>
        <v>99318.725169465804</v>
      </c>
      <c r="I100" s="5">
        <f t="shared" si="80"/>
        <v>29778.836487104953</v>
      </c>
      <c r="J100" s="5">
        <f t="shared" si="81"/>
        <v>11726.120543214145</v>
      </c>
      <c r="K100" s="5">
        <f t="shared" si="82"/>
        <v>85921.482226082939</v>
      </c>
      <c r="L100" s="5">
        <f t="shared" si="83"/>
        <v>10209.235727030413</v>
      </c>
      <c r="M100" s="5">
        <f t="shared" si="84"/>
        <v>2772.9444665194292</v>
      </c>
      <c r="N100" s="15">
        <f t="shared" si="85"/>
        <v>1.7086812154594844E-2</v>
      </c>
      <c r="O100" s="15">
        <f t="shared" si="86"/>
        <v>2.1152213069455916E-2</v>
      </c>
      <c r="P100" s="15">
        <f t="shared" si="87"/>
        <v>1.90642499876712E-2</v>
      </c>
      <c r="Q100" s="5">
        <f t="shared" si="88"/>
        <v>8689.3613112002495</v>
      </c>
      <c r="R100" s="5">
        <f t="shared" si="89"/>
        <v>10408.768921933308</v>
      </c>
      <c r="S100" s="5">
        <f t="shared" si="90"/>
        <v>5009.0511731203433</v>
      </c>
      <c r="T100" s="5">
        <f t="shared" si="91"/>
        <v>87.489658132177439</v>
      </c>
      <c r="U100" s="5">
        <f t="shared" si="92"/>
        <v>349.53578278454864</v>
      </c>
      <c r="V100" s="5">
        <f t="shared" si="93"/>
        <v>427.17036334911802</v>
      </c>
      <c r="W100" s="15">
        <f t="shared" si="94"/>
        <v>-1.0734613539272964E-2</v>
      </c>
      <c r="X100" s="15">
        <f t="shared" si="95"/>
        <v>-1.217998157191269E-2</v>
      </c>
      <c r="Y100" s="15">
        <f t="shared" si="96"/>
        <v>-9.7425357312937999E-3</v>
      </c>
      <c r="Z100" s="5">
        <f t="shared" si="118"/>
        <v>13371.72245641944</v>
      </c>
      <c r="AA100" s="5">
        <f t="shared" si="119"/>
        <v>24028.539285505198</v>
      </c>
      <c r="AB100" s="5">
        <f t="shared" si="120"/>
        <v>14289.17332827182</v>
      </c>
      <c r="AC100" s="16">
        <f t="shared" si="100"/>
        <v>1.9362750683062102</v>
      </c>
      <c r="AD100" s="16">
        <f t="shared" si="101"/>
        <v>2.9132252689005118</v>
      </c>
      <c r="AE100" s="16">
        <f t="shared" si="102"/>
        <v>3.6046387700212015</v>
      </c>
      <c r="AF100" s="15">
        <f t="shared" si="103"/>
        <v>-4.0504037456468023E-3</v>
      </c>
      <c r="AG100" s="15">
        <f t="shared" si="104"/>
        <v>2.9673830763510267E-4</v>
      </c>
      <c r="AH100" s="15">
        <f t="shared" si="105"/>
        <v>9.7937136394747881E-3</v>
      </c>
      <c r="AI100" s="1">
        <f t="shared" si="63"/>
        <v>166411.85362214997</v>
      </c>
      <c r="AJ100" s="1">
        <f t="shared" si="64"/>
        <v>47868.131455273484</v>
      </c>
      <c r="AK100" s="1">
        <f t="shared" si="65"/>
        <v>18962.934557000233</v>
      </c>
      <c r="AL100" s="14">
        <f t="shared" si="106"/>
        <v>31.456691341999928</v>
      </c>
      <c r="AM100" s="14">
        <f t="shared" si="107"/>
        <v>5.8395809961252532</v>
      </c>
      <c r="AN100" s="14">
        <f t="shared" si="108"/>
        <v>2.0716773039711396</v>
      </c>
      <c r="AO100" s="11">
        <f t="shared" si="109"/>
        <v>1.3251371573212715E-2</v>
      </c>
      <c r="AP100" s="11">
        <f t="shared" si="110"/>
        <v>1.6693233178935729E-2</v>
      </c>
      <c r="AQ100" s="11">
        <f t="shared" si="111"/>
        <v>1.5142868750071486E-2</v>
      </c>
      <c r="AR100" s="1">
        <f t="shared" si="123"/>
        <v>99318.725169465804</v>
      </c>
      <c r="AS100" s="1">
        <f t="shared" si="121"/>
        <v>29778.836487104953</v>
      </c>
      <c r="AT100" s="1">
        <f t="shared" si="122"/>
        <v>11726.120543214145</v>
      </c>
      <c r="AU100" s="1">
        <f t="shared" si="69"/>
        <v>19863.745033893163</v>
      </c>
      <c r="AV100" s="1">
        <f t="shared" si="70"/>
        <v>5955.7672974209909</v>
      </c>
      <c r="AW100" s="1">
        <f t="shared" si="71"/>
        <v>2345.2241086428289</v>
      </c>
      <c r="AX100" s="2">
        <v>0.2</v>
      </c>
      <c r="AY100" s="2">
        <v>0.2</v>
      </c>
      <c r="AZ100" s="2">
        <v>0.2</v>
      </c>
      <c r="BA100" s="2">
        <f t="shared" si="124"/>
        <v>0.2</v>
      </c>
      <c r="BB100" s="2">
        <f t="shared" si="130"/>
        <v>4.000000000000001E-3</v>
      </c>
      <c r="BC100" s="2">
        <f t="shared" si="125"/>
        <v>4.000000000000001E-3</v>
      </c>
      <c r="BD100" s="2">
        <f t="shared" si="126"/>
        <v>4.000000000000001E-3</v>
      </c>
      <c r="BE100" s="2">
        <f t="shared" si="127"/>
        <v>397.27490067786329</v>
      </c>
      <c r="BF100" s="2">
        <f t="shared" si="128"/>
        <v>119.11534594841984</v>
      </c>
      <c r="BG100" s="2">
        <f t="shared" si="129"/>
        <v>46.904482172856589</v>
      </c>
      <c r="BH100" s="2">
        <f t="shared" si="131"/>
        <v>297.10076766298818</v>
      </c>
      <c r="BI100" s="2">
        <f t="shared" si="132"/>
        <v>49.572445720940721</v>
      </c>
      <c r="BJ100" s="2">
        <f t="shared" si="133"/>
        <v>32.825189460088509</v>
      </c>
      <c r="BK100" s="11">
        <f t="shared" si="134"/>
        <v>4.7485821317496651E-2</v>
      </c>
      <c r="BL100" s="12">
        <f>BL$4*temperature!$I210+BL$5*temperature!$I210^2</f>
        <v>2.2765837801450548</v>
      </c>
      <c r="BM100" s="12">
        <f>BM$4*temperature!$I210+BM$5*temperature!$I210^2</f>
        <v>9.1984106118482956E-2</v>
      </c>
      <c r="BN100" s="12">
        <f>BN$4*temperature!$I210+BN$5*temperature!$I210^2</f>
        <v>-1.3464624102500222</v>
      </c>
      <c r="BO100" s="12">
        <f>BO$4*temperature!$I210^2+BO$5*temperature!$I210^6</f>
        <v>1.490274437114238</v>
      </c>
      <c r="BP100" s="12">
        <f>BP$4*temperature!$I210^2+BP$5*temperature!$I210^6</f>
        <v>0.26505486809883583</v>
      </c>
      <c r="BQ100" s="12">
        <f>BQ$4*temperature!$I210^2+BQ$5*temperature!$I210^6</f>
        <v>-0.51310961608872518</v>
      </c>
    </row>
    <row r="101" spans="1:69">
      <c r="A101" s="2">
        <f t="shared" si="72"/>
        <v>2055</v>
      </c>
      <c r="B101" s="5">
        <f t="shared" si="73"/>
        <v>1156.396446168789</v>
      </c>
      <c r="C101" s="5">
        <f t="shared" si="74"/>
        <v>2919.2000623066492</v>
      </c>
      <c r="D101" s="5">
        <f t="shared" si="75"/>
        <v>4235.7088694022304</v>
      </c>
      <c r="E101" s="15">
        <f t="shared" si="76"/>
        <v>4.0849825913554817E-4</v>
      </c>
      <c r="F101" s="15">
        <f t="shared" si="77"/>
        <v>8.0476896254414365E-4</v>
      </c>
      <c r="G101" s="15">
        <f t="shared" si="78"/>
        <v>1.6429072096810196E-3</v>
      </c>
      <c r="H101" s="5">
        <f t="shared" si="79"/>
        <v>101034.80478443565</v>
      </c>
      <c r="I101" s="5">
        <f t="shared" si="80"/>
        <v>30424.949718635253</v>
      </c>
      <c r="J101" s="5">
        <f t="shared" si="81"/>
        <v>11966.165976232325</v>
      </c>
      <c r="K101" s="5">
        <f t="shared" si="82"/>
        <v>87370.386790075354</v>
      </c>
      <c r="L101" s="5">
        <f t="shared" si="83"/>
        <v>10422.358546606267</v>
      </c>
      <c r="M101" s="5">
        <f t="shared" si="84"/>
        <v>2825.0680925389156</v>
      </c>
      <c r="N101" s="15">
        <f t="shared" si="85"/>
        <v>1.6863123475686193E-2</v>
      </c>
      <c r="O101" s="15">
        <f t="shared" si="86"/>
        <v>2.0875492081310343E-2</v>
      </c>
      <c r="P101" s="15">
        <f t="shared" si="87"/>
        <v>1.8797212367152705E-2</v>
      </c>
      <c r="Q101" s="5">
        <f t="shared" si="88"/>
        <v>8744.6119079713662</v>
      </c>
      <c r="R101" s="5">
        <f t="shared" si="89"/>
        <v>10505.079279115302</v>
      </c>
      <c r="S101" s="5">
        <f t="shared" si="90"/>
        <v>5061.7916054426096</v>
      </c>
      <c r="T101" s="5">
        <f t="shared" si="91"/>
        <v>86.550490463445399</v>
      </c>
      <c r="U101" s="5">
        <f t="shared" si="92"/>
        <v>345.27844339150874</v>
      </c>
      <c r="V101" s="5">
        <f t="shared" si="93"/>
        <v>423.0086408208395</v>
      </c>
      <c r="W101" s="15">
        <f t="shared" si="94"/>
        <v>-1.0734613539272964E-2</v>
      </c>
      <c r="X101" s="15">
        <f t="shared" si="95"/>
        <v>-1.217998157191269E-2</v>
      </c>
      <c r="Y101" s="15">
        <f t="shared" si="96"/>
        <v>-9.7425357312937999E-3</v>
      </c>
      <c r="Z101" s="5">
        <f t="shared" si="118"/>
        <v>13405.476519211848</v>
      </c>
      <c r="AA101" s="5">
        <f t="shared" si="119"/>
        <v>24265.669330822566</v>
      </c>
      <c r="AB101" s="5">
        <f t="shared" si="120"/>
        <v>14586.122872671893</v>
      </c>
      <c r="AC101" s="16">
        <f t="shared" si="100"/>
        <v>1.9284323725169403</v>
      </c>
      <c r="AD101" s="16">
        <f t="shared" si="101"/>
        <v>2.914089734436565</v>
      </c>
      <c r="AE101" s="16">
        <f t="shared" si="102"/>
        <v>3.6399415699085376</v>
      </c>
      <c r="AF101" s="15">
        <f t="shared" si="103"/>
        <v>-4.0504037456468023E-3</v>
      </c>
      <c r="AG101" s="15">
        <f t="shared" si="104"/>
        <v>2.9673830763510267E-4</v>
      </c>
      <c r="AH101" s="15">
        <f t="shared" si="105"/>
        <v>9.7937136394747881E-3</v>
      </c>
      <c r="AI101" s="1">
        <f t="shared" si="63"/>
        <v>169634.41329382814</v>
      </c>
      <c r="AJ101" s="1">
        <f t="shared" si="64"/>
        <v>49037.08560716713</v>
      </c>
      <c r="AK101" s="1">
        <f t="shared" si="65"/>
        <v>19411.86520994304</v>
      </c>
      <c r="AL101" s="14">
        <f t="shared" si="106"/>
        <v>31.869367204382264</v>
      </c>
      <c r="AM101" s="14">
        <f t="shared" si="107"/>
        <v>5.936087668488498</v>
      </c>
      <c r="AN101" s="14">
        <f t="shared" si="108"/>
        <v>2.1027347301026111</v>
      </c>
      <c r="AO101" s="11">
        <f t="shared" si="109"/>
        <v>1.3118857857480588E-2</v>
      </c>
      <c r="AP101" s="11">
        <f t="shared" si="110"/>
        <v>1.6526300847146371E-2</v>
      </c>
      <c r="AQ101" s="11">
        <f t="shared" si="111"/>
        <v>1.4991440062570771E-2</v>
      </c>
      <c r="AR101" s="1">
        <f t="shared" si="123"/>
        <v>101034.80478443565</v>
      </c>
      <c r="AS101" s="1">
        <f t="shared" si="121"/>
        <v>30424.949718635253</v>
      </c>
      <c r="AT101" s="1">
        <f t="shared" si="122"/>
        <v>11966.165976232325</v>
      </c>
      <c r="AU101" s="1">
        <f t="shared" si="69"/>
        <v>20206.960956887131</v>
      </c>
      <c r="AV101" s="1">
        <f t="shared" si="70"/>
        <v>6084.9899437270506</v>
      </c>
      <c r="AW101" s="1">
        <f t="shared" si="71"/>
        <v>2393.2331952464651</v>
      </c>
      <c r="AX101" s="2">
        <v>0.2</v>
      </c>
      <c r="AY101" s="2">
        <v>0.2</v>
      </c>
      <c r="AZ101" s="2">
        <v>0.2</v>
      </c>
      <c r="BA101" s="2">
        <f t="shared" si="124"/>
        <v>0.2</v>
      </c>
      <c r="BB101" s="2">
        <f t="shared" si="130"/>
        <v>4.000000000000001E-3</v>
      </c>
      <c r="BC101" s="2">
        <f t="shared" si="125"/>
        <v>4.000000000000001E-3</v>
      </c>
      <c r="BD101" s="2">
        <f t="shared" si="126"/>
        <v>4.000000000000001E-3</v>
      </c>
      <c r="BE101" s="2">
        <f t="shared" si="127"/>
        <v>404.13921913774271</v>
      </c>
      <c r="BF101" s="2">
        <f t="shared" si="128"/>
        <v>121.69979887454105</v>
      </c>
      <c r="BG101" s="2">
        <f t="shared" si="129"/>
        <v>47.864663904929316</v>
      </c>
      <c r="BH101" s="2">
        <f t="shared" si="131"/>
        <v>301.47322145434879</v>
      </c>
      <c r="BI101" s="2">
        <f t="shared" si="132"/>
        <v>50.153077261279741</v>
      </c>
      <c r="BJ101" s="2">
        <f t="shared" si="133"/>
        <v>32.815206839239686</v>
      </c>
      <c r="BK101" s="11">
        <f t="shared" si="134"/>
        <v>4.7281830490481819E-2</v>
      </c>
      <c r="BL101" s="12">
        <f>BL$4*temperature!$I211+BL$5*temperature!$I211^2</f>
        <v>2.1595295910837518</v>
      </c>
      <c r="BM101" s="12">
        <f>BM$4*temperature!$I211+BM$5*temperature!$I211^2</f>
        <v>-1.8437370115382379E-2</v>
      </c>
      <c r="BN101" s="12">
        <f>BN$4*temperature!$I211+BN$5*temperature!$I211^2</f>
        <v>-1.449470908338113</v>
      </c>
      <c r="BO101" s="12">
        <f>BO$4*temperature!$I211^2+BO$5*temperature!$I211^6</f>
        <v>1.4786243880501109</v>
      </c>
      <c r="BP101" s="12">
        <f>BP$4*temperature!$I211^2+BP$5*temperature!$I211^6</f>
        <v>0.2201553654343622</v>
      </c>
      <c r="BQ101" s="12">
        <f>BQ$4*temperature!$I211^2+BQ$5*temperature!$I211^6</f>
        <v>-0.5791269222732397</v>
      </c>
    </row>
    <row r="102" spans="1:69">
      <c r="A102" s="2">
        <f t="shared" si="72"/>
        <v>2056</v>
      </c>
      <c r="B102" s="5">
        <f t="shared" si="73"/>
        <v>1156.8452128071629</v>
      </c>
      <c r="C102" s="5">
        <f t="shared" si="74"/>
        <v>2921.43187983197</v>
      </c>
      <c r="D102" s="5">
        <f t="shared" si="75"/>
        <v>4242.3198022098995</v>
      </c>
      <c r="E102" s="15">
        <f t="shared" si="76"/>
        <v>3.8807334617877077E-4</v>
      </c>
      <c r="F102" s="15">
        <f t="shared" si="77"/>
        <v>7.6453051441693648E-4</v>
      </c>
      <c r="G102" s="15">
        <f t="shared" si="78"/>
        <v>1.5607618491969685E-3</v>
      </c>
      <c r="H102" s="5">
        <f t="shared" si="79"/>
        <v>102755.49061868372</v>
      </c>
      <c r="I102" s="5">
        <f t="shared" si="80"/>
        <v>31075.325356503432</v>
      </c>
      <c r="J102" s="5">
        <f t="shared" si="81"/>
        <v>12206.893286860275</v>
      </c>
      <c r="K102" s="5">
        <f t="shared" si="82"/>
        <v>88823.888866982117</v>
      </c>
      <c r="L102" s="5">
        <f t="shared" si="83"/>
        <v>10637.018638370842</v>
      </c>
      <c r="M102" s="5">
        <f t="shared" si="84"/>
        <v>2877.4099681267517</v>
      </c>
      <c r="N102" s="15">
        <f t="shared" si="85"/>
        <v>1.6636095252720917E-2</v>
      </c>
      <c r="O102" s="15">
        <f t="shared" si="86"/>
        <v>2.0596114670654142E-2</v>
      </c>
      <c r="P102" s="15">
        <f t="shared" si="87"/>
        <v>1.8527650970987963E-2</v>
      </c>
      <c r="Q102" s="5">
        <f t="shared" si="88"/>
        <v>8798.0694162421696</v>
      </c>
      <c r="R102" s="5">
        <f t="shared" si="89"/>
        <v>10598.953149907135</v>
      </c>
      <c r="S102" s="5">
        <f t="shared" si="90"/>
        <v>5113.3145725322402</v>
      </c>
      <c r="T102" s="5">
        <f t="shared" si="91"/>
        <v>85.621404396685776</v>
      </c>
      <c r="U102" s="5">
        <f t="shared" si="92"/>
        <v>341.07295831382146</v>
      </c>
      <c r="V102" s="5">
        <f t="shared" si="93"/>
        <v>418.88746402299643</v>
      </c>
      <c r="W102" s="15">
        <f t="shared" si="94"/>
        <v>-1.0734613539272964E-2</v>
      </c>
      <c r="X102" s="15">
        <f t="shared" si="95"/>
        <v>-1.217998157191269E-2</v>
      </c>
      <c r="Y102" s="15">
        <f t="shared" si="96"/>
        <v>-9.7425357312937999E-3</v>
      </c>
      <c r="Z102" s="5">
        <f t="shared" si="118"/>
        <v>13436.071311615668</v>
      </c>
      <c r="AA102" s="5">
        <f t="shared" si="119"/>
        <v>24497.46212837267</v>
      </c>
      <c r="AB102" s="5">
        <f t="shared" si="120"/>
        <v>14884.056952573694</v>
      </c>
      <c r="AC102" s="16">
        <f t="shared" si="100"/>
        <v>1.9206214428120711</v>
      </c>
      <c r="AD102" s="16">
        <f t="shared" si="101"/>
        <v>2.9149544564926586</v>
      </c>
      <c r="AE102" s="16">
        <f t="shared" si="102"/>
        <v>3.6755901153086419</v>
      </c>
      <c r="AF102" s="15">
        <f t="shared" si="103"/>
        <v>-4.0504037456468023E-3</v>
      </c>
      <c r="AG102" s="15">
        <f t="shared" si="104"/>
        <v>2.9673830763510267E-4</v>
      </c>
      <c r="AH102" s="15">
        <f t="shared" si="105"/>
        <v>9.7937136394747881E-3</v>
      </c>
      <c r="AI102" s="1">
        <f t="shared" si="63"/>
        <v>172877.93292133248</v>
      </c>
      <c r="AJ102" s="1">
        <f t="shared" si="64"/>
        <v>50218.36699017747</v>
      </c>
      <c r="AK102" s="1">
        <f t="shared" si="65"/>
        <v>19863.911884195204</v>
      </c>
      <c r="AL102" s="14">
        <f t="shared" si="106"/>
        <v>32.283276005760783</v>
      </c>
      <c r="AM102" s="14">
        <f t="shared" si="107"/>
        <v>6.03320822344633</v>
      </c>
      <c r="AN102" s="14">
        <f t="shared" si="108"/>
        <v>2.1339425215596921</v>
      </c>
      <c r="AO102" s="11">
        <f t="shared" si="109"/>
        <v>1.2987669278905782E-2</v>
      </c>
      <c r="AP102" s="11">
        <f t="shared" si="110"/>
        <v>1.6361037838674906E-2</v>
      </c>
      <c r="AQ102" s="11">
        <f t="shared" si="111"/>
        <v>1.4841525661945064E-2</v>
      </c>
      <c r="AR102" s="1">
        <f t="shared" si="123"/>
        <v>102755.49061868372</v>
      </c>
      <c r="AS102" s="1">
        <f t="shared" si="121"/>
        <v>31075.325356503432</v>
      </c>
      <c r="AT102" s="1">
        <f t="shared" si="122"/>
        <v>12206.893286860275</v>
      </c>
      <c r="AU102" s="1">
        <f t="shared" si="69"/>
        <v>20551.098123736745</v>
      </c>
      <c r="AV102" s="1">
        <f t="shared" si="70"/>
        <v>6215.0650713006871</v>
      </c>
      <c r="AW102" s="1">
        <f t="shared" si="71"/>
        <v>2441.3786573720549</v>
      </c>
      <c r="AX102" s="2">
        <v>0.2</v>
      </c>
      <c r="AY102" s="2">
        <v>0.2</v>
      </c>
      <c r="AZ102" s="2">
        <v>0.2</v>
      </c>
      <c r="BA102" s="2">
        <f t="shared" si="124"/>
        <v>0.2</v>
      </c>
      <c r="BB102" s="2">
        <f t="shared" si="130"/>
        <v>4.000000000000001E-3</v>
      </c>
      <c r="BC102" s="2">
        <f t="shared" si="125"/>
        <v>4.000000000000001E-3</v>
      </c>
      <c r="BD102" s="2">
        <f t="shared" si="126"/>
        <v>4.000000000000001E-3</v>
      </c>
      <c r="BE102" s="2">
        <f t="shared" si="127"/>
        <v>411.02196247473495</v>
      </c>
      <c r="BF102" s="2">
        <f t="shared" si="128"/>
        <v>124.30130142601375</v>
      </c>
      <c r="BG102" s="2">
        <f t="shared" si="129"/>
        <v>48.827573147441115</v>
      </c>
      <c r="BH102" s="2">
        <f t="shared" si="131"/>
        <v>305.9093338685995</v>
      </c>
      <c r="BI102" s="2">
        <f t="shared" si="132"/>
        <v>50.740481105611934</v>
      </c>
      <c r="BJ102" s="2">
        <f t="shared" si="133"/>
        <v>32.805285079884101</v>
      </c>
      <c r="BK102" s="11">
        <f t="shared" si="134"/>
        <v>4.7072995641952192E-2</v>
      </c>
      <c r="BL102" s="12">
        <f>BL$4*temperature!$I212+BL$5*temperature!$I212^2</f>
        <v>2.0371638562579584</v>
      </c>
      <c r="BM102" s="12">
        <f>BM$4*temperature!$I212+BM$5*temperature!$I212^2</f>
        <v>-0.13294101409387604</v>
      </c>
      <c r="BN102" s="12">
        <f>BN$4*temperature!$I212+BN$5*temperature!$I212^2</f>
        <v>-1.5556406423080649</v>
      </c>
      <c r="BO102" s="12">
        <f>BO$4*temperature!$I212^2+BO$5*temperature!$I212^6</f>
        <v>1.4614488964818377</v>
      </c>
      <c r="BP102" s="12">
        <f>BP$4*temperature!$I212^2+BP$5*temperature!$I212^6</f>
        <v>0.16937406785613129</v>
      </c>
      <c r="BQ102" s="12">
        <f>BQ$4*temperature!$I212^2+BQ$5*temperature!$I212^6</f>
        <v>-0.65125238834793253</v>
      </c>
    </row>
    <row r="103" spans="1:69">
      <c r="A103" s="2">
        <f t="shared" si="72"/>
        <v>2057</v>
      </c>
      <c r="B103" s="5">
        <f t="shared" si="73"/>
        <v>1157.2717065602706</v>
      </c>
      <c r="C103" s="5">
        <f t="shared" si="74"/>
        <v>2923.5537274589956</v>
      </c>
      <c r="D103" s="5">
        <f t="shared" si="75"/>
        <v>4248.6099905643132</v>
      </c>
      <c r="E103" s="15">
        <f t="shared" si="76"/>
        <v>3.6866967886983222E-4</v>
      </c>
      <c r="F103" s="15">
        <f t="shared" si="77"/>
        <v>7.263039886960896E-4</v>
      </c>
      <c r="G103" s="15">
        <f t="shared" si="78"/>
        <v>1.48272375673712E-3</v>
      </c>
      <c r="H103" s="5">
        <f t="shared" si="79"/>
        <v>104479.73691288162</v>
      </c>
      <c r="I103" s="5">
        <f t="shared" si="80"/>
        <v>31729.60990447762</v>
      </c>
      <c r="J103" s="5">
        <f t="shared" si="81"/>
        <v>12448.162796036317</v>
      </c>
      <c r="K103" s="5">
        <f t="shared" si="82"/>
        <v>90281.077745712886</v>
      </c>
      <c r="L103" s="5">
        <f t="shared" si="83"/>
        <v>10853.09621864052</v>
      </c>
      <c r="M103" s="5">
        <f t="shared" si="84"/>
        <v>2929.9377499187476</v>
      </c>
      <c r="N103" s="15">
        <f t="shared" si="85"/>
        <v>1.6405371317540274E-2</v>
      </c>
      <c r="O103" s="15">
        <f t="shared" si="86"/>
        <v>2.0313735231244356E-2</v>
      </c>
      <c r="P103" s="15">
        <f t="shared" si="87"/>
        <v>1.8255230354328855E-2</v>
      </c>
      <c r="Q103" s="5">
        <f t="shared" si="88"/>
        <v>8849.6731537578016</v>
      </c>
      <c r="R103" s="5">
        <f t="shared" si="89"/>
        <v>10690.298792554444</v>
      </c>
      <c r="S103" s="5">
        <f t="shared" si="90"/>
        <v>5163.5780682882087</v>
      </c>
      <c r="T103" s="5">
        <f t="shared" si="91"/>
        <v>84.702291709797549</v>
      </c>
      <c r="U103" s="5">
        <f t="shared" si="92"/>
        <v>336.91869596688139</v>
      </c>
      <c r="V103" s="5">
        <f t="shared" si="93"/>
        <v>414.80643793736135</v>
      </c>
      <c r="W103" s="15">
        <f t="shared" si="94"/>
        <v>-1.0734613539272964E-2</v>
      </c>
      <c r="X103" s="15">
        <f t="shared" si="95"/>
        <v>-1.217998157191269E-2</v>
      </c>
      <c r="Y103" s="15">
        <f t="shared" si="96"/>
        <v>-9.7425357312937999E-3</v>
      </c>
      <c r="Z103" s="5">
        <f t="shared" si="118"/>
        <v>13463.454418114314</v>
      </c>
      <c r="AA103" s="5">
        <f t="shared" si="119"/>
        <v>24723.706869351685</v>
      </c>
      <c r="AB103" s="5">
        <f t="shared" si="120"/>
        <v>15182.812756701423</v>
      </c>
      <c r="AC103" s="16">
        <f t="shared" si="100"/>
        <v>1.9128421505261355</v>
      </c>
      <c r="AD103" s="16">
        <f t="shared" si="101"/>
        <v>2.9158194351449116</v>
      </c>
      <c r="AE103" s="16">
        <f t="shared" si="102"/>
        <v>3.711587792354059</v>
      </c>
      <c r="AF103" s="15">
        <f t="shared" si="103"/>
        <v>-4.0504037456468023E-3</v>
      </c>
      <c r="AG103" s="15">
        <f t="shared" si="104"/>
        <v>2.9673830763510267E-4</v>
      </c>
      <c r="AH103" s="15">
        <f t="shared" si="105"/>
        <v>9.7937136394747881E-3</v>
      </c>
      <c r="AI103" s="1">
        <f t="shared" si="63"/>
        <v>176141.23775293597</v>
      </c>
      <c r="AJ103" s="1">
        <f t="shared" si="64"/>
        <v>51411.595362460415</v>
      </c>
      <c r="AK103" s="1">
        <f t="shared" si="65"/>
        <v>20318.899353147739</v>
      </c>
      <c r="AL103" s="14">
        <f t="shared" si="106"/>
        <v>32.698367672643208</v>
      </c>
      <c r="AM103" s="14">
        <f t="shared" si="107"/>
        <v>6.1309306759984157</v>
      </c>
      <c r="AN103" s="14">
        <f t="shared" si="108"/>
        <v>2.1652967746275875</v>
      </c>
      <c r="AO103" s="11">
        <f t="shared" si="109"/>
        <v>1.2857792586116724E-2</v>
      </c>
      <c r="AP103" s="11">
        <f t="shared" si="110"/>
        <v>1.6197427460288155E-2</v>
      </c>
      <c r="AQ103" s="11">
        <f t="shared" si="111"/>
        <v>1.4693110405325614E-2</v>
      </c>
      <c r="AR103" s="1">
        <f t="shared" si="123"/>
        <v>104479.73691288162</v>
      </c>
      <c r="AS103" s="1">
        <f t="shared" si="121"/>
        <v>31729.60990447762</v>
      </c>
      <c r="AT103" s="1">
        <f t="shared" si="122"/>
        <v>12448.162796036317</v>
      </c>
      <c r="AU103" s="1">
        <f t="shared" si="69"/>
        <v>20895.947382576327</v>
      </c>
      <c r="AV103" s="1">
        <f t="shared" si="70"/>
        <v>6345.921980895524</v>
      </c>
      <c r="AW103" s="1">
        <f t="shared" si="71"/>
        <v>2489.6325592072635</v>
      </c>
      <c r="AX103" s="2">
        <v>0.2</v>
      </c>
      <c r="AY103" s="2">
        <v>0.2</v>
      </c>
      <c r="AZ103" s="2">
        <v>0.2</v>
      </c>
      <c r="BA103" s="2">
        <f t="shared" si="124"/>
        <v>0.20000000000000004</v>
      </c>
      <c r="BB103" s="2">
        <f t="shared" si="130"/>
        <v>4.000000000000001E-3</v>
      </c>
      <c r="BC103" s="2">
        <f t="shared" si="125"/>
        <v>4.000000000000001E-3</v>
      </c>
      <c r="BD103" s="2">
        <f t="shared" si="126"/>
        <v>4.000000000000001E-3</v>
      </c>
      <c r="BE103" s="2">
        <f t="shared" si="127"/>
        <v>417.91894765152659</v>
      </c>
      <c r="BF103" s="2">
        <f t="shared" si="128"/>
        <v>126.91843961791051</v>
      </c>
      <c r="BG103" s="2">
        <f t="shared" si="129"/>
        <v>49.792651184145278</v>
      </c>
      <c r="BH103" s="2">
        <f t="shared" si="131"/>
        <v>310.40989531575218</v>
      </c>
      <c r="BI103" s="2">
        <f t="shared" si="132"/>
        <v>51.334712989678238</v>
      </c>
      <c r="BJ103" s="2">
        <f t="shared" si="133"/>
        <v>32.795406214943725</v>
      </c>
      <c r="BK103" s="11">
        <f t="shared" si="134"/>
        <v>4.6859049085103271E-2</v>
      </c>
      <c r="BL103" s="12">
        <f>BL$4*temperature!$I213+BL$5*temperature!$I213^2</f>
        <v>1.9094193078604338</v>
      </c>
      <c r="BM103" s="12">
        <f>BM$4*temperature!$I213+BM$5*temperature!$I213^2</f>
        <v>-0.25157232712397803</v>
      </c>
      <c r="BN103" s="12">
        <f>BN$4*temperature!$I213+BN$5*temperature!$I213^2</f>
        <v>-1.6650015484763507</v>
      </c>
      <c r="BO103" s="12">
        <f>BO$4*temperature!$I213^2+BO$5*temperature!$I213^6</f>
        <v>1.4382397022612201</v>
      </c>
      <c r="BP103" s="12">
        <f>BP$4*temperature!$I213^2+BP$5*temperature!$I213^6</f>
        <v>0.11223397833281612</v>
      </c>
      <c r="BQ103" s="12">
        <f>BQ$4*temperature!$I213^2+BQ$5*temperature!$I213^6</f>
        <v>-0.72994315839935808</v>
      </c>
    </row>
    <row r="104" spans="1:69">
      <c r="A104" s="2">
        <f t="shared" si="72"/>
        <v>2058</v>
      </c>
      <c r="B104" s="5">
        <f t="shared" si="73"/>
        <v>1157.6770249992721</v>
      </c>
      <c r="C104" s="5">
        <f t="shared" si="74"/>
        <v>2925.5709467557454</v>
      </c>
      <c r="D104" s="5">
        <f t="shared" si="75"/>
        <v>4254.5945297821272</v>
      </c>
      <c r="E104" s="15">
        <f t="shared" si="76"/>
        <v>3.5023619492634061E-4</v>
      </c>
      <c r="F104" s="15">
        <f t="shared" si="77"/>
        <v>6.8998878926128512E-4</v>
      </c>
      <c r="G104" s="15">
        <f t="shared" si="78"/>
        <v>1.4085875689002639E-3</v>
      </c>
      <c r="H104" s="5">
        <f t="shared" si="79"/>
        <v>106206.41921337637</v>
      </c>
      <c r="I104" s="5">
        <f t="shared" si="80"/>
        <v>32387.421862834723</v>
      </c>
      <c r="J104" s="5">
        <f t="shared" si="81"/>
        <v>12689.825369915812</v>
      </c>
      <c r="K104" s="5">
        <f t="shared" si="82"/>
        <v>91740.975176943801</v>
      </c>
      <c r="L104" s="5">
        <f t="shared" si="83"/>
        <v>11070.461955041672</v>
      </c>
      <c r="M104" s="5">
        <f t="shared" si="84"/>
        <v>2982.6168583368258</v>
      </c>
      <c r="N104" s="15">
        <f t="shared" si="85"/>
        <v>1.6170580454775818E-2</v>
      </c>
      <c r="O104" s="15">
        <f t="shared" si="86"/>
        <v>2.0027993120324439E-2</v>
      </c>
      <c r="P104" s="15">
        <f t="shared" si="87"/>
        <v>1.7979599880420416E-2</v>
      </c>
      <c r="Q104" s="5">
        <f t="shared" si="88"/>
        <v>8899.3593008006119</v>
      </c>
      <c r="R104" s="5">
        <f t="shared" si="89"/>
        <v>10779.020858535278</v>
      </c>
      <c r="S104" s="5">
        <f t="shared" si="90"/>
        <v>5212.5382930357573</v>
      </c>
      <c r="T104" s="5">
        <f t="shared" si="91"/>
        <v>83.79304534240211</v>
      </c>
      <c r="U104" s="5">
        <f t="shared" si="92"/>
        <v>332.8150324587719</v>
      </c>
      <c r="V104" s="5">
        <f t="shared" si="93"/>
        <v>410.76517139418593</v>
      </c>
      <c r="W104" s="15">
        <f t="shared" si="94"/>
        <v>-1.0734613539272964E-2</v>
      </c>
      <c r="X104" s="15">
        <f t="shared" si="95"/>
        <v>-1.217998157191269E-2</v>
      </c>
      <c r="Y104" s="15">
        <f t="shared" si="96"/>
        <v>-9.7425357312937999E-3</v>
      </c>
      <c r="Z104" s="5">
        <f t="shared" si="118"/>
        <v>13487.569983656833</v>
      </c>
      <c r="AA104" s="5">
        <f t="shared" si="119"/>
        <v>24944.184488785435</v>
      </c>
      <c r="AB104" s="5">
        <f t="shared" si="120"/>
        <v>15482.216450505521</v>
      </c>
      <c r="AC104" s="16">
        <f t="shared" si="100"/>
        <v>1.9050943675148133</v>
      </c>
      <c r="AD104" s="16">
        <f t="shared" si="101"/>
        <v>2.9166846704694662</v>
      </c>
      <c r="AE104" s="16">
        <f t="shared" si="102"/>
        <v>3.7479380203401451</v>
      </c>
      <c r="AF104" s="15">
        <f t="shared" si="103"/>
        <v>-4.0504037456468023E-3</v>
      </c>
      <c r="AG104" s="15">
        <f t="shared" si="104"/>
        <v>2.9673830763510267E-4</v>
      </c>
      <c r="AH104" s="15">
        <f t="shared" si="105"/>
        <v>9.7937136394747881E-3</v>
      </c>
      <c r="AI104" s="1">
        <f t="shared" si="63"/>
        <v>179423.06136021871</v>
      </c>
      <c r="AJ104" s="1">
        <f t="shared" si="64"/>
        <v>52616.357807109896</v>
      </c>
      <c r="AK104" s="1">
        <f t="shared" si="65"/>
        <v>20776.641977040232</v>
      </c>
      <c r="AL104" s="14">
        <f t="shared" si="106"/>
        <v>33.114592213788242</v>
      </c>
      <c r="AM104" s="14">
        <f t="shared" si="107"/>
        <v>6.2292429278380697</v>
      </c>
      <c r="AN104" s="14">
        <f t="shared" si="108"/>
        <v>2.1967935697517875</v>
      </c>
      <c r="AO104" s="11">
        <f t="shared" si="109"/>
        <v>1.2729214660255558E-2</v>
      </c>
      <c r="AP104" s="11">
        <f t="shared" si="110"/>
        <v>1.6035453185685274E-2</v>
      </c>
      <c r="AQ104" s="11">
        <f t="shared" si="111"/>
        <v>1.4546179301272357E-2</v>
      </c>
      <c r="AR104" s="1">
        <f t="shared" si="123"/>
        <v>106206.41921337637</v>
      </c>
      <c r="AS104" s="1">
        <f t="shared" si="121"/>
        <v>32387.421862834723</v>
      </c>
      <c r="AT104" s="1">
        <f t="shared" si="122"/>
        <v>12689.825369915812</v>
      </c>
      <c r="AU104" s="1">
        <f t="shared" si="69"/>
        <v>21241.283842675275</v>
      </c>
      <c r="AV104" s="1">
        <f t="shared" si="70"/>
        <v>6477.4843725669452</v>
      </c>
      <c r="AW104" s="1">
        <f t="shared" si="71"/>
        <v>2537.9650739831627</v>
      </c>
      <c r="AX104" s="2">
        <v>0.2</v>
      </c>
      <c r="AY104" s="2">
        <v>0.2</v>
      </c>
      <c r="AZ104" s="2">
        <v>0.2</v>
      </c>
      <c r="BA104" s="2">
        <f t="shared" si="124"/>
        <v>0.2</v>
      </c>
      <c r="BB104" s="2">
        <f t="shared" si="130"/>
        <v>4.000000000000001E-3</v>
      </c>
      <c r="BC104" s="2">
        <f t="shared" si="125"/>
        <v>4.000000000000001E-3</v>
      </c>
      <c r="BD104" s="2">
        <f t="shared" si="126"/>
        <v>4.000000000000001E-3</v>
      </c>
      <c r="BE104" s="2">
        <f t="shared" si="127"/>
        <v>424.82567685350557</v>
      </c>
      <c r="BF104" s="2">
        <f t="shared" si="128"/>
        <v>129.54968745133891</v>
      </c>
      <c r="BG104" s="2">
        <f t="shared" si="129"/>
        <v>50.759301479663257</v>
      </c>
      <c r="BH104" s="2">
        <f t="shared" si="131"/>
        <v>314.97569789686031</v>
      </c>
      <c r="BI104" s="2">
        <f t="shared" si="132"/>
        <v>51.935827972080098</v>
      </c>
      <c r="BJ104" s="2">
        <f t="shared" si="133"/>
        <v>32.785552147480715</v>
      </c>
      <c r="BK104" s="11">
        <f t="shared" si="134"/>
        <v>4.6639704024649981E-2</v>
      </c>
      <c r="BL104" s="12">
        <f>BL$4*temperature!$I214+BL$5*temperature!$I214^2</f>
        <v>1.7762322673570701</v>
      </c>
      <c r="BM104" s="12">
        <f>BM$4*temperature!$I214+BM$5*temperature!$I214^2</f>
        <v>-0.37437398380863662</v>
      </c>
      <c r="BN104" s="12">
        <f>BN$4*temperature!$I214+BN$5*temperature!$I214^2</f>
        <v>-1.7775813158447544</v>
      </c>
      <c r="BO104" s="12">
        <f>BO$4*temperature!$I214^2+BO$5*temperature!$I214^6</f>
        <v>1.4084579793432919</v>
      </c>
      <c r="BP104" s="12">
        <f>BP$4*temperature!$I214^2+BP$5*temperature!$I214^6</f>
        <v>4.8230212774531545E-2</v>
      </c>
      <c r="BQ104" s="12">
        <f>BQ$4*temperature!$I214^2+BQ$5*temperature!$I214^6</f>
        <v>-0.81568256235436598</v>
      </c>
    </row>
    <row r="105" spans="1:69">
      <c r="A105" s="2">
        <f t="shared" si="72"/>
        <v>2059</v>
      </c>
      <c r="B105" s="5">
        <f t="shared" si="73"/>
        <v>1158.0622123756521</v>
      </c>
      <c r="C105" s="5">
        <f t="shared" si="74"/>
        <v>2927.488627353423</v>
      </c>
      <c r="D105" s="5">
        <f t="shared" si="75"/>
        <v>4260.2878502992216</v>
      </c>
      <c r="E105" s="15">
        <f t="shared" si="76"/>
        <v>3.3272438518002357E-4</v>
      </c>
      <c r="F105" s="15">
        <f t="shared" si="77"/>
        <v>6.5548934979822086E-4</v>
      </c>
      <c r="G105" s="15">
        <f t="shared" si="78"/>
        <v>1.3381581904552506E-3</v>
      </c>
      <c r="H105" s="5">
        <f t="shared" si="79"/>
        <v>107934.32982598955</v>
      </c>
      <c r="I105" s="5">
        <f t="shared" si="80"/>
        <v>33048.35004528147</v>
      </c>
      <c r="J105" s="5">
        <f t="shared" si="81"/>
        <v>12931.721837899715</v>
      </c>
      <c r="K105" s="5">
        <f t="shared" si="82"/>
        <v>93202.531498349097</v>
      </c>
      <c r="L105" s="5">
        <f t="shared" si="83"/>
        <v>11288.976406770404</v>
      </c>
      <c r="M105" s="5">
        <f t="shared" si="84"/>
        <v>3035.4103507328628</v>
      </c>
      <c r="N105" s="15">
        <f t="shared" si="85"/>
        <v>1.5931336227747117E-2</v>
      </c>
      <c r="O105" s="15">
        <f t="shared" si="86"/>
        <v>1.9738512504368977E-2</v>
      </c>
      <c r="P105" s="15">
        <f t="shared" si="87"/>
        <v>1.7700393615248222E-2</v>
      </c>
      <c r="Q105" s="5">
        <f t="shared" si="88"/>
        <v>8947.0607789351943</v>
      </c>
      <c r="R105" s="5">
        <f t="shared" si="89"/>
        <v>10865.020225618418</v>
      </c>
      <c r="S105" s="5">
        <f t="shared" si="90"/>
        <v>5260.1495524853726</v>
      </c>
      <c r="T105" s="5">
        <f t="shared" si="91"/>
        <v>82.893559383372647</v>
      </c>
      <c r="U105" s="5">
        <f t="shared" si="92"/>
        <v>328.76135149656852</v>
      </c>
      <c r="V105" s="5">
        <f t="shared" si="93"/>
        <v>406.76327703470707</v>
      </c>
      <c r="W105" s="15">
        <f t="shared" si="94"/>
        <v>-1.0734613539272964E-2</v>
      </c>
      <c r="X105" s="15">
        <f t="shared" si="95"/>
        <v>-1.217998157191269E-2</v>
      </c>
      <c r="Y105" s="15">
        <f t="shared" si="96"/>
        <v>-9.7425357312937999E-3</v>
      </c>
      <c r="Z105" s="5">
        <f t="shared" si="118"/>
        <v>13508.358600173004</v>
      </c>
      <c r="AA105" s="5">
        <f t="shared" si="119"/>
        <v>25158.667246294761</v>
      </c>
      <c r="AB105" s="5">
        <f t="shared" si="120"/>
        <v>15782.082471462039</v>
      </c>
      <c r="AC105" s="16">
        <f t="shared" si="100"/>
        <v>1.8973779661528207</v>
      </c>
      <c r="AD105" s="16">
        <f t="shared" si="101"/>
        <v>2.9175501625424864</v>
      </c>
      <c r="AE105" s="16">
        <f t="shared" si="102"/>
        <v>3.7846442520498567</v>
      </c>
      <c r="AF105" s="15">
        <f t="shared" si="103"/>
        <v>-4.0504037456468023E-3</v>
      </c>
      <c r="AG105" s="15">
        <f t="shared" si="104"/>
        <v>2.9673830763510267E-4</v>
      </c>
      <c r="AH105" s="15">
        <f t="shared" si="105"/>
        <v>9.7937136394747881E-3</v>
      </c>
      <c r="AI105" s="1">
        <f t="shared" si="63"/>
        <v>182722.03906687212</v>
      </c>
      <c r="AJ105" s="1">
        <f t="shared" si="64"/>
        <v>53832.206398965849</v>
      </c>
      <c r="AK105" s="1">
        <f t="shared" si="65"/>
        <v>21236.942853319371</v>
      </c>
      <c r="AL105" s="14">
        <f t="shared" si="106"/>
        <v>33.531899738937625</v>
      </c>
      <c r="AM105" s="14">
        <f t="shared" si="107"/>
        <v>6.3281327738561624</v>
      </c>
      <c r="AN105" s="14">
        <f t="shared" si="108"/>
        <v>2.2284289733737443</v>
      </c>
      <c r="AO105" s="11">
        <f t="shared" si="109"/>
        <v>1.2601922513653002E-2</v>
      </c>
      <c r="AP105" s="11">
        <f t="shared" si="110"/>
        <v>1.5875098653828423E-2</v>
      </c>
      <c r="AQ105" s="11">
        <f t="shared" si="111"/>
        <v>1.4400717508259633E-2</v>
      </c>
      <c r="AR105" s="1">
        <f t="shared" si="123"/>
        <v>107934.32982598955</v>
      </c>
      <c r="AS105" s="1">
        <f t="shared" si="121"/>
        <v>33048.35004528147</v>
      </c>
      <c r="AT105" s="1">
        <f t="shared" si="122"/>
        <v>12931.721837899715</v>
      </c>
      <c r="AU105" s="1">
        <f t="shared" si="69"/>
        <v>21586.865965197911</v>
      </c>
      <c r="AV105" s="1">
        <f t="shared" si="70"/>
        <v>6609.6700090562945</v>
      </c>
      <c r="AW105" s="1">
        <f t="shared" si="71"/>
        <v>2586.3443675799431</v>
      </c>
      <c r="AX105" s="2">
        <v>0.2</v>
      </c>
      <c r="AY105" s="2">
        <v>0.2</v>
      </c>
      <c r="AZ105" s="2">
        <v>0.2</v>
      </c>
      <c r="BA105" s="2">
        <f t="shared" si="124"/>
        <v>0.2</v>
      </c>
      <c r="BB105" s="2">
        <f t="shared" si="130"/>
        <v>4.000000000000001E-3</v>
      </c>
      <c r="BC105" s="2">
        <f t="shared" si="125"/>
        <v>4.000000000000001E-3</v>
      </c>
      <c r="BD105" s="2">
        <f t="shared" si="126"/>
        <v>4.000000000000001E-3</v>
      </c>
      <c r="BE105" s="2">
        <f t="shared" si="127"/>
        <v>431.73731930395832</v>
      </c>
      <c r="BF105" s="2">
        <f t="shared" si="128"/>
        <v>132.19340018112592</v>
      </c>
      <c r="BG105" s="2">
        <f t="shared" si="129"/>
        <v>51.726887351598869</v>
      </c>
      <c r="BH105" s="2">
        <f t="shared" si="131"/>
        <v>319.60753492169579</v>
      </c>
      <c r="BI105" s="2">
        <f t="shared" si="132"/>
        <v>52.543880360194628</v>
      </c>
      <c r="BJ105" s="2">
        <f t="shared" si="133"/>
        <v>32.775704629052633</v>
      </c>
      <c r="BK105" s="11">
        <f t="shared" si="134"/>
        <v>4.6414654584093301E-2</v>
      </c>
      <c r="BL105" s="12">
        <f>BL$4*temperature!$I215+BL$5*temperature!$I215^2</f>
        <v>1.6375428275664063</v>
      </c>
      <c r="BM105" s="12">
        <f>BM$4*temperature!$I215+BM$5*temperature!$I215^2</f>
        <v>-0.50138570387244474</v>
      </c>
      <c r="BN105" s="12">
        <f>BN$4*temperature!$I215+BN$5*temperature!$I215^2</f>
        <v>-1.8934052969013759</v>
      </c>
      <c r="BO105" s="12">
        <f>BO$4*temperature!$I215^2+BO$5*temperature!$I215^6</f>
        <v>1.3715334003569721</v>
      </c>
      <c r="BP105" s="12">
        <f>BP$4*temperature!$I215^2+BP$5*temperature!$I215^6</f>
        <v>-2.3170855377024902E-2</v>
      </c>
      <c r="BQ105" s="12">
        <f>BQ$4*temperature!$I215^2+BQ$5*temperature!$I215^6</f>
        <v>-0.90898092057306901</v>
      </c>
    </row>
    <row r="106" spans="1:69">
      <c r="A106" s="2">
        <f t="shared" si="72"/>
        <v>2060</v>
      </c>
      <c r="B106" s="5">
        <f t="shared" si="73"/>
        <v>1158.4282621363843</v>
      </c>
      <c r="C106" s="5">
        <f t="shared" si="74"/>
        <v>2929.3116180894644</v>
      </c>
      <c r="D106" s="5">
        <f t="shared" si="75"/>
        <v>4265.7037424257678</v>
      </c>
      <c r="E106" s="15">
        <f t="shared" si="76"/>
        <v>3.1608816592102238E-4</v>
      </c>
      <c r="F106" s="15">
        <f t="shared" si="77"/>
        <v>6.2271488230830976E-4</v>
      </c>
      <c r="G106" s="15">
        <f t="shared" si="78"/>
        <v>1.271250280932488E-3</v>
      </c>
      <c r="H106" s="5">
        <f t="shared" si="79"/>
        <v>109662.17318009214</v>
      </c>
      <c r="I106" s="5">
        <f t="shared" si="80"/>
        <v>33711.951849600628</v>
      </c>
      <c r="J106" s="5">
        <f t="shared" si="81"/>
        <v>13173.682399002824</v>
      </c>
      <c r="K106" s="5">
        <f t="shared" si="82"/>
        <v>94664.621681322009</v>
      </c>
      <c r="L106" s="5">
        <f t="shared" si="83"/>
        <v>11508.489448994847</v>
      </c>
      <c r="M106" s="5">
        <f t="shared" si="84"/>
        <v>3088.2787916048237</v>
      </c>
      <c r="N106" s="15">
        <f t="shared" si="85"/>
        <v>1.5687236810717042E-2</v>
      </c>
      <c r="O106" s="15">
        <f t="shared" si="86"/>
        <v>1.9444902205021375E-2</v>
      </c>
      <c r="P106" s="15">
        <f t="shared" si="87"/>
        <v>1.74172302137654E-2</v>
      </c>
      <c r="Q106" s="5">
        <f t="shared" si="88"/>
        <v>8992.7071374262923</v>
      </c>
      <c r="R106" s="5">
        <f t="shared" si="89"/>
        <v>10948.193840050637</v>
      </c>
      <c r="S106" s="5">
        <f t="shared" si="90"/>
        <v>5306.3641613643376</v>
      </c>
      <c r="T106" s="5">
        <f t="shared" si="91"/>
        <v>82.00372905849737</v>
      </c>
      <c r="U106" s="5">
        <f t="shared" si="92"/>
        <v>324.75704429378322</v>
      </c>
      <c r="V106" s="5">
        <f t="shared" si="93"/>
        <v>402.80037127401829</v>
      </c>
      <c r="W106" s="15">
        <f t="shared" si="94"/>
        <v>-1.0734613539272964E-2</v>
      </c>
      <c r="X106" s="15">
        <f t="shared" si="95"/>
        <v>-1.217998157191269E-2</v>
      </c>
      <c r="Y106" s="15">
        <f t="shared" si="96"/>
        <v>-9.7425357312937999E-3</v>
      </c>
      <c r="Z106" s="5">
        <f t="shared" si="118"/>
        <v>13525.75720646327</v>
      </c>
      <c r="AA106" s="5">
        <f t="shared" si="119"/>
        <v>25366.91832365116</v>
      </c>
      <c r="AB106" s="5">
        <f t="shared" si="120"/>
        <v>16082.212807915865</v>
      </c>
      <c r="AC106" s="16">
        <f t="shared" si="100"/>
        <v>1.8896928193318077</v>
      </c>
      <c r="AD106" s="16">
        <f t="shared" si="101"/>
        <v>2.9184159114401598</v>
      </c>
      <c r="AE106" s="16">
        <f t="shared" si="102"/>
        <v>3.8217099740817173</v>
      </c>
      <c r="AF106" s="15">
        <f t="shared" si="103"/>
        <v>-4.0504037456468023E-3</v>
      </c>
      <c r="AG106" s="15">
        <f t="shared" si="104"/>
        <v>2.9673830763510267E-4</v>
      </c>
      <c r="AH106" s="15">
        <f t="shared" si="105"/>
        <v>9.7937136394747881E-3</v>
      </c>
      <c r="AI106" s="1">
        <f t="shared" si="63"/>
        <v>186036.70112538282</v>
      </c>
      <c r="AJ106" s="1">
        <f t="shared" si="64"/>
        <v>55058.655768125558</v>
      </c>
      <c r="AK106" s="1">
        <f t="shared" si="65"/>
        <v>21699.592935567376</v>
      </c>
      <c r="AL106" s="14">
        <f t="shared" si="106"/>
        <v>33.95024047716084</v>
      </c>
      <c r="AM106" s="14">
        <f t="shared" si="107"/>
        <v>6.4275879086148588</v>
      </c>
      <c r="AN106" s="14">
        <f t="shared" si="108"/>
        <v>2.260199039745193</v>
      </c>
      <c r="AO106" s="11">
        <f t="shared" si="109"/>
        <v>1.2475903288516471E-2</v>
      </c>
      <c r="AP106" s="11">
        <f t="shared" si="110"/>
        <v>1.5716347667290138E-2</v>
      </c>
      <c r="AQ106" s="11">
        <f t="shared" si="111"/>
        <v>1.4256710333177037E-2</v>
      </c>
      <c r="AR106" s="1">
        <f t="shared" si="123"/>
        <v>109662.17318009214</v>
      </c>
      <c r="AS106" s="1">
        <f t="shared" si="121"/>
        <v>33711.951849600628</v>
      </c>
      <c r="AT106" s="1">
        <f t="shared" si="122"/>
        <v>13173.682399002824</v>
      </c>
      <c r="AU106" s="1">
        <f t="shared" si="69"/>
        <v>21932.434636018428</v>
      </c>
      <c r="AV106" s="1">
        <f t="shared" si="70"/>
        <v>6742.3903699201255</v>
      </c>
      <c r="AW106" s="1">
        <f t="shared" si="71"/>
        <v>2634.7364798005651</v>
      </c>
      <c r="AX106" s="2">
        <v>0.2</v>
      </c>
      <c r="AY106" s="2">
        <v>0.2</v>
      </c>
      <c r="AZ106" s="2">
        <v>0.2</v>
      </c>
      <c r="BA106" s="2">
        <f t="shared" si="124"/>
        <v>0.2</v>
      </c>
      <c r="BB106" s="2">
        <f t="shared" si="130"/>
        <v>4.000000000000001E-3</v>
      </c>
      <c r="BC106" s="2">
        <f t="shared" si="125"/>
        <v>4.000000000000001E-3</v>
      </c>
      <c r="BD106" s="2">
        <f t="shared" si="126"/>
        <v>4.000000000000001E-3</v>
      </c>
      <c r="BE106" s="2">
        <f t="shared" si="127"/>
        <v>438.64869272036867</v>
      </c>
      <c r="BF106" s="2">
        <f t="shared" si="128"/>
        <v>134.84780739840255</v>
      </c>
      <c r="BG106" s="2">
        <f t="shared" si="129"/>
        <v>52.694729596011307</v>
      </c>
      <c r="BH106" s="2">
        <f t="shared" si="131"/>
        <v>324.30620040315438</v>
      </c>
      <c r="BI106" s="2">
        <f t="shared" si="132"/>
        <v>53.158923633492961</v>
      </c>
      <c r="BJ106" s="2">
        <f t="shared" si="133"/>
        <v>32.765845238706397</v>
      </c>
      <c r="BK106" s="11">
        <f t="shared" si="134"/>
        <v>4.6183575828706996E-2</v>
      </c>
      <c r="BL106" s="12">
        <f>BL$4*temperature!$I216+BL$5*temperature!$I216^2</f>
        <v>1.4932950331024415</v>
      </c>
      <c r="BM106" s="12">
        <f>BM$4*temperature!$I216+BM$5*temperature!$I216^2</f>
        <v>-0.63264412449174579</v>
      </c>
      <c r="BN106" s="12">
        <f>BN$4*temperature!$I216+BN$5*temperature!$I216^2</f>
        <v>-2.0124964181679177</v>
      </c>
      <c r="BO106" s="12">
        <f>BO$4*temperature!$I216^2+BO$5*temperature!$I216^6</f>
        <v>1.3268632458566896</v>
      </c>
      <c r="BP106" s="12">
        <f>BP$4*temperature!$I216^2+BP$5*temperature!$I216^6</f>
        <v>-0.10253240855022172</v>
      </c>
      <c r="BQ106" s="12">
        <f>BQ$4*temperature!$I216^2+BQ$5*temperature!$I216^6</f>
        <v>-1.0103763081308641</v>
      </c>
    </row>
    <row r="107" spans="1:69">
      <c r="A107" s="2">
        <f t="shared" si="72"/>
        <v>2061</v>
      </c>
      <c r="B107" s="5">
        <f t="shared" si="73"/>
        <v>1158.7761193278775</v>
      </c>
      <c r="C107" s="5">
        <f t="shared" si="74"/>
        <v>2931.0445377319925</v>
      </c>
      <c r="D107" s="5">
        <f t="shared" si="75"/>
        <v>4270.8553806526543</v>
      </c>
      <c r="E107" s="15">
        <f t="shared" si="76"/>
        <v>3.0028375762497126E-4</v>
      </c>
      <c r="F107" s="15">
        <f t="shared" si="77"/>
        <v>5.9157913819289426E-4</v>
      </c>
      <c r="G107" s="15">
        <f t="shared" si="78"/>
        <v>1.2076877668858637E-3</v>
      </c>
      <c r="H107" s="5">
        <f t="shared" si="79"/>
        <v>111388.56112122572</v>
      </c>
      <c r="I107" s="5">
        <f t="shared" si="80"/>
        <v>34377.751487365109</v>
      </c>
      <c r="J107" s="5">
        <f t="shared" si="81"/>
        <v>13415.526018617542</v>
      </c>
      <c r="K107" s="5">
        <f t="shared" si="82"/>
        <v>96126.041314895396</v>
      </c>
      <c r="L107" s="5">
        <f t="shared" si="83"/>
        <v>11728.83968319574</v>
      </c>
      <c r="M107" s="5">
        <f t="shared" si="84"/>
        <v>3141.1801203550554</v>
      </c>
      <c r="N107" s="15">
        <f t="shared" si="85"/>
        <v>1.543786482866949E-2</v>
      </c>
      <c r="O107" s="15">
        <f t="shared" si="86"/>
        <v>1.9146755547500449E-2</v>
      </c>
      <c r="P107" s="15">
        <f t="shared" si="87"/>
        <v>1.7129712801201347E-2</v>
      </c>
      <c r="Q107" s="5">
        <f t="shared" si="88"/>
        <v>9036.2244486973341</v>
      </c>
      <c r="R107" s="5">
        <f t="shared" si="89"/>
        <v>11028.434569638468</v>
      </c>
      <c r="S107" s="5">
        <f t="shared" si="90"/>
        <v>5351.1323524967765</v>
      </c>
      <c r="T107" s="5">
        <f t="shared" si="91"/>
        <v>81.123450718275151</v>
      </c>
      <c r="U107" s="5">
        <f t="shared" si="92"/>
        <v>320.80150947893611</v>
      </c>
      <c r="V107" s="5">
        <f t="shared" si="93"/>
        <v>398.87607426430276</v>
      </c>
      <c r="W107" s="15">
        <f t="shared" si="94"/>
        <v>-1.0734613539272964E-2</v>
      </c>
      <c r="X107" s="15">
        <f t="shared" si="95"/>
        <v>-1.217998157191269E-2</v>
      </c>
      <c r="Y107" s="15">
        <f t="shared" si="96"/>
        <v>-9.7425357312937999E-3</v>
      </c>
      <c r="Z107" s="5">
        <f t="shared" si="118"/>
        <v>13539.699003035401</v>
      </c>
      <c r="AA107" s="5">
        <f t="shared" si="119"/>
        <v>25568.691442947122</v>
      </c>
      <c r="AB107" s="5">
        <f t="shared" si="120"/>
        <v>16382.396263615323</v>
      </c>
      <c r="AC107" s="16">
        <f t="shared" si="100"/>
        <v>1.8820388004582642</v>
      </c>
      <c r="AD107" s="16">
        <f t="shared" si="101"/>
        <v>2.9192819172386959</v>
      </c>
      <c r="AE107" s="16">
        <f t="shared" si="102"/>
        <v>3.8591387071809984</v>
      </c>
      <c r="AF107" s="15">
        <f t="shared" si="103"/>
        <v>-4.0504037456468023E-3</v>
      </c>
      <c r="AG107" s="15">
        <f t="shared" si="104"/>
        <v>2.9673830763510267E-4</v>
      </c>
      <c r="AH107" s="15">
        <f t="shared" si="105"/>
        <v>9.7937136394747881E-3</v>
      </c>
      <c r="AI107" s="1">
        <f t="shared" si="63"/>
        <v>189365.465648863</v>
      </c>
      <c r="AJ107" s="1">
        <f t="shared" si="64"/>
        <v>56295.18056123313</v>
      </c>
      <c r="AK107" s="1">
        <f t="shared" si="65"/>
        <v>22164.370121811204</v>
      </c>
      <c r="AL107" s="14">
        <f t="shared" si="106"/>
        <v>34.369564794807623</v>
      </c>
      <c r="AM107" s="14">
        <f t="shared" si="107"/>
        <v>6.5275959327863822</v>
      </c>
      <c r="AN107" s="14">
        <f t="shared" si="108"/>
        <v>2.2920998127201155</v>
      </c>
      <c r="AO107" s="11">
        <f t="shared" si="109"/>
        <v>1.2351144255631306E-2</v>
      </c>
      <c r="AP107" s="11">
        <f t="shared" si="110"/>
        <v>1.5559184190617237E-2</v>
      </c>
      <c r="AQ107" s="11">
        <f t="shared" si="111"/>
        <v>1.4114143229845267E-2</v>
      </c>
      <c r="AR107" s="1">
        <f t="shared" si="123"/>
        <v>111388.56112122572</v>
      </c>
      <c r="AS107" s="1">
        <f t="shared" si="121"/>
        <v>34377.751487365109</v>
      </c>
      <c r="AT107" s="1">
        <f t="shared" si="122"/>
        <v>13415.526018617542</v>
      </c>
      <c r="AU107" s="1">
        <f t="shared" si="69"/>
        <v>22277.712224245144</v>
      </c>
      <c r="AV107" s="1">
        <f t="shared" si="70"/>
        <v>6875.5502974730225</v>
      </c>
      <c r="AW107" s="1">
        <f t="shared" si="71"/>
        <v>2683.1052037235086</v>
      </c>
      <c r="AX107" s="2">
        <v>0.2</v>
      </c>
      <c r="AY107" s="2">
        <v>0.2</v>
      </c>
      <c r="AZ107" s="2">
        <v>0.2</v>
      </c>
      <c r="BA107" s="2">
        <f t="shared" si="124"/>
        <v>0.20000000000000004</v>
      </c>
      <c r="BB107" s="2">
        <f t="shared" si="130"/>
        <v>4.000000000000001E-3</v>
      </c>
      <c r="BC107" s="2">
        <f t="shared" si="125"/>
        <v>4.000000000000001E-3</v>
      </c>
      <c r="BD107" s="2">
        <f t="shared" si="126"/>
        <v>4.000000000000001E-3</v>
      </c>
      <c r="BE107" s="2">
        <f t="shared" si="127"/>
        <v>445.55424448490299</v>
      </c>
      <c r="BF107" s="2">
        <f t="shared" si="128"/>
        <v>137.51100594946047</v>
      </c>
      <c r="BG107" s="2">
        <f t="shared" si="129"/>
        <v>53.662104074470179</v>
      </c>
      <c r="BH107" s="2">
        <f t="shared" si="131"/>
        <v>329.0724885280066</v>
      </c>
      <c r="BI107" s="2">
        <f t="shared" si="132"/>
        <v>53.781010364295184</v>
      </c>
      <c r="BJ107" s="2">
        <f t="shared" si="133"/>
        <v>32.755955362678939</v>
      </c>
      <c r="BK107" s="11">
        <f t="shared" si="134"/>
        <v>4.5946123786037879E-2</v>
      </c>
      <c r="BL107" s="12">
        <f>BL$4*temperature!$I217+BL$5*temperature!$I217^2</f>
        <v>1.3434370596751926</v>
      </c>
      <c r="BM107" s="12">
        <f>BM$4*temperature!$I217+BM$5*temperature!$I217^2</f>
        <v>-0.76818267278115293</v>
      </c>
      <c r="BN107" s="12">
        <f>BN$4*temperature!$I217+BN$5*temperature!$I217^2</f>
        <v>-2.1348750902510396</v>
      </c>
      <c r="BO107" s="12">
        <f>BO$4*temperature!$I217^2+BO$5*temperature!$I217^6</f>
        <v>1.2738115675031185</v>
      </c>
      <c r="BP107" s="12">
        <f>BP$4*temperature!$I217^2+BP$5*temperature!$I217^6</f>
        <v>-0.19044794778907215</v>
      </c>
      <c r="BQ107" s="12">
        <f>BQ$4*temperature!$I217^2+BQ$5*temperature!$I217^6</f>
        <v>-1.1204352705228573</v>
      </c>
    </row>
    <row r="108" spans="1:69">
      <c r="A108" s="2">
        <f t="shared" si="72"/>
        <v>2062</v>
      </c>
      <c r="B108" s="5">
        <f t="shared" si="73"/>
        <v>1159.1066828928674</v>
      </c>
      <c r="C108" s="5">
        <f t="shared" si="74"/>
        <v>2932.6917852935467</v>
      </c>
      <c r="D108" s="5">
        <f t="shared" si="75"/>
        <v>4275.75534746014</v>
      </c>
      <c r="E108" s="15">
        <f t="shared" si="76"/>
        <v>2.8526956974372268E-4</v>
      </c>
      <c r="F108" s="15">
        <f t="shared" si="77"/>
        <v>5.6200018128324948E-4</v>
      </c>
      <c r="G108" s="15">
        <f t="shared" si="78"/>
        <v>1.1473033785415704E-3</v>
      </c>
      <c r="H108" s="5">
        <f t="shared" si="79"/>
        <v>113112.0081534738</v>
      </c>
      <c r="I108" s="5">
        <f t="shared" si="80"/>
        <v>35045.238179108303</v>
      </c>
      <c r="J108" s="5">
        <f t="shared" si="81"/>
        <v>13657.059818089354</v>
      </c>
      <c r="K108" s="5">
        <f t="shared" si="82"/>
        <v>97585.502545090916</v>
      </c>
      <c r="L108" s="5">
        <f t="shared" si="83"/>
        <v>11949.853835595091</v>
      </c>
      <c r="M108" s="5">
        <f t="shared" si="84"/>
        <v>3194.0695171443435</v>
      </c>
      <c r="N108" s="15">
        <f t="shared" si="85"/>
        <v>1.5182787205545445E-2</v>
      </c>
      <c r="O108" s="15">
        <f t="shared" si="86"/>
        <v>1.8843650213414165E-2</v>
      </c>
      <c r="P108" s="15">
        <f t="shared" si="87"/>
        <v>1.68374288524753E-2</v>
      </c>
      <c r="Q108" s="5">
        <f t="shared" si="88"/>
        <v>9077.5352143023138</v>
      </c>
      <c r="R108" s="5">
        <f t="shared" si="89"/>
        <v>11105.631069635456</v>
      </c>
      <c r="S108" s="5">
        <f t="shared" si="90"/>
        <v>5394.4021921842077</v>
      </c>
      <c r="T108" s="5">
        <f t="shared" si="91"/>
        <v>80.252621825842212</v>
      </c>
      <c r="U108" s="5">
        <f t="shared" si="92"/>
        <v>316.89415300524092</v>
      </c>
      <c r="V108" s="5">
        <f t="shared" si="93"/>
        <v>394.99000985842457</v>
      </c>
      <c r="W108" s="15">
        <f t="shared" si="94"/>
        <v>-1.0734613539272964E-2</v>
      </c>
      <c r="X108" s="15">
        <f t="shared" si="95"/>
        <v>-1.217998157191269E-2</v>
      </c>
      <c r="Y108" s="15">
        <f t="shared" si="96"/>
        <v>-9.7425357312937999E-3</v>
      </c>
      <c r="Z108" s="5">
        <f t="shared" si="118"/>
        <v>13550.113383558422</v>
      </c>
      <c r="AA108" s="5">
        <f t="shared" si="119"/>
        <v>25763.730509549492</v>
      </c>
      <c r="AB108" s="5">
        <f t="shared" si="120"/>
        <v>16682.407710499025</v>
      </c>
      <c r="AC108" s="16">
        <f t="shared" si="100"/>
        <v>1.8744157834514354</v>
      </c>
      <c r="AD108" s="16">
        <f t="shared" si="101"/>
        <v>2.9201481800143272</v>
      </c>
      <c r="AE108" s="16">
        <f t="shared" si="102"/>
        <v>3.896934006574142</v>
      </c>
      <c r="AF108" s="15">
        <f t="shared" si="103"/>
        <v>-4.0504037456468023E-3</v>
      </c>
      <c r="AG108" s="15">
        <f t="shared" si="104"/>
        <v>2.9673830763510267E-4</v>
      </c>
      <c r="AH108" s="15">
        <f t="shared" si="105"/>
        <v>9.7937136394747881E-3</v>
      </c>
      <c r="AI108" s="1">
        <f t="shared" si="63"/>
        <v>192706.63130822184</v>
      </c>
      <c r="AJ108" s="1">
        <f t="shared" si="64"/>
        <v>57541.212802582842</v>
      </c>
      <c r="AK108" s="1">
        <f t="shared" si="65"/>
        <v>22631.038313353594</v>
      </c>
      <c r="AL108" s="14">
        <f t="shared" si="106"/>
        <v>34.78982321306372</v>
      </c>
      <c r="AM108" s="14">
        <f t="shared" si="107"/>
        <v>6.6281443595521274</v>
      </c>
      <c r="AN108" s="14">
        <f t="shared" si="108"/>
        <v>2.3241273275234104</v>
      </c>
      <c r="AO108" s="11">
        <f t="shared" si="109"/>
        <v>1.2227632813074993E-2</v>
      </c>
      <c r="AP108" s="11">
        <f t="shared" si="110"/>
        <v>1.5403592348711064E-2</v>
      </c>
      <c r="AQ108" s="11">
        <f t="shared" si="111"/>
        <v>1.3973001797546814E-2</v>
      </c>
      <c r="AR108" s="1">
        <f t="shared" si="123"/>
        <v>113112.0081534738</v>
      </c>
      <c r="AS108" s="1">
        <f t="shared" si="121"/>
        <v>35045.238179108303</v>
      </c>
      <c r="AT108" s="1">
        <f t="shared" si="122"/>
        <v>13657.059818089354</v>
      </c>
      <c r="AU108" s="1">
        <f t="shared" si="69"/>
        <v>22622.40163069476</v>
      </c>
      <c r="AV108" s="1">
        <f t="shared" si="70"/>
        <v>7009.0476358216611</v>
      </c>
      <c r="AW108" s="1">
        <f t="shared" si="71"/>
        <v>2731.4119636178712</v>
      </c>
      <c r="AX108" s="2">
        <v>0.2</v>
      </c>
      <c r="AY108" s="2">
        <v>0.2</v>
      </c>
      <c r="AZ108" s="2">
        <v>0.2</v>
      </c>
      <c r="BA108" s="2">
        <f t="shared" si="124"/>
        <v>0.2</v>
      </c>
      <c r="BB108" s="2">
        <f t="shared" si="130"/>
        <v>4.000000000000001E-3</v>
      </c>
      <c r="BC108" s="2">
        <f t="shared" si="125"/>
        <v>4.000000000000001E-3</v>
      </c>
      <c r="BD108" s="2">
        <f t="shared" si="126"/>
        <v>4.000000000000001E-3</v>
      </c>
      <c r="BE108" s="2">
        <f t="shared" si="127"/>
        <v>452.44803261389529</v>
      </c>
      <c r="BF108" s="2">
        <f t="shared" si="128"/>
        <v>140.18095271643324</v>
      </c>
      <c r="BG108" s="2">
        <f t="shared" si="129"/>
        <v>54.628239272357426</v>
      </c>
      <c r="BH108" s="2">
        <f t="shared" si="131"/>
        <v>333.90719310355831</v>
      </c>
      <c r="BI108" s="2">
        <f t="shared" si="132"/>
        <v>54.410192135985227</v>
      </c>
      <c r="BJ108" s="2">
        <f t="shared" si="133"/>
        <v>32.746016174857843</v>
      </c>
      <c r="BK108" s="11">
        <f t="shared" si="134"/>
        <v>4.5701935465479487E-2</v>
      </c>
      <c r="BL108" s="12">
        <f>BL$4*temperature!$I218+BL$5*temperature!$I218^2</f>
        <v>1.1879213927382661</v>
      </c>
      <c r="BM108" s="12">
        <f>BM$4*temperature!$I218+BM$5*temperature!$I218^2</f>
        <v>-0.90803143809281295</v>
      </c>
      <c r="BN108" s="12">
        <f>BN$4*temperature!$I218+BN$5*temperature!$I218^2</f>
        <v>-2.2605591171594241</v>
      </c>
      <c r="BO108" s="12">
        <f>BO$4*temperature!$I218^2+BO$5*temperature!$I218^6</f>
        <v>1.211708415139845</v>
      </c>
      <c r="BP108" s="12">
        <f>BP$4*temperature!$I218^2+BP$5*temperature!$I218^6</f>
        <v>-0.28754199552719828</v>
      </c>
      <c r="BQ108" s="12">
        <f>BQ$4*temperature!$I218^2+BQ$5*temperature!$I218^6</f>
        <v>-1.239753481888719</v>
      </c>
    </row>
    <row r="109" spans="1:69">
      <c r="A109" s="2">
        <f t="shared" si="72"/>
        <v>2063</v>
      </c>
      <c r="B109" s="5">
        <f t="shared" si="73"/>
        <v>1159.4208078643476</v>
      </c>
      <c r="C109" s="5">
        <f t="shared" si="74"/>
        <v>2934.2575499427803</v>
      </c>
      <c r="D109" s="5">
        <f t="shared" si="75"/>
        <v>4280.4156565883004</v>
      </c>
      <c r="E109" s="15">
        <f t="shared" si="76"/>
        <v>2.7100609125653652E-4</v>
      </c>
      <c r="F109" s="15">
        <f t="shared" si="77"/>
        <v>5.3390017221908699E-4</v>
      </c>
      <c r="G109" s="15">
        <f t="shared" si="78"/>
        <v>1.0899382096144919E-3</v>
      </c>
      <c r="H109" s="5">
        <f t="shared" si="79"/>
        <v>114830.92665594336</v>
      </c>
      <c r="I109" s="5">
        <f t="shared" si="80"/>
        <v>35713.864322472153</v>
      </c>
      <c r="J109" s="5">
        <f t="shared" si="81"/>
        <v>13898.078459910717</v>
      </c>
      <c r="K109" s="5">
        <f t="shared" si="82"/>
        <v>99041.629990634596</v>
      </c>
      <c r="L109" s="5">
        <f t="shared" si="83"/>
        <v>12171.34614620608</v>
      </c>
      <c r="M109" s="5">
        <f t="shared" si="84"/>
        <v>3246.8992674856636</v>
      </c>
      <c r="N109" s="15">
        <f t="shared" si="85"/>
        <v>1.492155502166792E-2</v>
      </c>
      <c r="O109" s="15">
        <f t="shared" si="86"/>
        <v>1.8535148099571686E-2</v>
      </c>
      <c r="P109" s="15">
        <f t="shared" si="87"/>
        <v>1.6539950072393061E-2</v>
      </c>
      <c r="Q109" s="5">
        <f t="shared" si="88"/>
        <v>9116.5582829902141</v>
      </c>
      <c r="R109" s="5">
        <f t="shared" si="89"/>
        <v>11179.667663492586</v>
      </c>
      <c r="S109" s="5">
        <f t="shared" si="90"/>
        <v>5436.1195028168549</v>
      </c>
      <c r="T109" s="5">
        <f t="shared" si="91"/>
        <v>79.391140945028368</v>
      </c>
      <c r="U109" s="5">
        <f t="shared" si="92"/>
        <v>313.03438806139019</v>
      </c>
      <c r="V109" s="5">
        <f t="shared" si="93"/>
        <v>391.14180557387476</v>
      </c>
      <c r="W109" s="15">
        <f t="shared" si="94"/>
        <v>-1.0734613539272964E-2</v>
      </c>
      <c r="X109" s="15">
        <f t="shared" si="95"/>
        <v>-1.217998157191269E-2</v>
      </c>
      <c r="Y109" s="15">
        <f t="shared" si="96"/>
        <v>-9.7425357312937999E-3</v>
      </c>
      <c r="Z109" s="5">
        <f t="shared" si="118"/>
        <v>13556.925884700613</v>
      </c>
      <c r="AA109" s="5">
        <f t="shared" si="119"/>
        <v>25951.769284353384</v>
      </c>
      <c r="AB109" s="5">
        <f t="shared" si="120"/>
        <v>16982.007332743095</v>
      </c>
      <c r="AC109" s="16">
        <f t="shared" si="100"/>
        <v>1.8668236427412443</v>
      </c>
      <c r="AD109" s="16">
        <f t="shared" si="101"/>
        <v>2.9210146998433082</v>
      </c>
      <c r="AE109" s="16">
        <f t="shared" si="102"/>
        <v>3.9350994623064603</v>
      </c>
      <c r="AF109" s="15">
        <f t="shared" si="103"/>
        <v>-4.0504037456468023E-3</v>
      </c>
      <c r="AG109" s="15">
        <f t="shared" si="104"/>
        <v>2.9673830763510267E-4</v>
      </c>
      <c r="AH109" s="15">
        <f t="shared" si="105"/>
        <v>9.7937136394747881E-3</v>
      </c>
      <c r="AI109" s="1">
        <f t="shared" si="63"/>
        <v>196058.3698080944</v>
      </c>
      <c r="AJ109" s="1">
        <f t="shared" si="64"/>
        <v>58796.139158146223</v>
      </c>
      <c r="AK109" s="1">
        <f t="shared" si="65"/>
        <v>23099.346445636103</v>
      </c>
      <c r="AL109" s="14">
        <f t="shared" si="106"/>
        <v>35.210966425106044</v>
      </c>
      <c r="AM109" s="14">
        <f t="shared" si="107"/>
        <v>6.7292206209576477</v>
      </c>
      <c r="AN109" s="14">
        <f t="shared" si="108"/>
        <v>2.3562776124953704</v>
      </c>
      <c r="AO109" s="11">
        <f t="shared" si="109"/>
        <v>1.2105356484944244E-2</v>
      </c>
      <c r="AP109" s="11">
        <f t="shared" si="110"/>
        <v>1.5249556425223954E-2</v>
      </c>
      <c r="AQ109" s="11">
        <f t="shared" si="111"/>
        <v>1.3833271779571346E-2</v>
      </c>
      <c r="AR109" s="1">
        <f t="shared" si="123"/>
        <v>114830.92665594336</v>
      </c>
      <c r="AS109" s="1">
        <f t="shared" si="121"/>
        <v>35713.864322472153</v>
      </c>
      <c r="AT109" s="1">
        <f t="shared" si="122"/>
        <v>13898.078459910717</v>
      </c>
      <c r="AU109" s="1">
        <f t="shared" si="69"/>
        <v>22966.185331188673</v>
      </c>
      <c r="AV109" s="1">
        <f t="shared" si="70"/>
        <v>7142.7728644944309</v>
      </c>
      <c r="AW109" s="1">
        <f t="shared" si="71"/>
        <v>2779.6156919821437</v>
      </c>
      <c r="AX109" s="2">
        <v>0.2</v>
      </c>
      <c r="AY109" s="2">
        <v>0.2</v>
      </c>
      <c r="AZ109" s="2">
        <v>0.2</v>
      </c>
      <c r="BA109" s="2">
        <f t="shared" si="124"/>
        <v>0.2</v>
      </c>
      <c r="BB109" s="2">
        <f t="shared" si="130"/>
        <v>4.000000000000001E-3</v>
      </c>
      <c r="BC109" s="2">
        <f t="shared" si="125"/>
        <v>4.000000000000001E-3</v>
      </c>
      <c r="BD109" s="2">
        <f t="shared" si="126"/>
        <v>4.000000000000001E-3</v>
      </c>
      <c r="BE109" s="2">
        <f t="shared" si="127"/>
        <v>459.32370662377355</v>
      </c>
      <c r="BF109" s="2">
        <f t="shared" si="128"/>
        <v>142.85545728988865</v>
      </c>
      <c r="BG109" s="2">
        <f t="shared" si="129"/>
        <v>55.592313839642884</v>
      </c>
      <c r="BH109" s="2">
        <f t="shared" si="131"/>
        <v>338.81110697974214</v>
      </c>
      <c r="BI109" s="2">
        <f t="shared" si="132"/>
        <v>55.04651945870134</v>
      </c>
      <c r="BJ109" s="2">
        <f t="shared" si="133"/>
        <v>32.736008618047798</v>
      </c>
      <c r="BK109" s="11">
        <f t="shared" si="134"/>
        <v>4.5450628878205696E-2</v>
      </c>
      <c r="BL109" s="12">
        <f>BL$4*temperature!$I219+BL$5*temperature!$I219^2</f>
        <v>1.0267050059641392</v>
      </c>
      <c r="BM109" s="12">
        <f>BM$4*temperature!$I219+BM$5*temperature!$I219^2</f>
        <v>-1.0522170437919165</v>
      </c>
      <c r="BN109" s="12">
        <f>BN$4*temperature!$I219+BN$5*temperature!$I219^2</f>
        <v>-2.389563604654005</v>
      </c>
      <c r="BO109" s="12">
        <f>BO$4*temperature!$I219^2+BO$5*temperature!$I219^6</f>
        <v>1.1398491384736391</v>
      </c>
      <c r="BP109" s="12">
        <f>BP$4*temperature!$I219^2+BP$5*temperature!$I219^6</f>
        <v>-0.39447072838671304</v>
      </c>
      <c r="BQ109" s="12">
        <f>BQ$4*temperature!$I219^2+BQ$5*temperature!$I219^6</f>
        <v>-1.3689563362017034</v>
      </c>
    </row>
    <row r="110" spans="1:69">
      <c r="A110" s="2">
        <f t="shared" si="72"/>
        <v>2064</v>
      </c>
      <c r="B110" s="5">
        <f t="shared" si="73"/>
        <v>1159.7193074605452</v>
      </c>
      <c r="C110" s="5">
        <f t="shared" si="74"/>
        <v>2935.7458205234675</v>
      </c>
      <c r="D110" s="5">
        <f t="shared" si="75"/>
        <v>4284.8477757365908</v>
      </c>
      <c r="E110" s="15">
        <f t="shared" si="76"/>
        <v>2.5745578669370971E-4</v>
      </c>
      <c r="F110" s="15">
        <f t="shared" si="77"/>
        <v>5.0720516360813262E-4</v>
      </c>
      <c r="G110" s="15">
        <f t="shared" si="78"/>
        <v>1.0354412991337672E-3</v>
      </c>
      <c r="H110" s="5">
        <f t="shared" si="79"/>
        <v>116543.622101092</v>
      </c>
      <c r="I110" s="5">
        <f t="shared" si="80"/>
        <v>36383.043642082688</v>
      </c>
      <c r="J110" s="5">
        <f t="shared" si="81"/>
        <v>14138.363531759187</v>
      </c>
      <c r="K110" s="5">
        <f t="shared" si="82"/>
        <v>100492.95665887406</v>
      </c>
      <c r="L110" s="5">
        <f t="shared" si="83"/>
        <v>12393.117751452779</v>
      </c>
      <c r="M110" s="5">
        <f t="shared" si="84"/>
        <v>3299.6186263183454</v>
      </c>
      <c r="N110" s="15">
        <f t="shared" si="85"/>
        <v>1.465370338085803E-2</v>
      </c>
      <c r="O110" s="15">
        <f t="shared" si="86"/>
        <v>1.8220795184255456E-2</v>
      </c>
      <c r="P110" s="15">
        <f t="shared" si="87"/>
        <v>1.6236832278910374E-2</v>
      </c>
      <c r="Q110" s="5">
        <f t="shared" si="88"/>
        <v>9153.2087825476792</v>
      </c>
      <c r="R110" s="5">
        <f t="shared" si="89"/>
        <v>11250.424240678205</v>
      </c>
      <c r="S110" s="5">
        <f t="shared" si="90"/>
        <v>5476.2277937252993</v>
      </c>
      <c r="T110" s="5">
        <f t="shared" si="91"/>
        <v>78.538907728541545</v>
      </c>
      <c r="U110" s="5">
        <f t="shared" si="92"/>
        <v>309.22163498342746</v>
      </c>
      <c r="V110" s="5">
        <f t="shared" si="93"/>
        <v>387.33109255706853</v>
      </c>
      <c r="W110" s="15">
        <f t="shared" si="94"/>
        <v>-1.0734613539272964E-2</v>
      </c>
      <c r="X110" s="15">
        <f t="shared" si="95"/>
        <v>-1.217998157191269E-2</v>
      </c>
      <c r="Y110" s="15">
        <f t="shared" si="96"/>
        <v>-9.7425357312937999E-3</v>
      </c>
      <c r="Z110" s="5">
        <f t="shared" si="118"/>
        <v>13560.05815621219</v>
      </c>
      <c r="AA110" s="5">
        <f t="shared" si="119"/>
        <v>26132.531090208286</v>
      </c>
      <c r="AB110" s="5">
        <f t="shared" si="120"/>
        <v>17280.939865561373</v>
      </c>
      <c r="AC110" s="16">
        <f t="shared" si="100"/>
        <v>1.8592622532662233</v>
      </c>
      <c r="AD110" s="16">
        <f t="shared" si="101"/>
        <v>2.921881476801917</v>
      </c>
      <c r="AE110" s="16">
        <f t="shared" si="102"/>
        <v>3.973638699583141</v>
      </c>
      <c r="AF110" s="15">
        <f t="shared" si="103"/>
        <v>-4.0504037456468023E-3</v>
      </c>
      <c r="AG110" s="15">
        <f t="shared" si="104"/>
        <v>2.9673830763510267E-4</v>
      </c>
      <c r="AH110" s="15">
        <f t="shared" si="105"/>
        <v>9.7937136394747881E-3</v>
      </c>
      <c r="AI110" s="1">
        <f t="shared" si="63"/>
        <v>199418.71815847364</v>
      </c>
      <c r="AJ110" s="1">
        <f t="shared" si="64"/>
        <v>60059.298106826034</v>
      </c>
      <c r="AK110" s="1">
        <f t="shared" si="65"/>
        <v>23569.027493054637</v>
      </c>
      <c r="AL110" s="14">
        <f t="shared" si="106"/>
        <v>35.632945312853799</v>
      </c>
      <c r="AM110" s="14">
        <f t="shared" si="107"/>
        <v>6.8308120742191516</v>
      </c>
      <c r="AN110" s="14">
        <f t="shared" si="108"/>
        <v>2.3885466908111206</v>
      </c>
      <c r="AO110" s="11">
        <f t="shared" si="109"/>
        <v>1.1984302920094801E-2</v>
      </c>
      <c r="AP110" s="11">
        <f t="shared" si="110"/>
        <v>1.5097060860971715E-2</v>
      </c>
      <c r="AQ110" s="11">
        <f t="shared" si="111"/>
        <v>1.3694939061775633E-2</v>
      </c>
      <c r="AR110" s="1">
        <f t="shared" si="123"/>
        <v>116543.622101092</v>
      </c>
      <c r="AS110" s="1">
        <f t="shared" si="121"/>
        <v>36383.043642082688</v>
      </c>
      <c r="AT110" s="1">
        <f t="shared" si="122"/>
        <v>14138.363531759187</v>
      </c>
      <c r="AU110" s="1">
        <f t="shared" si="69"/>
        <v>23308.724420218401</v>
      </c>
      <c r="AV110" s="1">
        <f t="shared" si="70"/>
        <v>7276.6087284165378</v>
      </c>
      <c r="AW110" s="1">
        <f t="shared" si="71"/>
        <v>2827.6727063518374</v>
      </c>
      <c r="AX110" s="2">
        <v>0.2</v>
      </c>
      <c r="AY110" s="2">
        <v>0.2</v>
      </c>
      <c r="AZ110" s="2">
        <v>0.2</v>
      </c>
      <c r="BA110" s="2">
        <f t="shared" si="124"/>
        <v>0.20000000000000004</v>
      </c>
      <c r="BB110" s="2">
        <f t="shared" si="130"/>
        <v>4.000000000000001E-3</v>
      </c>
      <c r="BC110" s="2">
        <f t="shared" si="125"/>
        <v>4.000000000000001E-3</v>
      </c>
      <c r="BD110" s="2">
        <f t="shared" si="126"/>
        <v>4.000000000000001E-3</v>
      </c>
      <c r="BE110" s="2">
        <f t="shared" si="127"/>
        <v>466.17448840436811</v>
      </c>
      <c r="BF110" s="2">
        <f t="shared" si="128"/>
        <v>145.53217456833079</v>
      </c>
      <c r="BG110" s="2">
        <f t="shared" si="129"/>
        <v>56.553454127036758</v>
      </c>
      <c r="BH110" s="2">
        <f t="shared" si="131"/>
        <v>343.78502144609337</v>
      </c>
      <c r="BI110" s="2">
        <f t="shared" si="132"/>
        <v>55.69004168251459</v>
      </c>
      <c r="BJ110" s="2">
        <f t="shared" si="133"/>
        <v>32.72591338607706</v>
      </c>
      <c r="BK110" s="11">
        <f t="shared" si="134"/>
        <v>4.519180305859713E-2</v>
      </c>
      <c r="BL110" s="12">
        <f>BL$4*temperature!$I220+BL$5*temperature!$I220^2</f>
        <v>0.8597495400153754</v>
      </c>
      <c r="BM110" s="12">
        <f>BM$4*temperature!$I220+BM$5*temperature!$I220^2</f>
        <v>-1.2007625181817776</v>
      </c>
      <c r="BN110" s="12">
        <f>BN$4*temperature!$I220+BN$5*temperature!$I220^2</f>
        <v>-2.5219008674068517</v>
      </c>
      <c r="BO110" s="12">
        <f>BO$4*temperature!$I220^2+BO$5*temperature!$I220^6</f>
        <v>1.0574937748260971</v>
      </c>
      <c r="BP110" s="12">
        <f>BP$4*temperature!$I220^2+BP$5*temperature!$I220^6</f>
        <v>-0.51192252929326609</v>
      </c>
      <c r="BQ110" s="12">
        <f>BQ$4*temperature!$I220^2+BQ$5*temperature!$I220^6</f>
        <v>-1.5086994611950719</v>
      </c>
    </row>
    <row r="111" spans="1:69">
      <c r="A111" s="2">
        <f t="shared" si="72"/>
        <v>2065</v>
      </c>
      <c r="B111" s="5">
        <f t="shared" si="73"/>
        <v>1160.002955084859</v>
      </c>
      <c r="C111" s="5">
        <f t="shared" si="74"/>
        <v>2937.1603946907176</v>
      </c>
      <c r="D111" s="5">
        <f t="shared" si="75"/>
        <v>4289.0626486667152</v>
      </c>
      <c r="E111" s="15">
        <f t="shared" si="76"/>
        <v>2.4458299735902422E-4</v>
      </c>
      <c r="F111" s="15">
        <f t="shared" si="77"/>
        <v>4.8184490542772595E-4</v>
      </c>
      <c r="G111" s="15">
        <f t="shared" si="78"/>
        <v>9.8366923417707894E-4</v>
      </c>
      <c r="H111" s="5">
        <f t="shared" si="79"/>
        <v>118248.28830623456</v>
      </c>
      <c r="I111" s="5">
        <f t="shared" si="80"/>
        <v>37052.149331218767</v>
      </c>
      <c r="J111" s="5">
        <f t="shared" si="81"/>
        <v>14377.682933054633</v>
      </c>
      <c r="K111" s="5">
        <f t="shared" si="82"/>
        <v>101937.91988881977</v>
      </c>
      <c r="L111" s="5">
        <f t="shared" si="83"/>
        <v>12614.956063752981</v>
      </c>
      <c r="M111" s="5">
        <f t="shared" si="84"/>
        <v>3352.1736824068157</v>
      </c>
      <c r="N111" s="15">
        <f t="shared" si="85"/>
        <v>1.4378751287522418E-2</v>
      </c>
      <c r="O111" s="15">
        <f t="shared" si="86"/>
        <v>1.7900121401993152E-2</v>
      </c>
      <c r="P111" s="15">
        <f t="shared" si="87"/>
        <v>1.5927615291440711E-2</v>
      </c>
      <c r="Q111" s="5">
        <f t="shared" si="88"/>
        <v>9187.3980672118269</v>
      </c>
      <c r="R111" s="5">
        <f t="shared" si="89"/>
        <v>11317.776173920736</v>
      </c>
      <c r="S111" s="5">
        <f t="shared" si="90"/>
        <v>5514.6682013623476</v>
      </c>
      <c r="T111" s="5">
        <f t="shared" si="91"/>
        <v>77.695822906279034</v>
      </c>
      <c r="U111" s="5">
        <f t="shared" si="92"/>
        <v>305.4553211676926</v>
      </c>
      <c r="V111" s="5">
        <f t="shared" si="93"/>
        <v>383.55750554799022</v>
      </c>
      <c r="W111" s="15">
        <f t="shared" si="94"/>
        <v>-1.0734613539272964E-2</v>
      </c>
      <c r="X111" s="15">
        <f t="shared" si="95"/>
        <v>-1.217998157191269E-2</v>
      </c>
      <c r="Y111" s="15">
        <f t="shared" si="96"/>
        <v>-9.7425357312937999E-3</v>
      </c>
      <c r="Z111" s="5">
        <f t="shared" si="118"/>
        <v>13559.427953202736</v>
      </c>
      <c r="AA111" s="5">
        <f t="shared" si="119"/>
        <v>26305.728557746494</v>
      </c>
      <c r="AB111" s="5">
        <f t="shared" si="120"/>
        <v>17578.93383277105</v>
      </c>
      <c r="AC111" s="16">
        <f t="shared" si="100"/>
        <v>1.8517314904714541</v>
      </c>
      <c r="AD111" s="16">
        <f t="shared" si="101"/>
        <v>2.9227485109664535</v>
      </c>
      <c r="AE111" s="16">
        <f t="shared" si="102"/>
        <v>4.0125553791135928</v>
      </c>
      <c r="AF111" s="15">
        <f t="shared" si="103"/>
        <v>-4.0504037456468023E-3</v>
      </c>
      <c r="AG111" s="15">
        <f t="shared" si="104"/>
        <v>2.9673830763510267E-4</v>
      </c>
      <c r="AH111" s="15">
        <f t="shared" si="105"/>
        <v>9.7937136394747881E-3</v>
      </c>
      <c r="AI111" s="1">
        <f t="shared" si="63"/>
        <v>202785.5707628447</v>
      </c>
      <c r="AJ111" s="1">
        <f t="shared" si="64"/>
        <v>61329.977024559972</v>
      </c>
      <c r="AK111" s="1">
        <f t="shared" si="65"/>
        <v>24039.79745010101</v>
      </c>
      <c r="AL111" s="14">
        <f t="shared" si="106"/>
        <v>36.055710963312571</v>
      </c>
      <c r="AM111" s="14">
        <f t="shared" si="107"/>
        <v>6.9329060079773548</v>
      </c>
      <c r="AN111" s="14">
        <f t="shared" si="108"/>
        <v>2.4209305821742162</v>
      </c>
      <c r="AO111" s="11">
        <f t="shared" si="109"/>
        <v>1.1864459890893853E-2</v>
      </c>
      <c r="AP111" s="11">
        <f t="shared" si="110"/>
        <v>1.4946090252361998E-2</v>
      </c>
      <c r="AQ111" s="11">
        <f t="shared" si="111"/>
        <v>1.3557989671157877E-2</v>
      </c>
      <c r="AR111" s="1">
        <f t="shared" si="123"/>
        <v>118248.28830623456</v>
      </c>
      <c r="AS111" s="1">
        <f t="shared" si="121"/>
        <v>37052.149331218767</v>
      </c>
      <c r="AT111" s="1">
        <f t="shared" si="122"/>
        <v>14377.682933054633</v>
      </c>
      <c r="AU111" s="1">
        <f t="shared" si="69"/>
        <v>23649.657661246914</v>
      </c>
      <c r="AV111" s="1">
        <f t="shared" si="70"/>
        <v>7410.4298662437541</v>
      </c>
      <c r="AW111" s="1">
        <f t="shared" si="71"/>
        <v>2875.5365866109269</v>
      </c>
      <c r="AX111" s="2">
        <v>0.2</v>
      </c>
      <c r="AY111" s="2">
        <v>0.2</v>
      </c>
      <c r="AZ111" s="2">
        <v>0.2</v>
      </c>
      <c r="BA111" s="2">
        <f t="shared" si="124"/>
        <v>0.20000000000000004</v>
      </c>
      <c r="BB111" s="2">
        <f t="shared" si="130"/>
        <v>4.000000000000001E-3</v>
      </c>
      <c r="BC111" s="2">
        <f t="shared" si="125"/>
        <v>4.000000000000001E-3</v>
      </c>
      <c r="BD111" s="2">
        <f t="shared" si="126"/>
        <v>4.000000000000001E-3</v>
      </c>
      <c r="BE111" s="2">
        <f t="shared" si="127"/>
        <v>472.9931532249384</v>
      </c>
      <c r="BF111" s="2">
        <f t="shared" si="128"/>
        <v>148.20859732487511</v>
      </c>
      <c r="BG111" s="2">
        <f t="shared" si="129"/>
        <v>57.510731732218545</v>
      </c>
      <c r="BH111" s="2">
        <f t="shared" si="131"/>
        <v>348.82972560300186</v>
      </c>
      <c r="BI111" s="2">
        <f t="shared" si="132"/>
        <v>56.34080690809482</v>
      </c>
      <c r="BJ111" s="2">
        <f t="shared" si="133"/>
        <v>32.715710906770539</v>
      </c>
      <c r="BK111" s="11">
        <f t="shared" si="134"/>
        <v>4.4925038087975294E-2</v>
      </c>
      <c r="BL111" s="12">
        <f>BL$4*temperature!$I221+BL$5*temperature!$I221^2</f>
        <v>0.68702148206325475</v>
      </c>
      <c r="BM111" s="12">
        <f>BM$4*temperature!$I221+BM$5*temperature!$I221^2</f>
        <v>-1.3536871642651107</v>
      </c>
      <c r="BN111" s="12">
        <f>BN$4*temperature!$I221+BN$5*temperature!$I221^2</f>
        <v>-2.6575803347547566</v>
      </c>
      <c r="BO111" s="12">
        <f>BO$4*temperature!$I221^2+BO$5*temperature!$I221^6</f>
        <v>0.96386653520008547</v>
      </c>
      <c r="BP111" s="12">
        <f>BP$4*temperature!$I221^2+BP$5*temperature!$I221^6</f>
        <v>-0.64061844747925312</v>
      </c>
      <c r="BQ111" s="12">
        <f>BQ$4*temperature!$I221^2+BQ$5*temperature!$I221^6</f>
        <v>-1.6596691441157554</v>
      </c>
    </row>
    <row r="112" spans="1:69">
      <c r="A112" s="2">
        <f t="shared" si="72"/>
        <v>2066</v>
      </c>
      <c r="B112" s="5">
        <f t="shared" si="73"/>
        <v>1160.272486234574</v>
      </c>
      <c r="C112" s="5">
        <f t="shared" si="74"/>
        <v>2938.5048876746932</v>
      </c>
      <c r="D112" s="5">
        <f t="shared" si="75"/>
        <v>4293.0707166891189</v>
      </c>
      <c r="E112" s="15">
        <f t="shared" si="76"/>
        <v>2.3235384749107301E-4</v>
      </c>
      <c r="F112" s="15">
        <f t="shared" si="77"/>
        <v>4.577526601563396E-4</v>
      </c>
      <c r="G112" s="15">
        <f t="shared" si="78"/>
        <v>9.3448577246822489E-4</v>
      </c>
      <c r="H112" s="5">
        <f t="shared" si="79"/>
        <v>119943.00275338297</v>
      </c>
      <c r="I112" s="5">
        <f t="shared" si="80"/>
        <v>37720.512196753305</v>
      </c>
      <c r="J112" s="5">
        <f t="shared" si="81"/>
        <v>14615.790268188879</v>
      </c>
      <c r="K112" s="5">
        <f t="shared" si="82"/>
        <v>103374.85735151175</v>
      </c>
      <c r="L112" s="5">
        <f t="shared" si="83"/>
        <v>12836.634151935143</v>
      </c>
      <c r="M112" s="5">
        <f t="shared" si="84"/>
        <v>3404.5072240181494</v>
      </c>
      <c r="N112" s="15">
        <f t="shared" si="85"/>
        <v>1.4096201533827513E-2</v>
      </c>
      <c r="O112" s="15">
        <f t="shared" si="86"/>
        <v>1.7572640527787176E-2</v>
      </c>
      <c r="P112" s="15">
        <f t="shared" si="87"/>
        <v>1.5611822825886135E-2</v>
      </c>
      <c r="Q112" s="5">
        <f t="shared" si="88"/>
        <v>9219.0336825500544</v>
      </c>
      <c r="R112" s="5">
        <f t="shared" si="89"/>
        <v>11381.594258374091</v>
      </c>
      <c r="S112" s="5">
        <f t="shared" si="90"/>
        <v>5551.3794399854805</v>
      </c>
      <c r="T112" s="5">
        <f t="shared" si="91"/>
        <v>76.861788273764333</v>
      </c>
      <c r="U112" s="5">
        <f t="shared" si="92"/>
        <v>301.73488098482744</v>
      </c>
      <c r="V112" s="5">
        <f t="shared" si="93"/>
        <v>379.820682845183</v>
      </c>
      <c r="W112" s="15">
        <f t="shared" si="94"/>
        <v>-1.0734613539272964E-2</v>
      </c>
      <c r="X112" s="15">
        <f t="shared" si="95"/>
        <v>-1.217998157191269E-2</v>
      </c>
      <c r="Y112" s="15">
        <f t="shared" si="96"/>
        <v>-9.7425357312937999E-3</v>
      </c>
      <c r="Z112" s="5">
        <f t="shared" si="118"/>
        <v>13554.949152647823</v>
      </c>
      <c r="AA112" s="5">
        <f t="shared" si="119"/>
        <v>26471.063416200588</v>
      </c>
      <c r="AB112" s="5">
        <f t="shared" si="120"/>
        <v>17875.700787693131</v>
      </c>
      <c r="AC112" s="16">
        <f t="shared" si="100"/>
        <v>1.8442312303065165</v>
      </c>
      <c r="AD112" s="16">
        <f t="shared" si="101"/>
        <v>2.9236158024132406</v>
      </c>
      <c r="AE112" s="16">
        <f t="shared" si="102"/>
        <v>4.0518531974591658</v>
      </c>
      <c r="AF112" s="15">
        <f t="shared" si="103"/>
        <v>-4.0504037456468023E-3</v>
      </c>
      <c r="AG112" s="15">
        <f t="shared" si="104"/>
        <v>2.9673830763510267E-4</v>
      </c>
      <c r="AH112" s="15">
        <f t="shared" si="105"/>
        <v>9.7937136394747881E-3</v>
      </c>
      <c r="AI112" s="1">
        <f t="shared" si="63"/>
        <v>206156.67134780716</v>
      </c>
      <c r="AJ112" s="1">
        <f t="shared" si="64"/>
        <v>62607.409188347723</v>
      </c>
      <c r="AK112" s="1">
        <f t="shared" si="65"/>
        <v>24511.354291701839</v>
      </c>
      <c r="AL112" s="14">
        <f t="shared" si="106"/>
        <v>36.479214684508833</v>
      </c>
      <c r="AM112" s="14">
        <f t="shared" si="107"/>
        <v>7.0354896484946625</v>
      </c>
      <c r="AN112" s="14">
        <f t="shared" si="108"/>
        <v>2.4534253044836469</v>
      </c>
      <c r="AO112" s="11">
        <f t="shared" si="109"/>
        <v>1.1745815291984913E-2</v>
      </c>
      <c r="AP112" s="11">
        <f t="shared" si="110"/>
        <v>1.4796629349838377E-2</v>
      </c>
      <c r="AQ112" s="11">
        <f t="shared" si="111"/>
        <v>1.3422409774446298E-2</v>
      </c>
      <c r="AR112" s="1">
        <f t="shared" si="123"/>
        <v>119943.00275338297</v>
      </c>
      <c r="AS112" s="1">
        <f t="shared" si="121"/>
        <v>37720.512196753305</v>
      </c>
      <c r="AT112" s="1">
        <f t="shared" si="122"/>
        <v>14615.790268188879</v>
      </c>
      <c r="AU112" s="1">
        <f t="shared" si="69"/>
        <v>23988.600550676594</v>
      </c>
      <c r="AV112" s="1">
        <f t="shared" si="70"/>
        <v>7544.1024393506614</v>
      </c>
      <c r="AW112" s="1">
        <f t="shared" si="71"/>
        <v>2923.158053637776</v>
      </c>
      <c r="AX112" s="2">
        <v>0.2</v>
      </c>
      <c r="AY112" s="2">
        <v>0.2</v>
      </c>
      <c r="AZ112" s="2">
        <v>0.2</v>
      </c>
      <c r="BA112" s="2">
        <f t="shared" si="124"/>
        <v>0.20000000000000004</v>
      </c>
      <c r="BB112" s="2">
        <f t="shared" si="130"/>
        <v>4.000000000000001E-3</v>
      </c>
      <c r="BC112" s="2">
        <f t="shared" si="125"/>
        <v>4.000000000000001E-3</v>
      </c>
      <c r="BD112" s="2">
        <f t="shared" si="126"/>
        <v>4.000000000000001E-3</v>
      </c>
      <c r="BE112" s="2">
        <f t="shared" si="127"/>
        <v>479.77201101353199</v>
      </c>
      <c r="BF112" s="2">
        <f t="shared" si="128"/>
        <v>150.88204878701325</v>
      </c>
      <c r="BG112" s="2">
        <f t="shared" si="129"/>
        <v>58.463161072755533</v>
      </c>
      <c r="BH112" s="2">
        <f t="shared" si="131"/>
        <v>353.94600570656752</v>
      </c>
      <c r="BI112" s="2">
        <f t="shared" si="132"/>
        <v>56.998861894861285</v>
      </c>
      <c r="BJ112" s="2">
        <f t="shared" si="133"/>
        <v>32.705381325808283</v>
      </c>
      <c r="BK112" s="11">
        <f t="shared" si="134"/>
        <v>4.4649895121338073E-2</v>
      </c>
      <c r="BL112" s="12">
        <f>BL$4*temperature!$I222+BL$5*temperature!$I222^2</f>
        <v>0.50849234648432784</v>
      </c>
      <c r="BM112" s="12">
        <f>BM$4*temperature!$I222+BM$5*temperature!$I222^2</f>
        <v>-1.5110064280445403</v>
      </c>
      <c r="BN112" s="12">
        <f>BN$4*temperature!$I222+BN$5*temperature!$I222^2</f>
        <v>-2.7966084548465195</v>
      </c>
      <c r="BO112" s="12">
        <f>BO$4*temperature!$I222^2+BO$5*temperature!$I222^6</f>
        <v>0.85815540169120386</v>
      </c>
      <c r="BP112" s="12">
        <f>BP$4*temperature!$I222^2+BP$5*temperature!$I222^6</f>
        <v>-0.78131255421815338</v>
      </c>
      <c r="BQ112" s="12">
        <f>BQ$4*temperature!$I222^2+BQ$5*temperature!$I222^6</f>
        <v>-1.8225826577027109</v>
      </c>
    </row>
    <row r="113" spans="1:69">
      <c r="A113" s="2">
        <f t="shared" si="72"/>
        <v>2067</v>
      </c>
      <c r="B113" s="5">
        <f t="shared" si="73"/>
        <v>1160.5286003220729</v>
      </c>
      <c r="C113" s="5">
        <f t="shared" si="74"/>
        <v>2939.7827406824481</v>
      </c>
      <c r="D113" s="5">
        <f t="shared" si="75"/>
        <v>4296.8819395188175</v>
      </c>
      <c r="E113" s="15">
        <f t="shared" si="76"/>
        <v>2.2073615511651934E-4</v>
      </c>
      <c r="F113" s="15">
        <f t="shared" si="77"/>
        <v>4.3486502714852262E-4</v>
      </c>
      <c r="G113" s="15">
        <f t="shared" si="78"/>
        <v>8.8776148384481365E-4</v>
      </c>
      <c r="H113" s="5">
        <f t="shared" si="79"/>
        <v>121625.7220166078</v>
      </c>
      <c r="I113" s="5">
        <f t="shared" si="80"/>
        <v>38387.418820349652</v>
      </c>
      <c r="J113" s="5">
        <f t="shared" si="81"/>
        <v>14852.424251088649</v>
      </c>
      <c r="K113" s="5">
        <f t="shared" si="82"/>
        <v>104802.00314137361</v>
      </c>
      <c r="L113" s="5">
        <f t="shared" si="83"/>
        <v>13057.910126868186</v>
      </c>
      <c r="M113" s="5">
        <f t="shared" si="84"/>
        <v>3456.558606949272</v>
      </c>
      <c r="N113" s="15">
        <f t="shared" si="85"/>
        <v>1.3805540596869337E-2</v>
      </c>
      <c r="O113" s="15">
        <f t="shared" si="86"/>
        <v>1.7237850071444516E-2</v>
      </c>
      <c r="P113" s="15">
        <f t="shared" si="87"/>
        <v>1.5288962397820738E-2</v>
      </c>
      <c r="Q113" s="5">
        <f t="shared" si="88"/>
        <v>9248.0193498061435</v>
      </c>
      <c r="R113" s="5">
        <f t="shared" si="89"/>
        <v>11441.744675348498</v>
      </c>
      <c r="S113" s="5">
        <f t="shared" si="90"/>
        <v>5586.2977640905001</v>
      </c>
      <c r="T113" s="5">
        <f t="shared" si="91"/>
        <v>76.03670668070805</v>
      </c>
      <c r="U113" s="5">
        <f t="shared" si="92"/>
        <v>298.05975569482899</v>
      </c>
      <c r="V113" s="5">
        <f t="shared" si="93"/>
        <v>376.1202662710794</v>
      </c>
      <c r="W113" s="15">
        <f t="shared" si="94"/>
        <v>-1.0734613539272964E-2</v>
      </c>
      <c r="X113" s="15">
        <f t="shared" si="95"/>
        <v>-1.217998157191269E-2</v>
      </c>
      <c r="Y113" s="15">
        <f t="shared" si="96"/>
        <v>-9.7425357312937999E-3</v>
      </c>
      <c r="Z113" s="5">
        <f t="shared" si="118"/>
        <v>13546.531796237614</v>
      </c>
      <c r="AA113" s="5">
        <f t="shared" si="119"/>
        <v>26628.226335152409</v>
      </c>
      <c r="AB113" s="5">
        <f t="shared" si="120"/>
        <v>18170.934562550236</v>
      </c>
      <c r="AC113" s="16">
        <f t="shared" si="100"/>
        <v>1.8367613492234443</v>
      </c>
      <c r="AD113" s="16">
        <f t="shared" si="101"/>
        <v>2.9244833512186239</v>
      </c>
      <c r="AE113" s="16">
        <f t="shared" si="102"/>
        <v>4.0915358873842713</v>
      </c>
      <c r="AF113" s="15">
        <f t="shared" si="103"/>
        <v>-4.0504037456468023E-3</v>
      </c>
      <c r="AG113" s="15">
        <f t="shared" si="104"/>
        <v>2.9673830763510267E-4</v>
      </c>
      <c r="AH113" s="15">
        <f t="shared" si="105"/>
        <v>9.7937136394747881E-3</v>
      </c>
      <c r="AI113" s="1">
        <f t="shared" si="63"/>
        <v>209529.60476370307</v>
      </c>
      <c r="AJ113" s="1">
        <f t="shared" si="64"/>
        <v>63890.770708863609</v>
      </c>
      <c r="AK113" s="1">
        <f t="shared" si="65"/>
        <v>24983.376916169433</v>
      </c>
      <c r="AL113" s="14">
        <f t="shared" si="106"/>
        <v>36.903408021012922</v>
      </c>
      <c r="AM113" s="14">
        <f t="shared" si="107"/>
        <v>7.1385501657918295</v>
      </c>
      <c r="AN113" s="14">
        <f t="shared" si="108"/>
        <v>2.4860268754735442</v>
      </c>
      <c r="AO113" s="11">
        <f t="shared" si="109"/>
        <v>1.1628357139065064E-2</v>
      </c>
      <c r="AP113" s="11">
        <f t="shared" si="110"/>
        <v>1.4648663056339993E-2</v>
      </c>
      <c r="AQ113" s="11">
        <f t="shared" si="111"/>
        <v>1.3288185676701836E-2</v>
      </c>
      <c r="AR113" s="1">
        <f t="shared" si="123"/>
        <v>121625.7220166078</v>
      </c>
      <c r="AS113" s="1">
        <f t="shared" si="121"/>
        <v>38387.418820349652</v>
      </c>
      <c r="AT113" s="1">
        <f t="shared" si="122"/>
        <v>14852.424251088649</v>
      </c>
      <c r="AU113" s="1">
        <f t="shared" si="69"/>
        <v>24325.144403321563</v>
      </c>
      <c r="AV113" s="1">
        <f t="shared" si="70"/>
        <v>7677.4837640699307</v>
      </c>
      <c r="AW113" s="1">
        <f t="shared" si="71"/>
        <v>2970.4848502177301</v>
      </c>
      <c r="AX113" s="2">
        <v>0.2</v>
      </c>
      <c r="AY113" s="2">
        <v>0.2</v>
      </c>
      <c r="AZ113" s="2">
        <v>0.2</v>
      </c>
      <c r="BA113" s="2">
        <f t="shared" si="124"/>
        <v>0.2</v>
      </c>
      <c r="BB113" s="2">
        <f t="shared" si="130"/>
        <v>4.000000000000001E-3</v>
      </c>
      <c r="BC113" s="2">
        <f t="shared" si="125"/>
        <v>4.000000000000001E-3</v>
      </c>
      <c r="BD113" s="2">
        <f t="shared" si="126"/>
        <v>4.000000000000001E-3</v>
      </c>
      <c r="BE113" s="2">
        <f t="shared" si="127"/>
        <v>486.50288806643135</v>
      </c>
      <c r="BF113" s="2">
        <f t="shared" si="128"/>
        <v>153.54967528139863</v>
      </c>
      <c r="BG113" s="2">
        <f t="shared" si="129"/>
        <v>59.409697004354612</v>
      </c>
      <c r="BH113" s="2">
        <f t="shared" si="131"/>
        <v>359.13464448631174</v>
      </c>
      <c r="BI113" s="2">
        <f t="shared" si="132"/>
        <v>57.664251966603914</v>
      </c>
      <c r="BJ113" s="2">
        <f t="shared" si="133"/>
        <v>32.694904491481829</v>
      </c>
      <c r="BK113" s="11">
        <f t="shared" si="134"/>
        <v>4.4365916417556467E-2</v>
      </c>
      <c r="BL113" s="12">
        <f>BL$4*temperature!$I223+BL$5*temperature!$I223^2</f>
        <v>0.32413885713932977</v>
      </c>
      <c r="BM113" s="12">
        <f>BM$4*temperature!$I223+BM$5*temperature!$I223^2</f>
        <v>-1.6727317650856133</v>
      </c>
      <c r="BN113" s="12">
        <f>BN$4*temperature!$I223+BN$5*temperature!$I223^2</f>
        <v>-2.938988596998823</v>
      </c>
      <c r="BO113" s="12">
        <f>BO$4*temperature!$I223^2+BO$5*temperature!$I223^6</f>
        <v>0.7395118500666622</v>
      </c>
      <c r="BP113" s="12">
        <f>BP$4*temperature!$I223^2+BP$5*temperature!$I223^6</f>
        <v>-0.93479218139954701</v>
      </c>
      <c r="BQ113" s="12">
        <f>BQ$4*temperature!$I223^2+BQ$5*temperature!$I223^6</f>
        <v>-1.9981884740913607</v>
      </c>
    </row>
    <row r="114" spans="1:69">
      <c r="A114" s="2">
        <f t="shared" si="72"/>
        <v>2068</v>
      </c>
      <c r="B114" s="5">
        <f t="shared" si="73"/>
        <v>1160.7719624121537</v>
      </c>
      <c r="C114" s="5">
        <f t="shared" si="74"/>
        <v>2940.9972289487187</v>
      </c>
      <c r="D114" s="5">
        <f t="shared" si="75"/>
        <v>4300.5058154910248</v>
      </c>
      <c r="E114" s="15">
        <f t="shared" si="76"/>
        <v>2.0969934736069336E-4</v>
      </c>
      <c r="F114" s="15">
        <f t="shared" si="77"/>
        <v>4.1312177579109647E-4</v>
      </c>
      <c r="G114" s="15">
        <f t="shared" si="78"/>
        <v>8.4337340965257295E-4</v>
      </c>
      <c r="H114" s="5">
        <f t="shared" si="79"/>
        <v>123294.27734034584</v>
      </c>
      <c r="I114" s="5">
        <f t="shared" si="80"/>
        <v>39052.109750490919</v>
      </c>
      <c r="J114" s="5">
        <f t="shared" si="81"/>
        <v>15087.308126307888</v>
      </c>
      <c r="K114" s="5">
        <f t="shared" si="82"/>
        <v>106217.48399585129</v>
      </c>
      <c r="L114" s="5">
        <f t="shared" si="83"/>
        <v>13278.526537221656</v>
      </c>
      <c r="M114" s="5">
        <f t="shared" si="84"/>
        <v>3508.26362609749</v>
      </c>
      <c r="N114" s="15">
        <f t="shared" si="85"/>
        <v>1.3506238545538674E-2</v>
      </c>
      <c r="O114" s="15">
        <f t="shared" si="86"/>
        <v>1.689523118247882E-2</v>
      </c>
      <c r="P114" s="15">
        <f t="shared" si="87"/>
        <v>1.4958525234974207E-2</v>
      </c>
      <c r="Q114" s="5">
        <f t="shared" si="88"/>
        <v>9274.2549718103546</v>
      </c>
      <c r="R114" s="5">
        <f t="shared" si="89"/>
        <v>11498.088983387695</v>
      </c>
      <c r="S114" s="5">
        <f t="shared" si="90"/>
        <v>5619.3569439256908</v>
      </c>
      <c r="T114" s="5">
        <f t="shared" si="91"/>
        <v>75.220482019691602</v>
      </c>
      <c r="U114" s="5">
        <f t="shared" si="92"/>
        <v>294.42939336313719</v>
      </c>
      <c r="V114" s="5">
        <f t="shared" si="93"/>
        <v>372.45590113766968</v>
      </c>
      <c r="W114" s="15">
        <f t="shared" si="94"/>
        <v>-1.0734613539272964E-2</v>
      </c>
      <c r="X114" s="15">
        <f t="shared" si="95"/>
        <v>-1.217998157191269E-2</v>
      </c>
      <c r="Y114" s="15">
        <f t="shared" si="96"/>
        <v>-9.7425357312937999E-3</v>
      </c>
      <c r="Z114" s="5">
        <f t="shared" si="118"/>
        <v>13534.082161750619</v>
      </c>
      <c r="AA114" s="5">
        <f t="shared" si="119"/>
        <v>26776.896823504605</v>
      </c>
      <c r="AB114" s="5">
        <f t="shared" si="120"/>
        <v>18464.310532153588</v>
      </c>
      <c r="AC114" s="16">
        <f t="shared" si="100"/>
        <v>1.8293217241746904</v>
      </c>
      <c r="AD114" s="16">
        <f t="shared" si="101"/>
        <v>2.9253511574589717</v>
      </c>
      <c r="AE114" s="16">
        <f t="shared" si="102"/>
        <v>4.1316072182109469</v>
      </c>
      <c r="AF114" s="15">
        <f t="shared" si="103"/>
        <v>-4.0504037456468023E-3</v>
      </c>
      <c r="AG114" s="15">
        <f t="shared" si="104"/>
        <v>2.9673830763510267E-4</v>
      </c>
      <c r="AH114" s="15">
        <f t="shared" si="105"/>
        <v>9.7937136394747881E-3</v>
      </c>
      <c r="AI114" s="1">
        <f t="shared" si="63"/>
        <v>212901.78869065433</v>
      </c>
      <c r="AJ114" s="1">
        <f t="shared" si="64"/>
        <v>65179.177402047186</v>
      </c>
      <c r="AK114" s="1">
        <f t="shared" si="65"/>
        <v>25455.524074770219</v>
      </c>
      <c r="AL114" s="14">
        <f t="shared" si="106"/>
        <v>37.328242769048728</v>
      </c>
      <c r="AM114" s="14">
        <f t="shared" si="107"/>
        <v>7.2420746797203996</v>
      </c>
      <c r="AN114" s="14">
        <f t="shared" si="108"/>
        <v>2.5187313143249219</v>
      </c>
      <c r="AO114" s="11">
        <f t="shared" si="109"/>
        <v>1.1512073567674414E-2</v>
      </c>
      <c r="AP114" s="11">
        <f t="shared" si="110"/>
        <v>1.4502176425776593E-2</v>
      </c>
      <c r="AQ114" s="11">
        <f t="shared" si="111"/>
        <v>1.3155303819934818E-2</v>
      </c>
      <c r="AR114" s="1">
        <f t="shared" si="123"/>
        <v>123294.27734034584</v>
      </c>
      <c r="AS114" s="1">
        <f t="shared" si="121"/>
        <v>39052.109750490919</v>
      </c>
      <c r="AT114" s="1">
        <f t="shared" si="122"/>
        <v>15087.308126307888</v>
      </c>
      <c r="AU114" s="1">
        <f t="shared" si="69"/>
        <v>24658.85546806917</v>
      </c>
      <c r="AV114" s="1">
        <f t="shared" si="70"/>
        <v>7810.4219500981844</v>
      </c>
      <c r="AW114" s="1">
        <f t="shared" si="71"/>
        <v>3017.4616252615779</v>
      </c>
      <c r="AX114" s="2">
        <v>0.2</v>
      </c>
      <c r="AY114" s="2">
        <v>0.2</v>
      </c>
      <c r="AZ114" s="2">
        <v>0.2</v>
      </c>
      <c r="BA114" s="2">
        <f t="shared" si="124"/>
        <v>0.20000000000000004</v>
      </c>
      <c r="BB114" s="2">
        <f t="shared" si="130"/>
        <v>4.000000000000001E-3</v>
      </c>
      <c r="BC114" s="2">
        <f t="shared" si="125"/>
        <v>4.000000000000001E-3</v>
      </c>
      <c r="BD114" s="2">
        <f t="shared" si="126"/>
        <v>4.000000000000001E-3</v>
      </c>
      <c r="BE114" s="2">
        <f t="shared" si="127"/>
        <v>493.17710936138349</v>
      </c>
      <c r="BF114" s="2">
        <f t="shared" si="128"/>
        <v>156.20843900196371</v>
      </c>
      <c r="BG114" s="2">
        <f t="shared" si="129"/>
        <v>60.349232505231562</v>
      </c>
      <c r="BH114" s="2">
        <f t="shared" si="131"/>
        <v>364.39642043490562</v>
      </c>
      <c r="BI114" s="2">
        <f t="shared" si="132"/>
        <v>58.33702091455379</v>
      </c>
      <c r="BJ114" s="2">
        <f t="shared" si="133"/>
        <v>32.684259940353549</v>
      </c>
      <c r="BK114" s="11">
        <f t="shared" si="134"/>
        <v>4.4072625373279023E-2</v>
      </c>
      <c r="BL114" s="12">
        <f>BL$4*temperature!$I224+BL$5*temperature!$I224^2</f>
        <v>0.13394313160823046</v>
      </c>
      <c r="BM114" s="12">
        <f>BM$4*temperature!$I224+BM$5*temperature!$I224^2</f>
        <v>-1.8388705050893801</v>
      </c>
      <c r="BN114" s="12">
        <f>BN$4*temperature!$I224+BN$5*temperature!$I224^2</f>
        <v>-3.0847209520941643</v>
      </c>
      <c r="BO114" s="12">
        <f>BO$4*temperature!$I224^2+BO$5*temperature!$I224^6</f>
        <v>0.60705071212530681</v>
      </c>
      <c r="BP114" s="12">
        <f>BP$4*temperature!$I224^2+BP$5*temperature!$I224^6</f>
        <v>-1.1018780293223618</v>
      </c>
      <c r="BQ114" s="12">
        <f>BQ$4*temperature!$I224^2+BQ$5*temperature!$I224^6</f>
        <v>-2.1872663536511436</v>
      </c>
    </row>
    <row r="115" spans="1:69">
      <c r="A115" s="2">
        <f t="shared" si="72"/>
        <v>2069</v>
      </c>
      <c r="B115" s="5">
        <f t="shared" si="73"/>
        <v>1161.0032048789585</v>
      </c>
      <c r="C115" s="5">
        <f t="shared" si="74"/>
        <v>2942.1514694466478</v>
      </c>
      <c r="D115" s="5">
        <f t="shared" si="75"/>
        <v>4303.951401131224</v>
      </c>
      <c r="E115" s="15">
        <f t="shared" si="76"/>
        <v>1.992143799926587E-4</v>
      </c>
      <c r="F115" s="15">
        <f t="shared" si="77"/>
        <v>3.9246568700154164E-4</v>
      </c>
      <c r="G115" s="15">
        <f t="shared" si="78"/>
        <v>8.0120473916994424E-4</v>
      </c>
      <c r="H115" s="5">
        <f t="shared" si="79"/>
        <v>124946.37041651155</v>
      </c>
      <c r="I115" s="5">
        <f t="shared" si="80"/>
        <v>39713.777741604237</v>
      </c>
      <c r="J115" s="5">
        <f t="shared" si="81"/>
        <v>15320.149112407644</v>
      </c>
      <c r="K115" s="5">
        <f t="shared" si="82"/>
        <v>107619.31568443685</v>
      </c>
      <c r="L115" s="5">
        <f t="shared" si="83"/>
        <v>13498.209780842284</v>
      </c>
      <c r="M115" s="5">
        <f t="shared" si="84"/>
        <v>3559.5543918969415</v>
      </c>
      <c r="N115" s="15">
        <f t="shared" si="85"/>
        <v>1.3197748956662592E-2</v>
      </c>
      <c r="O115" s="15">
        <f t="shared" si="86"/>
        <v>1.654424856589487E-2</v>
      </c>
      <c r="P115" s="15">
        <f t="shared" si="87"/>
        <v>1.4619986199984059E-2</v>
      </c>
      <c r="Q115" s="5">
        <f t="shared" si="88"/>
        <v>9297.6366626449308</v>
      </c>
      <c r="R115" s="5">
        <f t="shared" si="89"/>
        <v>11550.484139605462</v>
      </c>
      <c r="S115" s="5">
        <f t="shared" si="90"/>
        <v>5650.4882554927681</v>
      </c>
      <c r="T115" s="5">
        <f t="shared" si="91"/>
        <v>74.41301921497238</v>
      </c>
      <c r="U115" s="5">
        <f t="shared" si="92"/>
        <v>290.84324877774475</v>
      </c>
      <c r="V115" s="5">
        <f t="shared" si="93"/>
        <v>368.82723621250472</v>
      </c>
      <c r="W115" s="15">
        <f t="shared" si="94"/>
        <v>-1.0734613539272964E-2</v>
      </c>
      <c r="X115" s="15">
        <f t="shared" si="95"/>
        <v>-1.217998157191269E-2</v>
      </c>
      <c r="Y115" s="15">
        <f t="shared" si="96"/>
        <v>-9.7425357312937999E-3</v>
      </c>
      <c r="Z115" s="5">
        <f t="shared" si="118"/>
        <v>13517.50286519648</v>
      </c>
      <c r="AA115" s="5">
        <f t="shared" si="119"/>
        <v>26916.743192303824</v>
      </c>
      <c r="AB115" s="5">
        <f t="shared" si="120"/>
        <v>18755.484898334074</v>
      </c>
      <c r="AC115" s="16">
        <f t="shared" si="100"/>
        <v>1.8219122326111001</v>
      </c>
      <c r="AD115" s="16">
        <f t="shared" si="101"/>
        <v>2.9262192212106743</v>
      </c>
      <c r="AE115" s="16">
        <f t="shared" si="102"/>
        <v>4.1720709961768918</v>
      </c>
      <c r="AF115" s="15">
        <f t="shared" si="103"/>
        <v>-4.0504037456468023E-3</v>
      </c>
      <c r="AG115" s="15">
        <f t="shared" si="104"/>
        <v>2.9673830763510267E-4</v>
      </c>
      <c r="AH115" s="15">
        <f t="shared" si="105"/>
        <v>9.7937136394747881E-3</v>
      </c>
      <c r="AI115" s="1">
        <f t="shared" si="63"/>
        <v>216270.46528965808</v>
      </c>
      <c r="AJ115" s="1">
        <f t="shared" si="64"/>
        <v>66471.681611940643</v>
      </c>
      <c r="AK115" s="1">
        <f t="shared" si="65"/>
        <v>25927.433292554775</v>
      </c>
      <c r="AL115" s="14">
        <f t="shared" si="106"/>
        <v>37.753670991188933</v>
      </c>
      <c r="AM115" s="14">
        <f t="shared" si="107"/>
        <v>7.3460502659674152</v>
      </c>
      <c r="AN115" s="14">
        <f t="shared" si="108"/>
        <v>2.5515346432488428</v>
      </c>
      <c r="AO115" s="11">
        <f t="shared" si="109"/>
        <v>1.1396952831997669E-2</v>
      </c>
      <c r="AP115" s="11">
        <f t="shared" si="110"/>
        <v>1.4357154661518826E-2</v>
      </c>
      <c r="AQ115" s="11">
        <f t="shared" si="111"/>
        <v>1.302375078173547E-2</v>
      </c>
      <c r="AR115" s="1">
        <f t="shared" si="123"/>
        <v>124946.37041651155</v>
      </c>
      <c r="AS115" s="1">
        <f t="shared" si="121"/>
        <v>39713.777741604237</v>
      </c>
      <c r="AT115" s="1">
        <f t="shared" si="122"/>
        <v>15320.149112407644</v>
      </c>
      <c r="AU115" s="1">
        <f t="shared" si="69"/>
        <v>24989.274083302313</v>
      </c>
      <c r="AV115" s="1">
        <f t="shared" si="70"/>
        <v>7942.755548320848</v>
      </c>
      <c r="AW115" s="1">
        <f t="shared" si="71"/>
        <v>3064.0298224815288</v>
      </c>
      <c r="AX115" s="2">
        <v>0.2</v>
      </c>
      <c r="AY115" s="2">
        <v>0.2</v>
      </c>
      <c r="AZ115" s="2">
        <v>0.2</v>
      </c>
      <c r="BA115" s="2">
        <f t="shared" si="124"/>
        <v>0.2</v>
      </c>
      <c r="BB115" s="2">
        <f t="shared" si="130"/>
        <v>4.000000000000001E-3</v>
      </c>
      <c r="BC115" s="2">
        <f t="shared" si="125"/>
        <v>4.000000000000001E-3</v>
      </c>
      <c r="BD115" s="2">
        <f t="shared" si="126"/>
        <v>4.000000000000001E-3</v>
      </c>
      <c r="BE115" s="2">
        <f t="shared" si="127"/>
        <v>499.78548166604634</v>
      </c>
      <c r="BF115" s="2">
        <f t="shared" si="128"/>
        <v>158.85511096641699</v>
      </c>
      <c r="BG115" s="2">
        <f t="shared" si="129"/>
        <v>61.280596449630586</v>
      </c>
      <c r="BH115" s="2">
        <f t="shared" si="131"/>
        <v>369.73210706900915</v>
      </c>
      <c r="BI115" s="2">
        <f t="shared" si="132"/>
        <v>59.017210897876261</v>
      </c>
      <c r="BJ115" s="2">
        <f t="shared" si="133"/>
        <v>32.673426883819857</v>
      </c>
      <c r="BK115" s="11">
        <f t="shared" si="134"/>
        <v>4.3769526560660327E-2</v>
      </c>
      <c r="BL115" s="12">
        <f>BL$4*temperature!$I225+BL$5*temperature!$I225^2</f>
        <v>-6.2107132281282063E-2</v>
      </c>
      <c r="BM115" s="12">
        <f>BM$4*temperature!$I225+BM$5*temperature!$I225^2</f>
        <v>-2.0094257142497121</v>
      </c>
      <c r="BN115" s="12">
        <f>BN$4*temperature!$I225+BN$5*temperature!$I225^2</f>
        <v>-3.2338024308761755</v>
      </c>
      <c r="BO115" s="12">
        <f>BO$4*temperature!$I225^2+BO$5*temperature!$I225^6</f>
        <v>0.45985019323471699</v>
      </c>
      <c r="BP115" s="12">
        <f>BP$4*temperature!$I225^2+BP$5*temperature!$I225^6</f>
        <v>-1.283424129361102</v>
      </c>
      <c r="BQ115" s="12">
        <f>BQ$4*temperature!$I225^2+BQ$5*temperature!$I225^6</f>
        <v>-2.3906272950781728</v>
      </c>
    </row>
    <row r="116" spans="1:69">
      <c r="A116" s="2">
        <f t="shared" si="72"/>
        <v>2070</v>
      </c>
      <c r="B116" s="5">
        <f t="shared" si="73"/>
        <v>1161.2229289859065</v>
      </c>
      <c r="C116" s="5">
        <f t="shared" si="74"/>
        <v>2943.2484282694809</v>
      </c>
      <c r="D116" s="5">
        <f t="shared" si="75"/>
        <v>4307.2273300779807</v>
      </c>
      <c r="E116" s="15">
        <f t="shared" si="76"/>
        <v>1.8925366099302576E-4</v>
      </c>
      <c r="F116" s="15">
        <f t="shared" si="77"/>
        <v>3.7284240265146454E-4</v>
      </c>
      <c r="G116" s="15">
        <f t="shared" si="78"/>
        <v>7.6114450221144696E-4</v>
      </c>
      <c r="H116" s="5">
        <f t="shared" si="79"/>
        <v>126579.56941286946</v>
      </c>
      <c r="I116" s="5">
        <f t="shared" si="80"/>
        <v>40371.566058304263</v>
      </c>
      <c r="J116" s="5">
        <f t="shared" si="81"/>
        <v>15550.637873968131</v>
      </c>
      <c r="K116" s="5">
        <f t="shared" si="82"/>
        <v>109005.39961212369</v>
      </c>
      <c r="L116" s="5">
        <f t="shared" si="83"/>
        <v>13716.669537828047</v>
      </c>
      <c r="M116" s="5">
        <f t="shared" si="84"/>
        <v>3610.3592130779393</v>
      </c>
      <c r="N116" s="15">
        <f t="shared" si="85"/>
        <v>1.2879508839761966E-2</v>
      </c>
      <c r="O116" s="15">
        <f t="shared" si="86"/>
        <v>1.6184350408882997E-2</v>
      </c>
      <c r="P116" s="15">
        <f t="shared" si="87"/>
        <v>1.4272803724154626E-2</v>
      </c>
      <c r="Q116" s="5">
        <f t="shared" si="88"/>
        <v>9318.0568033425989</v>
      </c>
      <c r="R116" s="5">
        <f t="shared" si="89"/>
        <v>11598.782554316185</v>
      </c>
      <c r="S116" s="5">
        <f t="shared" si="90"/>
        <v>5679.6204865144146</v>
      </c>
      <c r="T116" s="5">
        <f t="shared" si="91"/>
        <v>73.614224211409152</v>
      </c>
      <c r="U116" s="5">
        <f t="shared" si="92"/>
        <v>287.30078336731663</v>
      </c>
      <c r="V116" s="5">
        <f t="shared" si="93"/>
        <v>365.23392368503005</v>
      </c>
      <c r="W116" s="15">
        <f t="shared" si="94"/>
        <v>-1.0734613539272964E-2</v>
      </c>
      <c r="X116" s="15">
        <f t="shared" si="95"/>
        <v>-1.217998157191269E-2</v>
      </c>
      <c r="Y116" s="15">
        <f t="shared" si="96"/>
        <v>-9.7425357312937999E-3</v>
      </c>
      <c r="Z116" s="5">
        <f t="shared" si="118"/>
        <v>13496.692996021655</v>
      </c>
      <c r="AA116" s="5">
        <f t="shared" si="119"/>
        <v>27047.422588369751</v>
      </c>
      <c r="AB116" s="5">
        <f t="shared" si="120"/>
        <v>19044.094002268899</v>
      </c>
      <c r="AC116" s="16">
        <f t="shared" si="100"/>
        <v>1.8145327524798924</v>
      </c>
      <c r="AD116" s="16">
        <f t="shared" si="101"/>
        <v>2.9270875425501459</v>
      </c>
      <c r="AE116" s="16">
        <f t="shared" si="102"/>
        <v>4.2129310647970062</v>
      </c>
      <c r="AF116" s="15">
        <f t="shared" si="103"/>
        <v>-4.0504037456468023E-3</v>
      </c>
      <c r="AG116" s="15">
        <f t="shared" si="104"/>
        <v>2.9673830763510267E-4</v>
      </c>
      <c r="AH116" s="15">
        <f t="shared" si="105"/>
        <v>9.7937136394747881E-3</v>
      </c>
      <c r="AI116" s="1">
        <f t="shared" si="63"/>
        <v>219632.69284399459</v>
      </c>
      <c r="AJ116" s="1">
        <f t="shared" si="64"/>
        <v>67767.268999067426</v>
      </c>
      <c r="AK116" s="1">
        <f t="shared" si="65"/>
        <v>26398.719785780828</v>
      </c>
      <c r="AL116" s="14">
        <f t="shared" si="106"/>
        <v>38.179645030635058</v>
      </c>
      <c r="AM116" s="14">
        <f t="shared" si="107"/>
        <v>7.4504639619890041</v>
      </c>
      <c r="AN116" s="14">
        <f t="shared" si="108"/>
        <v>2.5844328890404338</v>
      </c>
      <c r="AO116" s="11">
        <f t="shared" si="109"/>
        <v>1.1282983303677692E-2</v>
      </c>
      <c r="AP116" s="11">
        <f t="shared" si="110"/>
        <v>1.4213583114903637E-2</v>
      </c>
      <c r="AQ116" s="11">
        <f t="shared" si="111"/>
        <v>1.2893513273918116E-2</v>
      </c>
      <c r="AR116" s="1">
        <f t="shared" si="123"/>
        <v>126579.56941286946</v>
      </c>
      <c r="AS116" s="1">
        <f t="shared" si="121"/>
        <v>40371.566058304263</v>
      </c>
      <c r="AT116" s="1">
        <f t="shared" si="122"/>
        <v>15550.637873968131</v>
      </c>
      <c r="AU116" s="1">
        <f t="shared" si="69"/>
        <v>25315.913882573892</v>
      </c>
      <c r="AV116" s="1">
        <f t="shared" si="70"/>
        <v>8074.3132116608531</v>
      </c>
      <c r="AW116" s="1">
        <f t="shared" si="71"/>
        <v>3110.1275747936265</v>
      </c>
      <c r="AX116" s="2">
        <v>0.2</v>
      </c>
      <c r="AY116" s="2">
        <v>0.2</v>
      </c>
      <c r="AZ116" s="2">
        <v>0.2</v>
      </c>
      <c r="BA116" s="2">
        <f t="shared" si="124"/>
        <v>0.20000000000000004</v>
      </c>
      <c r="BB116" s="2">
        <f t="shared" si="130"/>
        <v>4.000000000000001E-3</v>
      </c>
      <c r="BC116" s="2">
        <f t="shared" si="125"/>
        <v>4.000000000000001E-3</v>
      </c>
      <c r="BD116" s="2">
        <f t="shared" si="126"/>
        <v>4.000000000000001E-3</v>
      </c>
      <c r="BE116" s="2">
        <f t="shared" si="127"/>
        <v>506.31827765147796</v>
      </c>
      <c r="BF116" s="2">
        <f t="shared" si="128"/>
        <v>161.4862642332171</v>
      </c>
      <c r="BG116" s="2">
        <f t="shared" si="129"/>
        <v>62.202551495872541</v>
      </c>
      <c r="BH116" s="2">
        <f t="shared" si="131"/>
        <v>375.14247216019697</v>
      </c>
      <c r="BI116" s="2">
        <f t="shared" si="132"/>
        <v>59.704862341543517</v>
      </c>
      <c r="BJ116" s="2">
        <f t="shared" si="133"/>
        <v>32.66238419557358</v>
      </c>
      <c r="BK116" s="11">
        <f t="shared" si="134"/>
        <v>4.3456105768779202E-2</v>
      </c>
      <c r="BL116" s="12">
        <f>BL$4*temperature!$I226+BL$5*temperature!$I226^2</f>
        <v>-0.2640184673361361</v>
      </c>
      <c r="BM116" s="12">
        <f>BM$4*temperature!$I226+BM$5*temperature!$I226^2</f>
        <v>-2.1843960552025514</v>
      </c>
      <c r="BN116" s="12">
        <f>BN$4*temperature!$I226+BN$5*temperature!$I226^2</f>
        <v>-3.3862265600225019</v>
      </c>
      <c r="BO116" s="12">
        <f>BO$4*temperature!$I226^2+BO$5*temperature!$I226^6</f>
        <v>0.29695206120569617</v>
      </c>
      <c r="BP116" s="12">
        <f>BP$4*temperature!$I226^2+BP$5*temperature!$I226^6</f>
        <v>-1.4803176464542924</v>
      </c>
      <c r="BQ116" s="12">
        <f>BQ$4*temperature!$I226^2+BQ$5*temperature!$I226^6</f>
        <v>-2.609113332396829</v>
      </c>
    </row>
    <row r="117" spans="1:69">
      <c r="A117" s="2">
        <f t="shared" si="72"/>
        <v>2071</v>
      </c>
      <c r="B117" s="5">
        <f t="shared" si="73"/>
        <v>1161.4317063919191</v>
      </c>
      <c r="C117" s="5">
        <f t="shared" si="74"/>
        <v>2944.2909276942974</v>
      </c>
      <c r="D117" s="5">
        <f t="shared" si="75"/>
        <v>4310.3418313599414</v>
      </c>
      <c r="E117" s="15">
        <f t="shared" si="76"/>
        <v>1.7979097794337446E-4</v>
      </c>
      <c r="F117" s="15">
        <f t="shared" si="77"/>
        <v>3.542002825188913E-4</v>
      </c>
      <c r="G117" s="15">
        <f t="shared" si="78"/>
        <v>7.2308727710087455E-4</v>
      </c>
      <c r="H117" s="5">
        <f t="shared" si="79"/>
        <v>128191.30530987722</v>
      </c>
      <c r="I117" s="5">
        <f t="shared" si="80"/>
        <v>41024.566864624765</v>
      </c>
      <c r="J117" s="5">
        <f t="shared" si="81"/>
        <v>15778.448029184547</v>
      </c>
      <c r="K117" s="5">
        <f t="shared" si="82"/>
        <v>110373.51968641687</v>
      </c>
      <c r="L117" s="5">
        <f t="shared" si="83"/>
        <v>13933.598232003349</v>
      </c>
      <c r="M117" s="5">
        <f t="shared" si="84"/>
        <v>3660.6024873452648</v>
      </c>
      <c r="N117" s="15">
        <f t="shared" si="85"/>
        <v>1.2550938569661607E-2</v>
      </c>
      <c r="O117" s="15">
        <f t="shared" si="86"/>
        <v>1.5814968318442979E-2</v>
      </c>
      <c r="P117" s="15">
        <f t="shared" si="87"/>
        <v>1.3916419752729059E-2</v>
      </c>
      <c r="Q117" s="5">
        <f t="shared" si="88"/>
        <v>9335.4041259735422</v>
      </c>
      <c r="R117" s="5">
        <f t="shared" si="89"/>
        <v>11642.832182106491</v>
      </c>
      <c r="S117" s="5">
        <f t="shared" si="90"/>
        <v>5706.6799599170972</v>
      </c>
      <c r="T117" s="5">
        <f t="shared" si="91"/>
        <v>72.824003963506286</v>
      </c>
      <c r="U117" s="5">
        <f t="shared" si="92"/>
        <v>283.8014651203066</v>
      </c>
      <c r="V117" s="5">
        <f t="shared" si="93"/>
        <v>361.67561913324801</v>
      </c>
      <c r="W117" s="15">
        <f t="shared" si="94"/>
        <v>-1.0734613539272964E-2</v>
      </c>
      <c r="X117" s="15">
        <f t="shared" si="95"/>
        <v>-1.217998157191269E-2</v>
      </c>
      <c r="Y117" s="15">
        <f t="shared" si="96"/>
        <v>-9.7425357312937999E-3</v>
      </c>
      <c r="Z117" s="5">
        <f t="shared" si="118"/>
        <v>13471.548287707958</v>
      </c>
      <c r="AA117" s="5">
        <f t="shared" si="119"/>
        <v>27168.581105985402</v>
      </c>
      <c r="AB117" s="5">
        <f t="shared" si="120"/>
        <v>19329.753672581719</v>
      </c>
      <c r="AC117" s="16">
        <f t="shared" si="100"/>
        <v>1.8071831622226491</v>
      </c>
      <c r="AD117" s="16">
        <f t="shared" si="101"/>
        <v>2.9279561215538221</v>
      </c>
      <c r="AE117" s="16">
        <f t="shared" si="102"/>
        <v>4.2541913052284759</v>
      </c>
      <c r="AF117" s="15">
        <f t="shared" si="103"/>
        <v>-4.0504037456468023E-3</v>
      </c>
      <c r="AG117" s="15">
        <f t="shared" si="104"/>
        <v>2.9673830763510267E-4</v>
      </c>
      <c r="AH117" s="15">
        <f t="shared" si="105"/>
        <v>9.7937136394747881E-3</v>
      </c>
      <c r="AI117" s="1">
        <f t="shared" si="63"/>
        <v>222985.33744216902</v>
      </c>
      <c r="AJ117" s="1">
        <f t="shared" si="64"/>
        <v>69064.855310821542</v>
      </c>
      <c r="AK117" s="1">
        <f t="shared" si="65"/>
        <v>26868.975381996373</v>
      </c>
      <c r="AL117" s="14">
        <f t="shared" si="106"/>
        <v>38.606117525081849</v>
      </c>
      <c r="AM117" s="14">
        <f t="shared" si="107"/>
        <v>7.5553027728696458</v>
      </c>
      <c r="AN117" s="14">
        <f t="shared" si="108"/>
        <v>2.617422084603223</v>
      </c>
      <c r="AO117" s="11">
        <f t="shared" si="109"/>
        <v>1.1170153470640916E-2</v>
      </c>
      <c r="AP117" s="11">
        <f t="shared" si="110"/>
        <v>1.40714472837546E-2</v>
      </c>
      <c r="AQ117" s="11">
        <f t="shared" si="111"/>
        <v>1.2764578141178935E-2</v>
      </c>
      <c r="AR117" s="1">
        <f t="shared" si="123"/>
        <v>128191.30530987722</v>
      </c>
      <c r="AS117" s="1">
        <f t="shared" si="121"/>
        <v>41024.566864624765</v>
      </c>
      <c r="AT117" s="1">
        <f t="shared" si="122"/>
        <v>15778.448029184547</v>
      </c>
      <c r="AU117" s="1">
        <f t="shared" si="69"/>
        <v>25638.261061975445</v>
      </c>
      <c r="AV117" s="1">
        <f t="shared" si="70"/>
        <v>8204.9133729249534</v>
      </c>
      <c r="AW117" s="1">
        <f t="shared" si="71"/>
        <v>3155.6896058369093</v>
      </c>
      <c r="AX117" s="2">
        <v>0.2</v>
      </c>
      <c r="AY117" s="2">
        <v>0.2</v>
      </c>
      <c r="AZ117" s="2">
        <v>0.2</v>
      </c>
      <c r="BA117" s="2">
        <f t="shared" si="124"/>
        <v>0.2</v>
      </c>
      <c r="BB117" s="2">
        <f t="shared" si="130"/>
        <v>4.000000000000001E-3</v>
      </c>
      <c r="BC117" s="2">
        <f t="shared" si="125"/>
        <v>4.000000000000001E-3</v>
      </c>
      <c r="BD117" s="2">
        <f t="shared" si="126"/>
        <v>4.000000000000001E-3</v>
      </c>
      <c r="BE117" s="2">
        <f t="shared" si="127"/>
        <v>512.76522123950906</v>
      </c>
      <c r="BF117" s="2">
        <f t="shared" si="128"/>
        <v>164.09826745849909</v>
      </c>
      <c r="BG117" s="2">
        <f t="shared" si="129"/>
        <v>63.113792116738203</v>
      </c>
      <c r="BH117" s="2">
        <f t="shared" si="131"/>
        <v>380.62827693486344</v>
      </c>
      <c r="BI117" s="2">
        <f t="shared" si="132"/>
        <v>60.400013831545749</v>
      </c>
      <c r="BJ117" s="2">
        <f t="shared" si="133"/>
        <v>32.651110399954</v>
      </c>
      <c r="BK117" s="11">
        <f t="shared" si="134"/>
        <v>4.3131830048529024E-2</v>
      </c>
      <c r="BL117" s="12">
        <f>BL$4*temperature!$I227+BL$5*temperature!$I227^2</f>
        <v>-0.47179144504301362</v>
      </c>
      <c r="BM117" s="12">
        <f>BM$4*temperature!$I227+BM$5*temperature!$I227^2</f>
        <v>-2.3637756444109304</v>
      </c>
      <c r="BN117" s="12">
        <f>BN$4*temperature!$I227+BN$5*temperature!$I227^2</f>
        <v>-3.5419833759037589</v>
      </c>
      <c r="BO117" s="12">
        <f>BO$4*temperature!$I227^2+BO$5*temperature!$I227^6</f>
        <v>0.11736202340012003</v>
      </c>
      <c r="BP117" s="12">
        <f>BP$4*temperature!$I227^2+BP$5*temperature!$I227^6</f>
        <v>-1.6934785056863488</v>
      </c>
      <c r="BQ117" s="12">
        <f>BQ$4*temperature!$I227^2+BQ$5*temperature!$I227^6</f>
        <v>-2.8435971638827038</v>
      </c>
    </row>
    <row r="118" spans="1:69">
      <c r="A118" s="2">
        <f t="shared" si="72"/>
        <v>2072</v>
      </c>
      <c r="B118" s="5">
        <f t="shared" si="73"/>
        <v>1161.6300805871103</v>
      </c>
      <c r="C118" s="5">
        <f t="shared" si="74"/>
        <v>2945.2816529387837</v>
      </c>
      <c r="D118" s="5">
        <f t="shared" si="75"/>
        <v>4313.3027470312427</v>
      </c>
      <c r="E118" s="15">
        <f t="shared" si="76"/>
        <v>1.7080142904620573E-4</v>
      </c>
      <c r="F118" s="15">
        <f t="shared" si="77"/>
        <v>3.364902683929467E-4</v>
      </c>
      <c r="G118" s="15">
        <f t="shared" si="78"/>
        <v>6.8693291324583075E-4</v>
      </c>
      <c r="H118" s="5">
        <f t="shared" si="79"/>
        <v>129778.86860807605</v>
      </c>
      <c r="I118" s="5">
        <f t="shared" si="80"/>
        <v>41671.819720010593</v>
      </c>
      <c r="J118" s="5">
        <f t="shared" si="81"/>
        <v>16003.235700625281</v>
      </c>
      <c r="K118" s="5">
        <f t="shared" si="82"/>
        <v>111721.33950119758</v>
      </c>
      <c r="L118" s="5">
        <f t="shared" si="83"/>
        <v>14148.670528141412</v>
      </c>
      <c r="M118" s="5">
        <f t="shared" si="84"/>
        <v>3710.2046017150033</v>
      </c>
      <c r="N118" s="15">
        <f t="shared" si="85"/>
        <v>1.2211441825992431E-2</v>
      </c>
      <c r="O118" s="15">
        <f t="shared" si="86"/>
        <v>1.5435517269622112E-2</v>
      </c>
      <c r="P118" s="15">
        <f t="shared" si="87"/>
        <v>1.3550259702115541E-2</v>
      </c>
      <c r="Q118" s="5">
        <f t="shared" si="88"/>
        <v>9349.5638285429995</v>
      </c>
      <c r="R118" s="5">
        <f t="shared" si="89"/>
        <v>11682.476652590942</v>
      </c>
      <c r="S118" s="5">
        <f t="shared" si="90"/>
        <v>5731.5905764417275</v>
      </c>
      <c r="T118" s="5">
        <f t="shared" si="91"/>
        <v>72.042266424575558</v>
      </c>
      <c r="U118" s="5">
        <f t="shared" si="92"/>
        <v>280.34476850505945</v>
      </c>
      <c r="V118" s="5">
        <f t="shared" si="93"/>
        <v>358.15198149070454</v>
      </c>
      <c r="W118" s="15">
        <f t="shared" si="94"/>
        <v>-1.0734613539272964E-2</v>
      </c>
      <c r="X118" s="15">
        <f t="shared" si="95"/>
        <v>-1.217998157191269E-2</v>
      </c>
      <c r="Y118" s="15">
        <f t="shared" si="96"/>
        <v>-9.7425357312937999E-3</v>
      </c>
      <c r="Z118" s="5">
        <f t="shared" si="118"/>
        <v>13441.961326114964</v>
      </c>
      <c r="AA118" s="5">
        <f t="shared" si="119"/>
        <v>27279.853984184432</v>
      </c>
      <c r="AB118" s="5">
        <f t="shared" si="120"/>
        <v>19612.058617845698</v>
      </c>
      <c r="AC118" s="16">
        <f t="shared" si="100"/>
        <v>1.7998633407733127</v>
      </c>
      <c r="AD118" s="16">
        <f t="shared" si="101"/>
        <v>2.9288249582981618</v>
      </c>
      <c r="AE118" s="16">
        <f t="shared" si="102"/>
        <v>4.2958556366394269</v>
      </c>
      <c r="AF118" s="15">
        <f t="shared" si="103"/>
        <v>-4.0504037456468023E-3</v>
      </c>
      <c r="AG118" s="15">
        <f t="shared" si="104"/>
        <v>2.9673830763510267E-4</v>
      </c>
      <c r="AH118" s="15">
        <f t="shared" si="105"/>
        <v>9.7937136394747881E-3</v>
      </c>
      <c r="AI118" s="1">
        <f t="shared" si="63"/>
        <v>226325.06475992757</v>
      </c>
      <c r="AJ118" s="1">
        <f t="shared" si="64"/>
        <v>70363.283152664342</v>
      </c>
      <c r="AK118" s="1">
        <f t="shared" si="65"/>
        <v>27337.767449633648</v>
      </c>
      <c r="AL118" s="14">
        <f t="shared" si="106"/>
        <v>39.033041420166008</v>
      </c>
      <c r="AM118" s="14">
        <f t="shared" si="107"/>
        <v>7.6605536771040734</v>
      </c>
      <c r="AN118" s="14">
        <f t="shared" si="108"/>
        <v>2.6504982704433142</v>
      </c>
      <c r="AO118" s="11">
        <f t="shared" si="109"/>
        <v>1.1058451935934506E-2</v>
      </c>
      <c r="AP118" s="11">
        <f t="shared" si="110"/>
        <v>1.3930732810917055E-2</v>
      </c>
      <c r="AQ118" s="11">
        <f t="shared" si="111"/>
        <v>1.2636932359767145E-2</v>
      </c>
      <c r="AR118" s="1">
        <f t="shared" si="123"/>
        <v>129778.86860807605</v>
      </c>
      <c r="AS118" s="1">
        <f t="shared" si="121"/>
        <v>41671.819720010593</v>
      </c>
      <c r="AT118" s="1">
        <f t="shared" si="122"/>
        <v>16003.235700625281</v>
      </c>
      <c r="AU118" s="1">
        <f t="shared" si="69"/>
        <v>25955.773721615213</v>
      </c>
      <c r="AV118" s="1">
        <f t="shared" si="70"/>
        <v>8334.3639440021198</v>
      </c>
      <c r="AW118" s="1">
        <f t="shared" si="71"/>
        <v>3200.6471401250565</v>
      </c>
      <c r="AX118" s="2">
        <v>0.2</v>
      </c>
      <c r="AY118" s="2">
        <v>0.2</v>
      </c>
      <c r="AZ118" s="2">
        <v>0.2</v>
      </c>
      <c r="BA118" s="2">
        <f t="shared" si="124"/>
        <v>0.19999999999999998</v>
      </c>
      <c r="BB118" s="2">
        <f t="shared" si="130"/>
        <v>4.000000000000001E-3</v>
      </c>
      <c r="BC118" s="2">
        <f t="shared" si="125"/>
        <v>4.000000000000001E-3</v>
      </c>
      <c r="BD118" s="2">
        <f t="shared" si="126"/>
        <v>4.000000000000001E-3</v>
      </c>
      <c r="BE118" s="2">
        <f t="shared" si="127"/>
        <v>519.11547443230438</v>
      </c>
      <c r="BF118" s="2">
        <f t="shared" si="128"/>
        <v>166.68727888004241</v>
      </c>
      <c r="BG118" s="2">
        <f t="shared" si="129"/>
        <v>64.012942802501144</v>
      </c>
      <c r="BH118" s="2">
        <f t="shared" si="131"/>
        <v>386.19027524187987</v>
      </c>
      <c r="BI118" s="2">
        <f t="shared" si="132"/>
        <v>61.10270200737871</v>
      </c>
      <c r="BJ118" s="2">
        <f t="shared" si="133"/>
        <v>32.639583661173397</v>
      </c>
      <c r="BK118" s="11">
        <f t="shared" si="134"/>
        <v>4.2796147760519182E-2</v>
      </c>
      <c r="BL118" s="12">
        <f>BL$4*temperature!$I228+BL$5*temperature!$I228^2</f>
        <v>-0.68542048058185934</v>
      </c>
      <c r="BM118" s="12">
        <f>BM$4*temperature!$I228+BM$5*temperature!$I228^2</f>
        <v>-2.5475539068706468</v>
      </c>
      <c r="BN118" s="12">
        <f>BN$4*temperature!$I228+BN$5*temperature!$I228^2</f>
        <v>-3.7010593159688066</v>
      </c>
      <c r="BO118" s="12">
        <f>BO$4*temperature!$I228^2+BO$5*temperature!$I228^6</f>
        <v>-7.9949690336931223E-2</v>
      </c>
      <c r="BP118" s="12">
        <f>BP$4*temperature!$I228^2+BP$5*temperature!$I228^6</f>
        <v>-1.9238588265947005</v>
      </c>
      <c r="BQ118" s="12">
        <f>BQ$4*temperature!$I228^2+BQ$5*temperature!$I228^6</f>
        <v>-3.094981597315221</v>
      </c>
    </row>
    <row r="119" spans="1:69">
      <c r="A119" s="2">
        <f t="shared" si="72"/>
        <v>2073</v>
      </c>
      <c r="B119" s="5">
        <f t="shared" si="73"/>
        <v>1161.8185682610083</v>
      </c>
      <c r="C119" s="5">
        <f t="shared" si="74"/>
        <v>2946.2231586219796</v>
      </c>
      <c r="D119" s="5">
        <f t="shared" si="75"/>
        <v>4316.117549171885</v>
      </c>
      <c r="E119" s="15">
        <f t="shared" si="76"/>
        <v>1.6226135759389544E-4</v>
      </c>
      <c r="F119" s="15">
        <f t="shared" si="77"/>
        <v>3.1966575497329933E-4</v>
      </c>
      <c r="G119" s="15">
        <f t="shared" si="78"/>
        <v>6.5258626758353923E-4</v>
      </c>
      <c r="H119" s="5">
        <f t="shared" si="79"/>
        <v>131339.40647304975</v>
      </c>
      <c r="I119" s="5">
        <f t="shared" si="80"/>
        <v>42312.310205804155</v>
      </c>
      <c r="J119" s="5">
        <f t="shared" si="81"/>
        <v>16224.639117369063</v>
      </c>
      <c r="K119" s="5">
        <f t="shared" si="82"/>
        <v>113046.39989498231</v>
      </c>
      <c r="L119" s="5">
        <f t="shared" si="83"/>
        <v>14361.542872942</v>
      </c>
      <c r="M119" s="5">
        <f t="shared" si="84"/>
        <v>3759.0818443955527</v>
      </c>
      <c r="N119" s="15">
        <f t="shared" si="85"/>
        <v>1.1860405538465013E-2</v>
      </c>
      <c r="O119" s="15">
        <f t="shared" si="86"/>
        <v>1.5045395563999309E-2</v>
      </c>
      <c r="P119" s="15">
        <f t="shared" si="87"/>
        <v>1.3173732429191842E-2</v>
      </c>
      <c r="Q119" s="5">
        <f t="shared" si="88"/>
        <v>9360.4177231750782</v>
      </c>
      <c r="R119" s="5">
        <f t="shared" si="89"/>
        <v>11717.555444174595</v>
      </c>
      <c r="S119" s="5">
        <f t="shared" si="90"/>
        <v>5754.273878050335</v>
      </c>
      <c r="T119" s="5">
        <f t="shared" si="91"/>
        <v>71.268920536014406</v>
      </c>
      <c r="U119" s="5">
        <f t="shared" si="92"/>
        <v>276.93017439088567</v>
      </c>
      <c r="V119" s="5">
        <f t="shared" si="93"/>
        <v>354.6626730137977</v>
      </c>
      <c r="W119" s="15">
        <f t="shared" si="94"/>
        <v>-1.0734613539272964E-2</v>
      </c>
      <c r="X119" s="15">
        <f t="shared" si="95"/>
        <v>-1.217998157191269E-2</v>
      </c>
      <c r="Y119" s="15">
        <f t="shared" si="96"/>
        <v>-9.7425357312937999E-3</v>
      </c>
      <c r="Z119" s="5">
        <f t="shared" si="118"/>
        <v>13407.821797920098</v>
      </c>
      <c r="AA119" s="5">
        <f t="shared" si="119"/>
        <v>27380.865897413885</v>
      </c>
      <c r="AB119" s="5">
        <f t="shared" si="120"/>
        <v>19890.581872895476</v>
      </c>
      <c r="AC119" s="16">
        <f t="shared" si="100"/>
        <v>1.792573167556192</v>
      </c>
      <c r="AD119" s="16">
        <f t="shared" si="101"/>
        <v>2.9296940528596465</v>
      </c>
      <c r="AE119" s="16">
        <f t="shared" si="102"/>
        <v>4.3379280165811975</v>
      </c>
      <c r="AF119" s="15">
        <f t="shared" si="103"/>
        <v>-4.0504037456468023E-3</v>
      </c>
      <c r="AG119" s="15">
        <f t="shared" si="104"/>
        <v>2.9673830763510267E-4</v>
      </c>
      <c r="AH119" s="15">
        <f t="shared" si="105"/>
        <v>9.7937136394747881E-3</v>
      </c>
      <c r="AI119" s="1">
        <f t="shared" si="63"/>
        <v>229648.33200555001</v>
      </c>
      <c r="AJ119" s="1">
        <f t="shared" si="64"/>
        <v>71661.318781400027</v>
      </c>
      <c r="AK119" s="1">
        <f t="shared" si="65"/>
        <v>27804.637844795339</v>
      </c>
      <c r="AL119" s="14">
        <f t="shared" si="106"/>
        <v>39.460369982499671</v>
      </c>
      <c r="AM119" s="14">
        <f t="shared" si="107"/>
        <v>7.7662036322989048</v>
      </c>
      <c r="AN119" s="14">
        <f t="shared" si="108"/>
        <v>2.6836574961329536</v>
      </c>
      <c r="AO119" s="11">
        <f t="shared" si="109"/>
        <v>1.094786741657516E-2</v>
      </c>
      <c r="AP119" s="11">
        <f t="shared" si="110"/>
        <v>1.3791425482807885E-2</v>
      </c>
      <c r="AQ119" s="11">
        <f t="shared" si="111"/>
        <v>1.2510563036169473E-2</v>
      </c>
      <c r="AR119" s="1">
        <f t="shared" si="123"/>
        <v>131339.40647304975</v>
      </c>
      <c r="AS119" s="1">
        <f t="shared" si="121"/>
        <v>42312.310205804155</v>
      </c>
      <c r="AT119" s="1">
        <f t="shared" si="122"/>
        <v>16224.639117369063</v>
      </c>
      <c r="AU119" s="1">
        <f t="shared" si="69"/>
        <v>26267.88129460995</v>
      </c>
      <c r="AV119" s="1">
        <f t="shared" si="70"/>
        <v>8462.4620411608321</v>
      </c>
      <c r="AW119" s="1">
        <f t="shared" si="71"/>
        <v>3244.9278234738126</v>
      </c>
      <c r="AX119" s="2">
        <v>0.2</v>
      </c>
      <c r="AY119" s="2">
        <v>0.2</v>
      </c>
      <c r="AZ119" s="2">
        <v>0.2</v>
      </c>
      <c r="BA119" s="2">
        <f t="shared" si="124"/>
        <v>0.2</v>
      </c>
      <c r="BB119" s="2">
        <f t="shared" si="130"/>
        <v>4.000000000000001E-3</v>
      </c>
      <c r="BC119" s="2">
        <f t="shared" si="125"/>
        <v>4.000000000000001E-3</v>
      </c>
      <c r="BD119" s="2">
        <f t="shared" si="126"/>
        <v>4.000000000000001E-3</v>
      </c>
      <c r="BE119" s="2">
        <f t="shared" si="127"/>
        <v>525.35762589219917</v>
      </c>
      <c r="BF119" s="2">
        <f t="shared" si="128"/>
        <v>169.24924082321667</v>
      </c>
      <c r="BG119" s="2">
        <f t="shared" si="129"/>
        <v>64.898556469476262</v>
      </c>
      <c r="BH119" s="2">
        <f t="shared" si="131"/>
        <v>391.8292126866541</v>
      </c>
      <c r="BI119" s="2">
        <f t="shared" si="132"/>
        <v>61.812961451742176</v>
      </c>
      <c r="BJ119" s="2">
        <f t="shared" si="133"/>
        <v>32.62778177339915</v>
      </c>
      <c r="BK119" s="11">
        <f t="shared" si="134"/>
        <v>4.2448488625397712E-2</v>
      </c>
      <c r="BL119" s="12">
        <f>BL$4*temperature!$I229+BL$5*temperature!$I229^2</f>
        <v>-0.90489363467323081</v>
      </c>
      <c r="BM119" s="12">
        <f>BM$4*temperature!$I229+BM$5*temperature!$I229^2</f>
        <v>-2.7357154280673974</v>
      </c>
      <c r="BN119" s="12">
        <f>BN$4*temperature!$I229+BN$5*temperature!$I229^2</f>
        <v>-3.8634371077319738</v>
      </c>
      <c r="BO119" s="12">
        <f>BO$4*temperature!$I229^2+BO$5*temperature!$I229^6</f>
        <v>-0.29604752068946549</v>
      </c>
      <c r="BP119" s="12">
        <f>BP$4*temperature!$I229^2+BP$5*temperature!$I229^6</f>
        <v>-2.1724421482462288</v>
      </c>
      <c r="BQ119" s="12">
        <f>BQ$4*temperature!$I229^2+BQ$5*temperature!$I229^6</f>
        <v>-3.3641987954138961</v>
      </c>
    </row>
    <row r="120" spans="1:69">
      <c r="A120" s="2">
        <f t="shared" si="72"/>
        <v>2074</v>
      </c>
      <c r="B120" s="5">
        <f t="shared" si="73"/>
        <v>1161.9976606062639</v>
      </c>
      <c r="C120" s="5">
        <f t="shared" si="74"/>
        <v>2947.1178749397845</v>
      </c>
      <c r="D120" s="5">
        <f t="shared" si="75"/>
        <v>4318.7933562616581</v>
      </c>
      <c r="E120" s="15">
        <f t="shared" si="76"/>
        <v>1.5414828971420066E-4</v>
      </c>
      <c r="F120" s="15">
        <f t="shared" si="77"/>
        <v>3.0368246722463436E-4</v>
      </c>
      <c r="G120" s="15">
        <f t="shared" si="78"/>
        <v>6.1995695420436229E-4</v>
      </c>
      <c r="H120" s="5">
        <f t="shared" si="79"/>
        <v>132869.92038995173</v>
      </c>
      <c r="I120" s="5">
        <f t="shared" si="80"/>
        <v>42944.968707960608</v>
      </c>
      <c r="J120" s="5">
        <f t="shared" si="81"/>
        <v>16442.278277385914</v>
      </c>
      <c r="K120" s="5">
        <f t="shared" si="82"/>
        <v>114346.11694538852</v>
      </c>
      <c r="L120" s="5">
        <f t="shared" si="83"/>
        <v>14571.85308844766</v>
      </c>
      <c r="M120" s="5">
        <f t="shared" si="84"/>
        <v>3807.1463302468192</v>
      </c>
      <c r="N120" s="15">
        <f t="shared" si="85"/>
        <v>1.1497199836647765E-2</v>
      </c>
      <c r="O120" s="15">
        <f t="shared" si="86"/>
        <v>1.4643984797893639E-2</v>
      </c>
      <c r="P120" s="15">
        <f t="shared" si="87"/>
        <v>1.2786230212818106E-2</v>
      </c>
      <c r="Q120" s="5">
        <f t="shared" si="88"/>
        <v>9367.8444200958256</v>
      </c>
      <c r="R120" s="5">
        <f t="shared" si="89"/>
        <v>11747.904104204126</v>
      </c>
      <c r="S120" s="5">
        <f t="shared" si="90"/>
        <v>5774.6491338445567</v>
      </c>
      <c r="T120" s="5">
        <f t="shared" si="91"/>
        <v>70.50387621669914</v>
      </c>
      <c r="U120" s="5">
        <f t="shared" si="92"/>
        <v>273.55716997009813</v>
      </c>
      <c r="V120" s="5">
        <f t="shared" si="93"/>
        <v>351.20735924940459</v>
      </c>
      <c r="W120" s="15">
        <f t="shared" si="94"/>
        <v>-1.0734613539272964E-2</v>
      </c>
      <c r="X120" s="15">
        <f t="shared" si="95"/>
        <v>-1.217998157191269E-2</v>
      </c>
      <c r="Y120" s="15">
        <f t="shared" si="96"/>
        <v>-9.7425357312937999E-3</v>
      </c>
      <c r="Z120" s="5">
        <f t="shared" si="118"/>
        <v>13369.016781492337</v>
      </c>
      <c r="AA120" s="5">
        <f t="shared" si="119"/>
        <v>27471.23134755604</v>
      </c>
      <c r="AB120" s="5">
        <f t="shared" si="120"/>
        <v>20164.874309143197</v>
      </c>
      <c r="AC120" s="16">
        <f t="shared" si="100"/>
        <v>1.7853125224839765</v>
      </c>
      <c r="AD120" s="16">
        <f t="shared" si="101"/>
        <v>2.9305634053147807</v>
      </c>
      <c r="AE120" s="16">
        <f t="shared" si="102"/>
        <v>4.3804124413642489</v>
      </c>
      <c r="AF120" s="15">
        <f t="shared" si="103"/>
        <v>-4.0504037456468023E-3</v>
      </c>
      <c r="AG120" s="15">
        <f t="shared" si="104"/>
        <v>2.9673830763510267E-4</v>
      </c>
      <c r="AH120" s="15">
        <f t="shared" si="105"/>
        <v>9.7937136394747881E-3</v>
      </c>
      <c r="AI120" s="1">
        <f t="shared" si="63"/>
        <v>232951.38009960495</v>
      </c>
      <c r="AJ120" s="1">
        <f t="shared" si="64"/>
        <v>72957.648944420856</v>
      </c>
      <c r="AK120" s="1">
        <f t="shared" si="65"/>
        <v>28269.101883789619</v>
      </c>
      <c r="AL120" s="14">
        <f t="shared" si="106"/>
        <v>39.888056812289307</v>
      </c>
      <c r="AM120" s="14">
        <f t="shared" si="107"/>
        <v>7.8722395807912759</v>
      </c>
      <c r="AN120" s="14">
        <f t="shared" si="108"/>
        <v>2.7168958217430852</v>
      </c>
      <c r="AO120" s="11">
        <f t="shared" si="109"/>
        <v>1.0838388742409407E-2</v>
      </c>
      <c r="AP120" s="11">
        <f t="shared" si="110"/>
        <v>1.3653511227979807E-2</v>
      </c>
      <c r="AQ120" s="11">
        <f t="shared" si="111"/>
        <v>1.2385457405807777E-2</v>
      </c>
      <c r="AR120" s="1">
        <f t="shared" si="123"/>
        <v>132869.92038995173</v>
      </c>
      <c r="AS120" s="1">
        <f t="shared" si="121"/>
        <v>42944.968707960608</v>
      </c>
      <c r="AT120" s="1">
        <f t="shared" si="122"/>
        <v>16442.278277385914</v>
      </c>
      <c r="AU120" s="1">
        <f t="shared" si="69"/>
        <v>26573.984077990346</v>
      </c>
      <c r="AV120" s="1">
        <f t="shared" si="70"/>
        <v>8588.9937415921213</v>
      </c>
      <c r="AW120" s="1">
        <f t="shared" si="71"/>
        <v>3288.455655477183</v>
      </c>
      <c r="AX120" s="2">
        <v>0.2</v>
      </c>
      <c r="AY120" s="2">
        <v>0.2</v>
      </c>
      <c r="AZ120" s="2">
        <v>0.2</v>
      </c>
      <c r="BA120" s="2">
        <f t="shared" si="124"/>
        <v>0.2</v>
      </c>
      <c r="BB120" s="2">
        <f t="shared" si="130"/>
        <v>4.000000000000001E-3</v>
      </c>
      <c r="BC120" s="2">
        <f t="shared" si="125"/>
        <v>4.000000000000001E-3</v>
      </c>
      <c r="BD120" s="2">
        <f t="shared" si="126"/>
        <v>4.000000000000001E-3</v>
      </c>
      <c r="BE120" s="2">
        <f t="shared" si="127"/>
        <v>531.47968155980709</v>
      </c>
      <c r="BF120" s="2">
        <f t="shared" si="128"/>
        <v>171.77987483184248</v>
      </c>
      <c r="BG120" s="2">
        <f t="shared" si="129"/>
        <v>65.769113109543667</v>
      </c>
      <c r="BH120" s="2">
        <f t="shared" si="131"/>
        <v>397.54582573011015</v>
      </c>
      <c r="BI120" s="2">
        <f t="shared" si="132"/>
        <v>62.530824577371831</v>
      </c>
      <c r="BJ120" s="2">
        <f t="shared" si="133"/>
        <v>32.615682151672289</v>
      </c>
      <c r="BK120" s="11">
        <f t="shared" si="134"/>
        <v>4.2088263775849261E-2</v>
      </c>
      <c r="BL120" s="12">
        <f>BL$4*temperature!$I230+BL$5*temperature!$I230^2</f>
        <v>-1.1301924121913416</v>
      </c>
      <c r="BM120" s="12">
        <f>BM$4*temperature!$I230+BM$5*temperature!$I230^2</f>
        <v>-2.9282398031668624</v>
      </c>
      <c r="BN120" s="12">
        <f>BN$4*temperature!$I230+BN$5*temperature!$I230^2</f>
        <v>-4.0290956553768549</v>
      </c>
      <c r="BO120" s="12">
        <f>BO$4*temperature!$I230^2+BO$5*temperature!$I230^6</f>
        <v>-0.5320295290256718</v>
      </c>
      <c r="BP120" s="12">
        <f>BP$4*temperature!$I230^2+BP$5*temperature!$I230^6</f>
        <v>-2.4402424276053063</v>
      </c>
      <c r="BQ120" s="12">
        <f>BQ$4*temperature!$I230^2+BQ$5*temperature!$I230^6</f>
        <v>-3.6522093048212518</v>
      </c>
    </row>
    <row r="121" spans="1:69">
      <c r="A121" s="2">
        <f t="shared" si="72"/>
        <v>2075</v>
      </c>
      <c r="B121" s="5">
        <f t="shared" si="73"/>
        <v>1162.1678245606965</v>
      </c>
      <c r="C121" s="5">
        <f t="shared" si="74"/>
        <v>2947.9681135658748</v>
      </c>
      <c r="D121" s="5">
        <f t="shared" si="75"/>
        <v>4321.3369489378947</v>
      </c>
      <c r="E121" s="15">
        <f t="shared" si="76"/>
        <v>1.4644087522849061E-4</v>
      </c>
      <c r="F121" s="15">
        <f t="shared" si="77"/>
        <v>2.8849834386340264E-4</v>
      </c>
      <c r="G121" s="15">
        <f t="shared" si="78"/>
        <v>5.8895910649414413E-4</v>
      </c>
      <c r="H121" s="5">
        <f t="shared" si="79"/>
        <v>134367.26440455488</v>
      </c>
      <c r="I121" s="5">
        <f t="shared" si="80"/>
        <v>43568.669383745277</v>
      </c>
      <c r="J121" s="5">
        <f t="shared" si="81"/>
        <v>16655.754679674174</v>
      </c>
      <c r="K121" s="5">
        <f t="shared" si="82"/>
        <v>115617.78046586875</v>
      </c>
      <c r="L121" s="5">
        <f t="shared" si="83"/>
        <v>14779.220027262923</v>
      </c>
      <c r="M121" s="5">
        <f t="shared" si="84"/>
        <v>3854.305941999698</v>
      </c>
      <c r="N121" s="15">
        <f t="shared" si="85"/>
        <v>1.1121178002813759E-2</v>
      </c>
      <c r="O121" s="15">
        <f t="shared" si="86"/>
        <v>1.423064983956368E-2</v>
      </c>
      <c r="P121" s="15">
        <f t="shared" si="87"/>
        <v>1.2387128747378906E-2</v>
      </c>
      <c r="Q121" s="5">
        <f t="shared" si="88"/>
        <v>9371.7195499475274</v>
      </c>
      <c r="R121" s="5">
        <f t="shared" si="89"/>
        <v>11773.354518922741</v>
      </c>
      <c r="S121" s="5">
        <f t="shared" si="90"/>
        <v>5792.6334502475847</v>
      </c>
      <c r="T121" s="5">
        <f t="shared" si="91"/>
        <v>69.747044352492139</v>
      </c>
      <c r="U121" s="5">
        <f t="shared" si="92"/>
        <v>270.22524868099777</v>
      </c>
      <c r="V121" s="5">
        <f t="shared" si="93"/>
        <v>347.78570900282392</v>
      </c>
      <c r="W121" s="15">
        <f t="shared" si="94"/>
        <v>-1.0734613539272964E-2</v>
      </c>
      <c r="X121" s="15">
        <f t="shared" si="95"/>
        <v>-1.217998157191269E-2</v>
      </c>
      <c r="Y121" s="15">
        <f t="shared" si="96"/>
        <v>-9.7425357312937999E-3</v>
      </c>
      <c r="Z121" s="5">
        <f t="shared" si="118"/>
        <v>13325.43108249396</v>
      </c>
      <c r="AA121" s="5">
        <f t="shared" si="119"/>
        <v>27550.555165449998</v>
      </c>
      <c r="AB121" s="5">
        <f t="shared" si="120"/>
        <v>20434.464219896196</v>
      </c>
      <c r="AC121" s="16">
        <f t="shared" si="100"/>
        <v>1.7780812859557573</v>
      </c>
      <c r="AD121" s="16">
        <f t="shared" si="101"/>
        <v>2.9314330157400912</v>
      </c>
      <c r="AE121" s="16">
        <f t="shared" si="102"/>
        <v>4.423312946437763</v>
      </c>
      <c r="AF121" s="15">
        <f t="shared" si="103"/>
        <v>-4.0504037456468023E-3</v>
      </c>
      <c r="AG121" s="15">
        <f t="shared" si="104"/>
        <v>2.9673830763510267E-4</v>
      </c>
      <c r="AH121" s="15">
        <f t="shared" si="105"/>
        <v>9.7937136394747881E-3</v>
      </c>
      <c r="AI121" s="1">
        <f t="shared" ref="AI121:AI184" si="135">(1-$AI$5)*AI120+AU120</f>
        <v>236230.2261676348</v>
      </c>
      <c r="AJ121" s="1">
        <f t="shared" ref="AJ121:AJ184" si="136">(1-$AI$5)*AJ120+AV120</f>
        <v>74250.877791570892</v>
      </c>
      <c r="AK121" s="1">
        <f t="shared" ref="AK121:AK184" si="137">(1-$AI$5)*AK120+AW120</f>
        <v>28730.647350887841</v>
      </c>
      <c r="AL121" s="14">
        <f t="shared" si="106"/>
        <v>40.316055855541094</v>
      </c>
      <c r="AM121" s="14">
        <f t="shared" si="107"/>
        <v>7.978648455181899</v>
      </c>
      <c r="AN121" s="14">
        <f t="shared" si="108"/>
        <v>2.7502093192445392</v>
      </c>
      <c r="AO121" s="11">
        <f t="shared" si="109"/>
        <v>1.0730004854985313E-2</v>
      </c>
      <c r="AP121" s="11">
        <f t="shared" si="110"/>
        <v>1.3516976115700009E-2</v>
      </c>
      <c r="AQ121" s="11">
        <f t="shared" si="111"/>
        <v>1.2261602831749699E-2</v>
      </c>
      <c r="AR121" s="1">
        <f t="shared" si="123"/>
        <v>134367.26440455488</v>
      </c>
      <c r="AS121" s="1">
        <f t="shared" si="121"/>
        <v>43568.669383745277</v>
      </c>
      <c r="AT121" s="1">
        <f t="shared" si="122"/>
        <v>16655.754679674174</v>
      </c>
      <c r="AU121" s="1">
        <f t="shared" ref="AU121:AU184" si="138">$AU$5*AR121</f>
        <v>26873.452880910976</v>
      </c>
      <c r="AV121" s="1">
        <f t="shared" ref="AV121:AV184" si="139">$AU$5*AS121</f>
        <v>8713.7338767490564</v>
      </c>
      <c r="AW121" s="1">
        <f t="shared" ref="AW121:AW184" si="140">$AU$5*AT121</f>
        <v>3331.1509359348347</v>
      </c>
      <c r="AX121" s="2">
        <v>0.2</v>
      </c>
      <c r="AY121" s="2">
        <v>0.2</v>
      </c>
      <c r="AZ121" s="2">
        <v>0.2</v>
      </c>
      <c r="BA121" s="2">
        <f t="shared" si="124"/>
        <v>0.19999999999999998</v>
      </c>
      <c r="BB121" s="2">
        <f t="shared" si="130"/>
        <v>4.000000000000001E-3</v>
      </c>
      <c r="BC121" s="2">
        <f t="shared" si="125"/>
        <v>4.000000000000001E-3</v>
      </c>
      <c r="BD121" s="2">
        <f t="shared" si="126"/>
        <v>4.000000000000001E-3</v>
      </c>
      <c r="BE121" s="2">
        <f t="shared" si="127"/>
        <v>537.46905761821961</v>
      </c>
      <c r="BF121" s="2">
        <f t="shared" si="128"/>
        <v>174.27467753498115</v>
      </c>
      <c r="BG121" s="2">
        <f t="shared" si="129"/>
        <v>66.623018718696713</v>
      </c>
      <c r="BH121" s="2">
        <f t="shared" si="131"/>
        <v>403.34084075096803</v>
      </c>
      <c r="BI121" s="2">
        <f t="shared" si="132"/>
        <v>63.256321510911611</v>
      </c>
      <c r="BJ121" s="2">
        <f t="shared" si="133"/>
        <v>32.603261823634519</v>
      </c>
      <c r="BK121" s="11">
        <f t="shared" si="134"/>
        <v>4.1714865809344887E-2</v>
      </c>
      <c r="BL121" s="12">
        <f>BL$4*temperature!$I231+BL$5*temperature!$I231^2</f>
        <v>-1.3612915575476983</v>
      </c>
      <c r="BM121" s="12">
        <f>BM$4*temperature!$I231+BM$5*temperature!$I231^2</f>
        <v>-3.1251014834750244</v>
      </c>
      <c r="BN121" s="12">
        <f>BN$4*temperature!$I231+BN$5*temperature!$I231^2</f>
        <v>-4.1980099240342588</v>
      </c>
      <c r="BO121" s="12">
        <f>BO$4*temperature!$I231^2+BO$5*temperature!$I231^6</f>
        <v>-0.78902608541157893</v>
      </c>
      <c r="BP121" s="12">
        <f>BP$4*temperature!$I231^2+BP$5*temperature!$I231^6</f>
        <v>-2.7283027932764226</v>
      </c>
      <c r="BQ121" s="12">
        <f>BQ$4*temperature!$I231^2+BQ$5*temperature!$I231^6</f>
        <v>-3.9600008515836258</v>
      </c>
    </row>
    <row r="122" spans="1:69">
      <c r="A122" s="2">
        <f t="shared" ref="A122:A185" si="141">1+A121</f>
        <v>2076</v>
      </c>
      <c r="B122" s="5">
        <f t="shared" ref="B122:B185" si="142">B121*(1+E122)</f>
        <v>1162.3295039904181</v>
      </c>
      <c r="C122" s="5">
        <f t="shared" ref="C122:C185" si="143">C121*(1+F122)</f>
        <v>2948.7760732884744</v>
      </c>
      <c r="D122" s="5">
        <f t="shared" ref="D122:D185" si="144">D121*(1+G122)</f>
        <v>4323.7547851487852</v>
      </c>
      <c r="E122" s="15">
        <f t="shared" ref="E122:E185" si="145">E121*$E$5</f>
        <v>1.3911883146706607E-4</v>
      </c>
      <c r="F122" s="15">
        <f t="shared" ref="F122:F185" si="146">F121*$E$5</f>
        <v>2.7407342667023251E-4</v>
      </c>
      <c r="G122" s="15">
        <f t="shared" ref="G122:G185" si="147">G121*$E$5</f>
        <v>5.5951115116943694E-4</v>
      </c>
      <c r="H122" s="5">
        <f t="shared" ref="H122:H185" si="148">AR122</f>
        <v>135828.14403264286</v>
      </c>
      <c r="I122" s="5">
        <f t="shared" ref="I122:I185" si="149">AS122</f>
        <v>44182.22934218654</v>
      </c>
      <c r="J122" s="5">
        <f t="shared" ref="J122:J185" si="150">AT122</f>
        <v>16864.651136308636</v>
      </c>
      <c r="K122" s="5">
        <f t="shared" ref="K122:K185" si="151">H122/B122*1000</f>
        <v>116858.55307494852</v>
      </c>
      <c r="L122" s="5">
        <f t="shared" ref="L122:L185" si="152">I122/C122*1000</f>
        <v>14983.243299622452</v>
      </c>
      <c r="M122" s="5">
        <f t="shared" ref="M122:M185" si="153">J122/D122*1000</f>
        <v>3900.4642895650022</v>
      </c>
      <c r="N122" s="15">
        <f t="shared" ref="N122:N185" si="154">K122/K121-1</f>
        <v>1.0731676426240178E-2</v>
      </c>
      <c r="O122" s="15">
        <f t="shared" ref="O122:O185" si="155">L122/L121-1</f>
        <v>1.3804738814577E-2</v>
      </c>
      <c r="P122" s="15">
        <f t="shared" ref="P122:P185" si="156">M122/M121-1</f>
        <v>1.1975787148167161E-2</v>
      </c>
      <c r="Q122" s="5">
        <f t="shared" ref="Q122:Q185" si="157">T122*H122/1000</f>
        <v>9371.9160269628119</v>
      </c>
      <c r="R122" s="5">
        <f t="shared" ref="R122:R185" si="158">U122*I122/1000</f>
        <v>11793.735236649696</v>
      </c>
      <c r="S122" s="5">
        <f t="shared" ref="S122:S185" si="159">V122*J122/1000</f>
        <v>5808.1419072249319</v>
      </c>
      <c r="T122" s="5">
        <f t="shared" ref="T122:T185" si="160">T121*(1+W122)</f>
        <v>68.998336785861611</v>
      </c>
      <c r="U122" s="5">
        <f t="shared" ref="U122:U185" si="161">U121*(1+X122)</f>
        <v>266.93391013179769</v>
      </c>
      <c r="V122" s="5">
        <f t="shared" ref="V122:V185" si="162">V121*(1+Y122)</f>
        <v>344.39739430603055</v>
      </c>
      <c r="W122" s="15">
        <f t="shared" ref="W122:W185" si="163">T$5-1</f>
        <v>-1.0734613539272964E-2</v>
      </c>
      <c r="X122" s="15">
        <f t="shared" ref="X122:X185" si="164">U$5-1</f>
        <v>-1.217998157191269E-2</v>
      </c>
      <c r="Y122" s="15">
        <f t="shared" ref="Y122:Y185" si="165">V$5-1</f>
        <v>-9.7425357312937999E-3</v>
      </c>
      <c r="Z122" s="5">
        <f t="shared" si="118"/>
        <v>13276.947616436877</v>
      </c>
      <c r="AA122" s="5">
        <f t="shared" si="119"/>
        <v>27618.433130151232</v>
      </c>
      <c r="AB122" s="5">
        <f t="shared" si="120"/>
        <v>20698.856992474437</v>
      </c>
      <c r="AC122" s="16">
        <f t="shared" ref="AC122:AC185" si="166">AC121*(1+AF122)</f>
        <v>1.7708793388550577</v>
      </c>
      <c r="AD122" s="16">
        <f t="shared" ref="AD122:AD185" si="167">AD121*(1+AG122)</f>
        <v>2.9323028842121275</v>
      </c>
      <c r="AE122" s="16">
        <f t="shared" ref="AE122:AE185" si="168">AE121*(1+AH122)</f>
        <v>4.4666336067729562</v>
      </c>
      <c r="AF122" s="15">
        <f t="shared" ref="AF122:AF185" si="169">AC$5-1</f>
        <v>-4.0504037456468023E-3</v>
      </c>
      <c r="AG122" s="15">
        <f t="shared" ref="AG122:AG185" si="170">AD$5-1</f>
        <v>2.9673830763510267E-4</v>
      </c>
      <c r="AH122" s="15">
        <f t="shared" ref="AH122:AH185" si="171">AE$5-1</f>
        <v>9.7937136394747881E-3</v>
      </c>
      <c r="AI122" s="1">
        <f t="shared" si="135"/>
        <v>239480.65643178229</v>
      </c>
      <c r="AJ122" s="1">
        <f t="shared" si="136"/>
        <v>75539.523889162869</v>
      </c>
      <c r="AK122" s="1">
        <f t="shared" si="137"/>
        <v>29188.733551733891</v>
      </c>
      <c r="AL122" s="14">
        <f t="shared" ref="AL122:AL185" si="172">AL121*(1+AO122)</f>
        <v>40.744321415854273</v>
      </c>
      <c r="AM122" s="14">
        <f t="shared" ref="AM122:AM185" si="173">AM121*(1+AP122)</f>
        <v>8.0854171837801161</v>
      </c>
      <c r="AN122" s="14">
        <f t="shared" ref="AN122:AN185" si="174">AN121*(1+AQ122)</f>
        <v>2.7835940738775249</v>
      </c>
      <c r="AO122" s="11">
        <f t="shared" ref="AO122:AO185" si="175">AO$5*AO121</f>
        <v>1.062270480643546E-2</v>
      </c>
      <c r="AP122" s="11">
        <f t="shared" ref="AP122:AP185" si="176">AP$5*AP121</f>
        <v>1.3381806354543009E-2</v>
      </c>
      <c r="AQ122" s="11">
        <f t="shared" ref="AQ122:AQ185" si="177">AQ$5*AQ121</f>
        <v>1.2138986803432202E-2</v>
      </c>
      <c r="AR122" s="1">
        <f t="shared" si="123"/>
        <v>135828.14403264286</v>
      </c>
      <c r="AS122" s="1">
        <f t="shared" si="121"/>
        <v>44182.22934218654</v>
      </c>
      <c r="AT122" s="1">
        <f t="shared" si="122"/>
        <v>16864.651136308636</v>
      </c>
      <c r="AU122" s="1">
        <f t="shared" si="138"/>
        <v>27165.628806528573</v>
      </c>
      <c r="AV122" s="1">
        <f t="shared" si="139"/>
        <v>8836.4458684373076</v>
      </c>
      <c r="AW122" s="1">
        <f t="shared" si="140"/>
        <v>3372.9302272617274</v>
      </c>
      <c r="AX122" s="2">
        <v>0.2</v>
      </c>
      <c r="AY122" s="2">
        <v>0.2</v>
      </c>
      <c r="AZ122" s="2">
        <v>0.2</v>
      </c>
      <c r="BA122" s="2">
        <f t="shared" si="124"/>
        <v>0.2</v>
      </c>
      <c r="BB122" s="2">
        <f t="shared" si="130"/>
        <v>4.000000000000001E-3</v>
      </c>
      <c r="BC122" s="2">
        <f t="shared" si="125"/>
        <v>4.000000000000001E-3</v>
      </c>
      <c r="BD122" s="2">
        <f t="shared" si="126"/>
        <v>4.000000000000001E-3</v>
      </c>
      <c r="BE122" s="2">
        <f t="shared" si="127"/>
        <v>543.31257613057153</v>
      </c>
      <c r="BF122" s="2">
        <f t="shared" si="128"/>
        <v>176.72891736874621</v>
      </c>
      <c r="BG122" s="2">
        <f t="shared" si="129"/>
        <v>67.458604545234564</v>
      </c>
      <c r="BH122" s="2">
        <f t="shared" si="131"/>
        <v>409.21497306952529</v>
      </c>
      <c r="BI122" s="2">
        <f t="shared" si="132"/>
        <v>63.989479973724521</v>
      </c>
      <c r="BJ122" s="2">
        <f t="shared" si="133"/>
        <v>32.590497422036748</v>
      </c>
      <c r="BK122" s="11">
        <f t="shared" si="134"/>
        <v>4.132766884055214E-2</v>
      </c>
      <c r="BL122" s="12">
        <f>BL$4*temperature!$I232+BL$5*temperature!$I232^2</f>
        <v>-1.5981588469299055</v>
      </c>
      <c r="BM122" s="12">
        <f>BM$4*temperature!$I232+BM$5*temperature!$I232^2</f>
        <v>-3.3262696202668014</v>
      </c>
      <c r="BN122" s="12">
        <f>BN$4*temperature!$I232+BN$5*temperature!$I232^2</f>
        <v>-4.3701508218384886</v>
      </c>
      <c r="BO122" s="12">
        <f>BO$4*temperature!$I232^2+BO$5*temperature!$I232^6</f>
        <v>-1.0681982748229721</v>
      </c>
      <c r="BP122" s="12">
        <f>BP$4*temperature!$I232^2+BP$5*temperature!$I232^6</f>
        <v>-3.0376940363651124</v>
      </c>
      <c r="BQ122" s="12">
        <f>BQ$4*temperature!$I232^2+BQ$5*temperature!$I232^6</f>
        <v>-4.2885868857651914</v>
      </c>
    </row>
    <row r="123" spans="1:69">
      <c r="A123" s="2">
        <f t="shared" si="141"/>
        <v>2077</v>
      </c>
      <c r="B123" s="5">
        <f t="shared" si="142"/>
        <v>1162.4831208166743</v>
      </c>
      <c r="C123" s="5">
        <f t="shared" si="143"/>
        <v>2949.5438453932193</v>
      </c>
      <c r="D123" s="5">
        <f t="shared" si="144"/>
        <v>4326.0530147151367</v>
      </c>
      <c r="E123" s="15">
        <f t="shared" si="145"/>
        <v>1.3216288989371277E-4</v>
      </c>
      <c r="F123" s="15">
        <f t="shared" si="146"/>
        <v>2.6036975533672089E-4</v>
      </c>
      <c r="G123" s="15">
        <f t="shared" si="147"/>
        <v>5.3153559361096504E-4</v>
      </c>
      <c r="H123" s="5">
        <f t="shared" si="148"/>
        <v>137249.11592426707</v>
      </c>
      <c r="I123" s="5">
        <f t="shared" si="149"/>
        <v>44784.408070049809</v>
      </c>
      <c r="J123" s="5">
        <f t="shared" si="150"/>
        <v>17068.531675180824</v>
      </c>
      <c r="K123" s="5">
        <f t="shared" si="151"/>
        <v>118065.46991223928</v>
      </c>
      <c r="L123" s="5">
        <f t="shared" si="152"/>
        <v>15183.503083026508</v>
      </c>
      <c r="M123" s="5">
        <f t="shared" si="153"/>
        <v>3945.5206899041568</v>
      </c>
      <c r="N123" s="15">
        <f t="shared" si="154"/>
        <v>1.0328014557194454E-2</v>
      </c>
      <c r="O123" s="15">
        <f t="shared" si="155"/>
        <v>1.3365583098360334E-2</v>
      </c>
      <c r="P123" s="15">
        <f t="shared" si="156"/>
        <v>1.1551547968198239E-2</v>
      </c>
      <c r="Q123" s="5">
        <f t="shared" si="157"/>
        <v>9368.304355498989</v>
      </c>
      <c r="R123" s="5">
        <f t="shared" si="158"/>
        <v>11808.871847577029</v>
      </c>
      <c r="S123" s="5">
        <f t="shared" si="159"/>
        <v>5821.0877223274119</v>
      </c>
      <c r="T123" s="5">
        <f t="shared" si="160"/>
        <v>68.257666305612787</v>
      </c>
      <c r="U123" s="5">
        <f t="shared" si="161"/>
        <v>263.68266002547381</v>
      </c>
      <c r="V123" s="5">
        <f t="shared" si="162"/>
        <v>341.04209038623958</v>
      </c>
      <c r="W123" s="15">
        <f t="shared" si="163"/>
        <v>-1.0734613539272964E-2</v>
      </c>
      <c r="X123" s="15">
        <f t="shared" si="164"/>
        <v>-1.217998157191269E-2</v>
      </c>
      <c r="Y123" s="15">
        <f t="shared" si="165"/>
        <v>-9.7425357312937999E-3</v>
      </c>
      <c r="Z123" s="5">
        <f t="shared" si="118"/>
        <v>13223.447840321502</v>
      </c>
      <c r="AA123" s="5">
        <f t="shared" si="119"/>
        <v>27674.452714199877</v>
      </c>
      <c r="AB123" s="5">
        <f t="shared" si="120"/>
        <v>20957.534879720366</v>
      </c>
      <c r="AC123" s="16">
        <f t="shared" si="166"/>
        <v>1.7637065625478705</v>
      </c>
      <c r="AD123" s="16">
        <f t="shared" si="167"/>
        <v>2.9331730108074621</v>
      </c>
      <c r="AE123" s="16">
        <f t="shared" si="168"/>
        <v>4.510378537250145</v>
      </c>
      <c r="AF123" s="15">
        <f t="shared" si="169"/>
        <v>-4.0504037456468023E-3</v>
      </c>
      <c r="AG123" s="15">
        <f t="shared" si="170"/>
        <v>2.9673830763510267E-4</v>
      </c>
      <c r="AH123" s="15">
        <f t="shared" si="171"/>
        <v>9.7937136394747881E-3</v>
      </c>
      <c r="AI123" s="1">
        <f t="shared" si="135"/>
        <v>242698.21959513266</v>
      </c>
      <c r="AJ123" s="1">
        <f t="shared" si="136"/>
        <v>76822.017368683897</v>
      </c>
      <c r="AK123" s="1">
        <f t="shared" si="137"/>
        <v>29642.790423822229</v>
      </c>
      <c r="AL123" s="14">
        <f t="shared" si="172"/>
        <v>41.172808165804028</v>
      </c>
      <c r="AM123" s="14">
        <f t="shared" si="173"/>
        <v>8.1925326959586648</v>
      </c>
      <c r="AN123" s="14">
        <f t="shared" si="174"/>
        <v>2.8170461854891471</v>
      </c>
      <c r="AO123" s="11">
        <f t="shared" si="175"/>
        <v>1.0516477758371105E-2</v>
      </c>
      <c r="AP123" s="11">
        <f t="shared" si="176"/>
        <v>1.3247988290997579E-2</v>
      </c>
      <c r="AQ123" s="11">
        <f t="shared" si="177"/>
        <v>1.2017596935397879E-2</v>
      </c>
      <c r="AR123" s="1">
        <f t="shared" si="123"/>
        <v>137249.11592426707</v>
      </c>
      <c r="AS123" s="1">
        <f t="shared" si="121"/>
        <v>44784.408070049809</v>
      </c>
      <c r="AT123" s="1">
        <f t="shared" si="122"/>
        <v>17068.531675180824</v>
      </c>
      <c r="AU123" s="1">
        <f t="shared" si="138"/>
        <v>27449.823184853416</v>
      </c>
      <c r="AV123" s="1">
        <f t="shared" si="139"/>
        <v>8956.8816140099625</v>
      </c>
      <c r="AW123" s="1">
        <f t="shared" si="140"/>
        <v>3413.706335036165</v>
      </c>
      <c r="AX123" s="2">
        <v>0.2</v>
      </c>
      <c r="AY123" s="2">
        <v>0.2</v>
      </c>
      <c r="AZ123" s="2">
        <v>0.2</v>
      </c>
      <c r="BA123" s="2">
        <f t="shared" si="124"/>
        <v>0.2</v>
      </c>
      <c r="BB123" s="2">
        <f t="shared" si="130"/>
        <v>4.000000000000001E-3</v>
      </c>
      <c r="BC123" s="2">
        <f t="shared" si="125"/>
        <v>4.000000000000001E-3</v>
      </c>
      <c r="BD123" s="2">
        <f t="shared" si="126"/>
        <v>4.000000000000001E-3</v>
      </c>
      <c r="BE123" s="2">
        <f t="shared" si="127"/>
        <v>548.99646369706841</v>
      </c>
      <c r="BF123" s="2">
        <f t="shared" si="128"/>
        <v>179.13763228019928</v>
      </c>
      <c r="BG123" s="2">
        <f t="shared" si="129"/>
        <v>68.274126700723315</v>
      </c>
      <c r="BH123" s="2">
        <f t="shared" si="131"/>
        <v>415.16892593098521</v>
      </c>
      <c r="BI123" s="2">
        <f t="shared" si="132"/>
        <v>64.730325159522664</v>
      </c>
      <c r="BJ123" s="2">
        <f t="shared" si="133"/>
        <v>32.577365177995723</v>
      </c>
      <c r="BK123" s="11">
        <f t="shared" si="134"/>
        <v>4.0926028552160182E-2</v>
      </c>
      <c r="BL123" s="12">
        <f>BL$4*temperature!$I233+BL$5*temperature!$I233^2</f>
        <v>-1.8407548775670364</v>
      </c>
      <c r="BM123" s="12">
        <f>BM$4*temperature!$I233+BM$5*temperature!$I233^2</f>
        <v>-3.5317079061471759</v>
      </c>
      <c r="BN123" s="12">
        <f>BN$4*temperature!$I233+BN$5*temperature!$I233^2</f>
        <v>-4.5454850799169373</v>
      </c>
      <c r="BO123" s="12">
        <f>BO$4*temperature!$I233^2+BO$5*temperature!$I233^6</f>
        <v>-1.370736001647658</v>
      </c>
      <c r="BP123" s="12">
        <f>BP$4*temperature!$I233^2+BP$5*temperature!$I233^6</f>
        <v>-3.3695128199820461</v>
      </c>
      <c r="BQ123" s="12">
        <f>BQ$4*temperature!$I233^2+BQ$5*temperature!$I233^6</f>
        <v>-4.6390048576299288</v>
      </c>
    </row>
    <row r="124" spans="1:69">
      <c r="A124" s="2">
        <f t="shared" si="141"/>
        <v>2078</v>
      </c>
      <c r="B124" s="5">
        <f t="shared" si="142"/>
        <v>1162.6290760889392</v>
      </c>
      <c r="C124" s="5">
        <f t="shared" si="143"/>
        <v>2950.27341880213</v>
      </c>
      <c r="D124" s="5">
        <f t="shared" si="144"/>
        <v>4328.2374933144465</v>
      </c>
      <c r="E124" s="15">
        <f t="shared" si="145"/>
        <v>1.2555474539902711E-4</v>
      </c>
      <c r="F124" s="15">
        <f t="shared" si="146"/>
        <v>2.4735126756988485E-4</v>
      </c>
      <c r="G124" s="15">
        <f t="shared" si="147"/>
        <v>5.0495881393041678E-4</v>
      </c>
      <c r="H124" s="5">
        <f t="shared" si="148"/>
        <v>138626.58837384381</v>
      </c>
      <c r="I124" s="5">
        <f t="shared" si="149"/>
        <v>45373.90713703342</v>
      </c>
      <c r="J124" s="5">
        <f t="shared" si="150"/>
        <v>17266.941544812951</v>
      </c>
      <c r="K124" s="5">
        <f t="shared" si="151"/>
        <v>119235.43907931571</v>
      </c>
      <c r="L124" s="5">
        <f t="shared" si="152"/>
        <v>15379.560025814873</v>
      </c>
      <c r="M124" s="5">
        <f t="shared" si="153"/>
        <v>3989.3701700713277</v>
      </c>
      <c r="N124" s="15">
        <f t="shared" si="154"/>
        <v>9.909494858624468E-3</v>
      </c>
      <c r="O124" s="15">
        <f t="shared" si="155"/>
        <v>1.2912497314768956E-2</v>
      </c>
      <c r="P124" s="15">
        <f t="shared" si="156"/>
        <v>1.1113737225956877E-2</v>
      </c>
      <c r="Q124" s="5">
        <f t="shared" si="157"/>
        <v>9360.752982375654</v>
      </c>
      <c r="R124" s="5">
        <f t="shared" si="158"/>
        <v>11818.587423510162</v>
      </c>
      <c r="S124" s="5">
        <f t="shared" si="159"/>
        <v>5831.3824443305684</v>
      </c>
      <c r="T124" s="5">
        <f t="shared" si="160"/>
        <v>67.524946636729382</v>
      </c>
      <c r="U124" s="5">
        <f t="shared" si="161"/>
        <v>260.47101008553062</v>
      </c>
      <c r="V124" s="5">
        <f t="shared" si="162"/>
        <v>337.71947563477653</v>
      </c>
      <c r="W124" s="15">
        <f t="shared" si="163"/>
        <v>-1.0734613539272964E-2</v>
      </c>
      <c r="X124" s="15">
        <f t="shared" si="164"/>
        <v>-1.217998157191269E-2</v>
      </c>
      <c r="Y124" s="15">
        <f t="shared" si="165"/>
        <v>-9.7425357312937999E-3</v>
      </c>
      <c r="Z124" s="5">
        <f t="shared" si="118"/>
        <v>13164.812235355022</v>
      </c>
      <c r="AA124" s="5">
        <f t="shared" si="119"/>
        <v>27718.193963121535</v>
      </c>
      <c r="AB124" s="5">
        <f t="shared" si="120"/>
        <v>21209.956884267307</v>
      </c>
      <c r="AC124" s="16">
        <f t="shared" si="166"/>
        <v>1.7565628388807049</v>
      </c>
      <c r="AD124" s="16">
        <f t="shared" si="167"/>
        <v>2.9340433956026901</v>
      </c>
      <c r="AE124" s="16">
        <f t="shared" si="168"/>
        <v>4.5545518930496058</v>
      </c>
      <c r="AF124" s="15">
        <f t="shared" si="169"/>
        <v>-4.0504037456468023E-3</v>
      </c>
      <c r="AG124" s="15">
        <f t="shared" si="170"/>
        <v>2.9673830763510267E-4</v>
      </c>
      <c r="AH124" s="15">
        <f t="shared" si="171"/>
        <v>9.7937136394747881E-3</v>
      </c>
      <c r="AI124" s="1">
        <f t="shared" si="135"/>
        <v>245878.22082047281</v>
      </c>
      <c r="AJ124" s="1">
        <f t="shared" si="136"/>
        <v>78096.697245825475</v>
      </c>
      <c r="AK124" s="1">
        <f t="shared" si="137"/>
        <v>30092.217716476171</v>
      </c>
      <c r="AL124" s="14">
        <f t="shared" si="172"/>
        <v>41.601471157916137</v>
      </c>
      <c r="AM124" s="14">
        <f t="shared" si="173"/>
        <v>8.2999819274160433</v>
      </c>
      <c r="AN124" s="14">
        <f t="shared" si="174"/>
        <v>2.8505617698386994</v>
      </c>
      <c r="AO124" s="11">
        <f t="shared" si="175"/>
        <v>1.0411312980787395E-2</v>
      </c>
      <c r="AP124" s="11">
        <f t="shared" si="176"/>
        <v>1.3115508408087603E-2</v>
      </c>
      <c r="AQ124" s="11">
        <f t="shared" si="177"/>
        <v>1.18974209660439E-2</v>
      </c>
      <c r="AR124" s="1">
        <f t="shared" si="123"/>
        <v>138626.58837384381</v>
      </c>
      <c r="AS124" s="1">
        <f t="shared" si="121"/>
        <v>45373.90713703342</v>
      </c>
      <c r="AT124" s="1">
        <f t="shared" si="122"/>
        <v>17266.941544812951</v>
      </c>
      <c r="AU124" s="1">
        <f t="shared" si="138"/>
        <v>27725.317674768765</v>
      </c>
      <c r="AV124" s="1">
        <f t="shared" si="139"/>
        <v>9074.7814274066841</v>
      </c>
      <c r="AW124" s="1">
        <f t="shared" si="140"/>
        <v>3453.3883089625906</v>
      </c>
      <c r="AX124" s="2">
        <v>0.2</v>
      </c>
      <c r="AY124" s="2">
        <v>0.2</v>
      </c>
      <c r="AZ124" s="2">
        <v>0.2</v>
      </c>
      <c r="BA124" s="2">
        <f t="shared" si="124"/>
        <v>0.19999999999999998</v>
      </c>
      <c r="BB124" s="2">
        <f t="shared" si="130"/>
        <v>4.000000000000001E-3</v>
      </c>
      <c r="BC124" s="2">
        <f t="shared" si="125"/>
        <v>4.000000000000001E-3</v>
      </c>
      <c r="BD124" s="2">
        <f t="shared" si="126"/>
        <v>4.000000000000001E-3</v>
      </c>
      <c r="BE124" s="2">
        <f t="shared" si="127"/>
        <v>554.50635349537538</v>
      </c>
      <c r="BF124" s="2">
        <f t="shared" si="128"/>
        <v>181.49562854813374</v>
      </c>
      <c r="BG124" s="2">
        <f t="shared" si="129"/>
        <v>69.067766179251819</v>
      </c>
      <c r="BH124" s="2">
        <f t="shared" si="131"/>
        <v>421.20338944615543</v>
      </c>
      <c r="BI124" s="2">
        <f t="shared" si="132"/>
        <v>65.478879608682206</v>
      </c>
      <c r="BJ124" s="2">
        <f t="shared" si="133"/>
        <v>32.563840914963627</v>
      </c>
      <c r="BK124" s="11">
        <f t="shared" si="134"/>
        <v>4.0509282242685102E-2</v>
      </c>
      <c r="BL124" s="12">
        <f>BL$4*temperature!$I234+BL$5*temperature!$I234^2</f>
        <v>-2.0890328542865646</v>
      </c>
      <c r="BM124" s="12">
        <f>BM$4*temperature!$I234+BM$5*temperature!$I234^2</f>
        <v>-3.7413744141803349</v>
      </c>
      <c r="BN124" s="12">
        <f>BN$4*temperature!$I234+BN$5*temperature!$I234^2</f>
        <v>-4.7239751305225219</v>
      </c>
      <c r="BO124" s="12">
        <f>BO$4*temperature!$I234^2+BO$5*temperature!$I234^6</f>
        <v>-1.6978557724735497</v>
      </c>
      <c r="BP124" s="12">
        <f>BP$4*temperature!$I234^2+BP$5*temperature!$I234^6</f>
        <v>-3.724879588837672</v>
      </c>
      <c r="BQ124" s="12">
        <f>BQ$4*temperature!$I234^2+BQ$5*temperature!$I234^6</f>
        <v>-5.012314207760963</v>
      </c>
    </row>
    <row r="125" spans="1:69">
      <c r="A125" s="2">
        <f t="shared" si="141"/>
        <v>2079</v>
      </c>
      <c r="B125" s="5">
        <f t="shared" si="142"/>
        <v>1162.767751006699</v>
      </c>
      <c r="C125" s="5">
        <f t="shared" si="143"/>
        <v>2950.9666849784571</v>
      </c>
      <c r="D125" s="5">
        <f t="shared" si="144"/>
        <v>4330.3137959019286</v>
      </c>
      <c r="E125" s="15">
        <f t="shared" si="145"/>
        <v>1.1927700812907576E-4</v>
      </c>
      <c r="F125" s="15">
        <f t="shared" si="146"/>
        <v>2.3498370419139061E-4</v>
      </c>
      <c r="G125" s="15">
        <f t="shared" si="147"/>
        <v>4.7971087323389595E-4</v>
      </c>
      <c r="H125" s="5">
        <f t="shared" si="148"/>
        <v>139956.8227711707</v>
      </c>
      <c r="I125" s="5">
        <f t="shared" si="149"/>
        <v>45949.370215731054</v>
      </c>
      <c r="J125" s="5">
        <f t="shared" si="150"/>
        <v>17459.407333188501</v>
      </c>
      <c r="K125" s="5">
        <f t="shared" si="151"/>
        <v>120365.24288706764</v>
      </c>
      <c r="L125" s="5">
        <f t="shared" si="152"/>
        <v>15570.955256672611</v>
      </c>
      <c r="M125" s="5">
        <f t="shared" si="153"/>
        <v>4031.9034961649959</v>
      </c>
      <c r="N125" s="15">
        <f t="shared" si="154"/>
        <v>9.475402753374107E-3</v>
      </c>
      <c r="O125" s="15">
        <f t="shared" si="155"/>
        <v>1.2444779339361833E-2</v>
      </c>
      <c r="P125" s="15">
        <f t="shared" si="156"/>
        <v>1.066166444336436E-2</v>
      </c>
      <c r="Q125" s="5">
        <f t="shared" si="157"/>
        <v>9349.1286973686856</v>
      </c>
      <c r="R125" s="5">
        <f t="shared" si="158"/>
        <v>11822.703020769892</v>
      </c>
      <c r="S125" s="5">
        <f t="shared" si="159"/>
        <v>5838.9361782149908</v>
      </c>
      <c r="T125" s="5">
        <f t="shared" si="160"/>
        <v>66.800092430324057</v>
      </c>
      <c r="U125" s="5">
        <f t="shared" si="161"/>
        <v>257.29847798267139</v>
      </c>
      <c r="V125" s="5">
        <f t="shared" si="162"/>
        <v>334.42923157625091</v>
      </c>
      <c r="W125" s="15">
        <f t="shared" si="163"/>
        <v>-1.0734613539272964E-2</v>
      </c>
      <c r="X125" s="15">
        <f t="shared" si="164"/>
        <v>-1.217998157191269E-2</v>
      </c>
      <c r="Y125" s="15">
        <f t="shared" si="165"/>
        <v>-9.7425357312937999E-3</v>
      </c>
      <c r="Z125" s="5">
        <f t="shared" si="118"/>
        <v>13100.920842576772</v>
      </c>
      <c r="AA125" s="5">
        <f t="shared" si="119"/>
        <v>27749.230517248823</v>
      </c>
      <c r="AB125" s="5">
        <f t="shared" si="120"/>
        <v>21455.558769674033</v>
      </c>
      <c r="AC125" s="16">
        <f t="shared" si="166"/>
        <v>1.7494480501786385</v>
      </c>
      <c r="AD125" s="16">
        <f t="shared" si="167"/>
        <v>2.934914038674429</v>
      </c>
      <c r="AE125" s="16">
        <f t="shared" si="168"/>
        <v>4.5991578700462616</v>
      </c>
      <c r="AF125" s="15">
        <f t="shared" si="169"/>
        <v>-4.0504037456468023E-3</v>
      </c>
      <c r="AG125" s="15">
        <f t="shared" si="170"/>
        <v>2.9673830763510267E-4</v>
      </c>
      <c r="AH125" s="15">
        <f t="shared" si="171"/>
        <v>9.7937136394747881E-3</v>
      </c>
      <c r="AI125" s="1">
        <f t="shared" si="135"/>
        <v>249015.71641319431</v>
      </c>
      <c r="AJ125" s="1">
        <f t="shared" si="136"/>
        <v>79361.808948649617</v>
      </c>
      <c r="AK125" s="1">
        <f t="shared" si="137"/>
        <v>30536.384253791148</v>
      </c>
      <c r="AL125" s="14">
        <f t="shared" si="172"/>
        <v>42.030265835235539</v>
      </c>
      <c r="AM125" s="14">
        <f t="shared" si="173"/>
        <v>8.4077518253444836</v>
      </c>
      <c r="AN125" s="14">
        <f t="shared" si="174"/>
        <v>2.8841369598705269</v>
      </c>
      <c r="AO125" s="11">
        <f t="shared" si="175"/>
        <v>1.0307199850979521E-2</v>
      </c>
      <c r="AP125" s="11">
        <f t="shared" si="176"/>
        <v>1.2984353324006727E-2</v>
      </c>
      <c r="AQ125" s="11">
        <f t="shared" si="177"/>
        <v>1.1778446756383461E-2</v>
      </c>
      <c r="AR125" s="1">
        <f t="shared" si="123"/>
        <v>139956.8227711707</v>
      </c>
      <c r="AS125" s="1">
        <f t="shared" si="121"/>
        <v>45949.370215731054</v>
      </c>
      <c r="AT125" s="1">
        <f t="shared" si="122"/>
        <v>17459.407333188501</v>
      </c>
      <c r="AU125" s="1">
        <f t="shared" si="138"/>
        <v>27991.36455423414</v>
      </c>
      <c r="AV125" s="1">
        <f t="shared" si="139"/>
        <v>9189.874043146212</v>
      </c>
      <c r="AW125" s="1">
        <f t="shared" si="140"/>
        <v>3491.8814666377002</v>
      </c>
      <c r="AX125" s="2">
        <v>0.2</v>
      </c>
      <c r="AY125" s="2">
        <v>0.2</v>
      </c>
      <c r="AZ125" s="2">
        <v>0.2</v>
      </c>
      <c r="BA125" s="2">
        <f t="shared" si="124"/>
        <v>0.19999999999999998</v>
      </c>
      <c r="BB125" s="2">
        <f t="shared" si="130"/>
        <v>4.000000000000001E-3</v>
      </c>
      <c r="BC125" s="2">
        <f t="shared" si="125"/>
        <v>4.000000000000001E-3</v>
      </c>
      <c r="BD125" s="2">
        <f t="shared" si="126"/>
        <v>4.000000000000001E-3</v>
      </c>
      <c r="BE125" s="2">
        <f t="shared" si="127"/>
        <v>559.82729108468288</v>
      </c>
      <c r="BF125" s="2">
        <f t="shared" si="128"/>
        <v>183.79748086292426</v>
      </c>
      <c r="BG125" s="2">
        <f t="shared" si="129"/>
        <v>69.83762933275402</v>
      </c>
      <c r="BH125" s="2">
        <f t="shared" si="131"/>
        <v>427.31903948713006</v>
      </c>
      <c r="BI125" s="2">
        <f t="shared" si="132"/>
        <v>66.235163079090199</v>
      </c>
      <c r="BJ125" s="2">
        <f t="shared" si="133"/>
        <v>32.549900043369995</v>
      </c>
      <c r="BK125" s="11">
        <f t="shared" si="134"/>
        <v>4.0076748869596973E-2</v>
      </c>
      <c r="BL125" s="12">
        <f>BL$4*temperature!$I235+BL$5*temperature!$I235^2</f>
        <v>-2.3429383737285185</v>
      </c>
      <c r="BM125" s="12">
        <f>BM$4*temperature!$I235+BM$5*temperature!$I235^2</f>
        <v>-3.9552214350988493</v>
      </c>
      <c r="BN125" s="12">
        <f>BN$4*temperature!$I235+BN$5*temperature!$I235^2</f>
        <v>-4.9055789835772154</v>
      </c>
      <c r="BO125" s="12">
        <f>BO$4*temperature!$I235^2+BO$5*temperature!$I235^6</f>
        <v>-2.0507981372381563</v>
      </c>
      <c r="BP125" s="12">
        <f>BP$4*temperature!$I235^2+BP$5*temperature!$I235^6</f>
        <v>-4.1049361604627226</v>
      </c>
      <c r="BQ125" s="12">
        <f>BQ$4*temperature!$I235^2+BQ$5*temperature!$I235^6</f>
        <v>-5.4095940535795606</v>
      </c>
    </row>
    <row r="126" spans="1:69">
      <c r="A126" s="2">
        <f t="shared" si="141"/>
        <v>2080</v>
      </c>
      <c r="B126" s="5">
        <f t="shared" si="142"/>
        <v>1162.8995078922637</v>
      </c>
      <c r="C126" s="5">
        <f t="shared" si="143"/>
        <v>2951.6254426069099</v>
      </c>
      <c r="D126" s="5">
        <f t="shared" si="144"/>
        <v>4332.2872295837178</v>
      </c>
      <c r="E126" s="15">
        <f t="shared" si="145"/>
        <v>1.1331315772262197E-4</v>
      </c>
      <c r="F126" s="15">
        <f t="shared" si="146"/>
        <v>2.2323451898182106E-4</v>
      </c>
      <c r="G126" s="15">
        <f t="shared" si="147"/>
        <v>4.557253295722011E-4</v>
      </c>
      <c r="H126" s="5">
        <f t="shared" si="148"/>
        <v>141235.93609208861</v>
      </c>
      <c r="I126" s="5">
        <f t="shared" si="149"/>
        <v>46509.38345361995</v>
      </c>
      <c r="J126" s="5">
        <f t="shared" si="150"/>
        <v>17645.437213053632</v>
      </c>
      <c r="K126" s="5">
        <f t="shared" si="151"/>
        <v>121451.53999426521</v>
      </c>
      <c r="L126" s="5">
        <f t="shared" si="152"/>
        <v>15757.210512639544</v>
      </c>
      <c r="M126" s="5">
        <f t="shared" si="153"/>
        <v>4073.0072310439009</v>
      </c>
      <c r="N126" s="15">
        <f t="shared" si="154"/>
        <v>9.0250065645345323E-3</v>
      </c>
      <c r="O126" s="15">
        <f t="shared" si="155"/>
        <v>1.1961710305931073E-2</v>
      </c>
      <c r="P126" s="15">
        <f t="shared" si="156"/>
        <v>1.0194622693227018E-2</v>
      </c>
      <c r="Q126" s="5">
        <f t="shared" si="157"/>
        <v>9333.2970840873841</v>
      </c>
      <c r="R126" s="5">
        <f t="shared" si="158"/>
        <v>11821.038249316211</v>
      </c>
      <c r="S126" s="5">
        <f t="shared" si="159"/>
        <v>5843.6578431799553</v>
      </c>
      <c r="T126" s="5">
        <f t="shared" si="160"/>
        <v>66.083019253696818</v>
      </c>
      <c r="U126" s="5">
        <f t="shared" si="161"/>
        <v>254.16458726236127</v>
      </c>
      <c r="V126" s="5">
        <f t="shared" si="162"/>
        <v>331.17104283803013</v>
      </c>
      <c r="W126" s="15">
        <f t="shared" si="163"/>
        <v>-1.0734613539272964E-2</v>
      </c>
      <c r="X126" s="15">
        <f t="shared" si="164"/>
        <v>-1.217998157191269E-2</v>
      </c>
      <c r="Y126" s="15">
        <f t="shared" si="165"/>
        <v>-9.7425357312937999E-3</v>
      </c>
      <c r="Z126" s="5">
        <f t="shared" ref="Z126:Z189" si="178">Q125*AC126*(1-AX125)</f>
        <v>13031.653853009009</v>
      </c>
      <c r="AA126" s="5">
        <f t="shared" ref="AA126:AA189" si="179">R125*AD126*(1-AY125)</f>
        <v>27767.130783714383</v>
      </c>
      <c r="AB126" s="5">
        <f t="shared" ref="AB126:AB189" si="180">S125*AE126*(1-AZ125)</f>
        <v>21693.753213225536</v>
      </c>
      <c r="AC126" s="16">
        <f t="shared" si="166"/>
        <v>1.7423620792433805</v>
      </c>
      <c r="AD126" s="16">
        <f t="shared" si="167"/>
        <v>2.9357849400993197</v>
      </c>
      <c r="AE126" s="16">
        <f t="shared" si="168"/>
        <v>4.6442007052082319</v>
      </c>
      <c r="AF126" s="15">
        <f t="shared" si="169"/>
        <v>-4.0504037456468023E-3</v>
      </c>
      <c r="AG126" s="15">
        <f t="shared" si="170"/>
        <v>2.9673830763510267E-4</v>
      </c>
      <c r="AH126" s="15">
        <f t="shared" si="171"/>
        <v>9.7937136394747881E-3</v>
      </c>
      <c r="AI126" s="1">
        <f t="shared" si="135"/>
        <v>252105.50932610902</v>
      </c>
      <c r="AJ126" s="1">
        <f t="shared" si="136"/>
        <v>80615.502096930868</v>
      </c>
      <c r="AK126" s="1">
        <f t="shared" si="137"/>
        <v>30974.627295049733</v>
      </c>
      <c r="AL126" s="14">
        <f t="shared" si="172"/>
        <v>42.459148041491581</v>
      </c>
      <c r="AM126" s="14">
        <f t="shared" si="173"/>
        <v>8.5158293535017098</v>
      </c>
      <c r="AN126" s="14">
        <f t="shared" si="174"/>
        <v>2.9177679069542797</v>
      </c>
      <c r="AO126" s="11">
        <f t="shared" si="175"/>
        <v>1.0204127852469725E-2</v>
      </c>
      <c r="AP126" s="11">
        <f t="shared" si="176"/>
        <v>1.2854509790766659E-2</v>
      </c>
      <c r="AQ126" s="11">
        <f t="shared" si="177"/>
        <v>1.1660662288819627E-2</v>
      </c>
      <c r="AR126" s="1">
        <f t="shared" si="123"/>
        <v>141235.93609208861</v>
      </c>
      <c r="AS126" s="1">
        <f t="shared" ref="AS126:AS189" si="181">AM126*AJ126^$AR$5*C126^(1-$AR$5)*(1-BC125+BP125/100)</f>
        <v>46509.38345361995</v>
      </c>
      <c r="AT126" s="1">
        <f t="shared" ref="AT126:AT189" si="182">AN126*AK126^$AR$5*D126^(1-$AR$5)*(1-BD125+BQ125/100)</f>
        <v>17645.437213053632</v>
      </c>
      <c r="AU126" s="1">
        <f t="shared" si="138"/>
        <v>28247.187218417723</v>
      </c>
      <c r="AV126" s="1">
        <f t="shared" si="139"/>
        <v>9301.8766907239897</v>
      </c>
      <c r="AW126" s="1">
        <f t="shared" si="140"/>
        <v>3529.0874426107266</v>
      </c>
      <c r="AX126" s="2">
        <v>0.2</v>
      </c>
      <c r="AY126" s="2">
        <v>0.2</v>
      </c>
      <c r="AZ126" s="2">
        <v>0.2</v>
      </c>
      <c r="BA126" s="2">
        <f t="shared" si="124"/>
        <v>0.2</v>
      </c>
      <c r="BB126" s="2">
        <f t="shared" si="130"/>
        <v>4.000000000000001E-3</v>
      </c>
      <c r="BC126" s="2">
        <f t="shared" si="125"/>
        <v>4.000000000000001E-3</v>
      </c>
      <c r="BD126" s="2">
        <f t="shared" si="126"/>
        <v>4.000000000000001E-3</v>
      </c>
      <c r="BE126" s="2">
        <f t="shared" si="127"/>
        <v>564.9437443683546</v>
      </c>
      <c r="BF126" s="2">
        <f t="shared" si="128"/>
        <v>186.03753381447984</v>
      </c>
      <c r="BG126" s="2">
        <f t="shared" si="129"/>
        <v>70.581748852214545</v>
      </c>
      <c r="BH126" s="2">
        <f t="shared" si="131"/>
        <v>433.51653653531395</v>
      </c>
      <c r="BI126" s="2">
        <f t="shared" si="132"/>
        <v>66.999192413352318</v>
      </c>
      <c r="BJ126" s="2">
        <f t="shared" si="133"/>
        <v>32.53551755589465</v>
      </c>
      <c r="BK126" s="11">
        <f t="shared" si="134"/>
        <v>3.9627729085973867E-2</v>
      </c>
      <c r="BL126" s="12">
        <f>BL$4*temperature!$I236+BL$5*temperature!$I236^2</f>
        <v>-2.6024092066901048</v>
      </c>
      <c r="BM126" s="12">
        <f>BM$4*temperature!$I236+BM$5*temperature!$I236^2</f>
        <v>-4.1731953129867545</v>
      </c>
      <c r="BN126" s="12">
        <f>BN$4*temperature!$I236+BN$5*temperature!$I236^2</f>
        <v>-5.0902501019573609</v>
      </c>
      <c r="BO126" s="12">
        <f>BO$4*temperature!$I236^2+BO$5*temperature!$I236^6</f>
        <v>-2.430824769098332</v>
      </c>
      <c r="BP126" s="12">
        <f>BP$4*temperature!$I236^2+BP$5*temperature!$I236^6</f>
        <v>-4.5108429798676513</v>
      </c>
      <c r="BQ126" s="12">
        <f>BQ$4*temperature!$I236^2+BQ$5*temperature!$I236^6</f>
        <v>-5.831940555000382</v>
      </c>
    </row>
    <row r="127" spans="1:69">
      <c r="A127" s="2">
        <f t="shared" si="141"/>
        <v>2081</v>
      </c>
      <c r="B127" s="5">
        <f t="shared" si="142"/>
        <v>1163.0246911168495</v>
      </c>
      <c r="C127" s="5">
        <f t="shared" si="143"/>
        <v>2952.2514020585104</v>
      </c>
      <c r="D127" s="5">
        <f t="shared" si="144"/>
        <v>4334.162845957946</v>
      </c>
      <c r="E127" s="15">
        <f t="shared" si="145"/>
        <v>1.0764749983649086E-4</v>
      </c>
      <c r="F127" s="15">
        <f t="shared" si="146"/>
        <v>2.1207279303273E-4</v>
      </c>
      <c r="G127" s="15">
        <f t="shared" si="147"/>
        <v>4.3293906309359103E-4</v>
      </c>
      <c r="H127" s="5">
        <f t="shared" si="148"/>
        <v>142459.90453057559</v>
      </c>
      <c r="I127" s="5">
        <f t="shared" si="149"/>
        <v>47052.476235869995</v>
      </c>
      <c r="J127" s="5">
        <f t="shared" si="150"/>
        <v>17824.52132658564</v>
      </c>
      <c r="K127" s="5">
        <f t="shared" si="151"/>
        <v>122490.86852470151</v>
      </c>
      <c r="L127" s="5">
        <f t="shared" si="152"/>
        <v>15937.828398713542</v>
      </c>
      <c r="M127" s="5">
        <f t="shared" si="153"/>
        <v>4112.5638237633011</v>
      </c>
      <c r="N127" s="15">
        <f t="shared" si="154"/>
        <v>8.5575574462486426E-3</v>
      </c>
      <c r="O127" s="15">
        <f t="shared" si="155"/>
        <v>1.1462554614544151E-2</v>
      </c>
      <c r="P127" s="15">
        <f t="shared" si="156"/>
        <v>9.7118886551208483E-3</v>
      </c>
      <c r="Q127" s="5">
        <f t="shared" si="157"/>
        <v>9313.1230232939124</v>
      </c>
      <c r="R127" s="5">
        <f t="shared" si="158"/>
        <v>11813.41191094247</v>
      </c>
      <c r="S127" s="5">
        <f t="shared" si="159"/>
        <v>5845.4554653041678</v>
      </c>
      <c r="T127" s="5">
        <f t="shared" si="160"/>
        <v>65.373643580500044</v>
      </c>
      <c r="U127" s="5">
        <f t="shared" si="161"/>
        <v>251.0688672732729</v>
      </c>
      <c r="V127" s="5">
        <f t="shared" si="162"/>
        <v>327.94459712001077</v>
      </c>
      <c r="W127" s="15">
        <f t="shared" si="163"/>
        <v>-1.0734613539272964E-2</v>
      </c>
      <c r="X127" s="15">
        <f t="shared" si="164"/>
        <v>-1.217998157191269E-2</v>
      </c>
      <c r="Y127" s="15">
        <f t="shared" si="165"/>
        <v>-9.7425357312937999E-3</v>
      </c>
      <c r="Z127" s="5">
        <f t="shared" si="178"/>
        <v>12956.892253697342</v>
      </c>
      <c r="AA127" s="5">
        <f t="shared" si="179"/>
        <v>27771.459266115442</v>
      </c>
      <c r="AB127" s="5">
        <f t="shared" si="180"/>
        <v>21923.930115830197</v>
      </c>
      <c r="AC127" s="16">
        <f t="shared" si="166"/>
        <v>1.7353048093513401</v>
      </c>
      <c r="AD127" s="16">
        <f t="shared" si="167"/>
        <v>2.9366560999540252</v>
      </c>
      <c r="AE127" s="16">
        <f t="shared" si="168"/>
        <v>4.6896846769992884</v>
      </c>
      <c r="AF127" s="15">
        <f t="shared" si="169"/>
        <v>-4.0504037456468023E-3</v>
      </c>
      <c r="AG127" s="15">
        <f t="shared" si="170"/>
        <v>2.9673830763510267E-4</v>
      </c>
      <c r="AH127" s="15">
        <f t="shared" si="171"/>
        <v>9.7937136394747881E-3</v>
      </c>
      <c r="AI127" s="1">
        <f t="shared" si="135"/>
        <v>255142.14561191585</v>
      </c>
      <c r="AJ127" s="1">
        <f t="shared" si="136"/>
        <v>81855.828577961773</v>
      </c>
      <c r="AK127" s="1">
        <f t="shared" si="137"/>
        <v>31406.252008155487</v>
      </c>
      <c r="AL127" s="14">
        <f t="shared" si="172"/>
        <v>42.888074030862676</v>
      </c>
      <c r="AM127" s="14">
        <f t="shared" si="173"/>
        <v>8.6242014971847851</v>
      </c>
      <c r="AN127" s="14">
        <f t="shared" si="174"/>
        <v>2.9514507820924281</v>
      </c>
      <c r="AO127" s="11">
        <f t="shared" si="175"/>
        <v>1.0102086573945028E-2</v>
      </c>
      <c r="AP127" s="11">
        <f t="shared" si="176"/>
        <v>1.2725964692858992E-2</v>
      </c>
      <c r="AQ127" s="11">
        <f t="shared" si="177"/>
        <v>1.1544055665931431E-2</v>
      </c>
      <c r="AR127" s="1">
        <f t="shared" ref="AR127:AR190" si="183">AL127*AI127^$AR$5*B127^(1-$AR$5)*(1-BB126+BO126/100)</f>
        <v>142459.90453057559</v>
      </c>
      <c r="AS127" s="1">
        <f t="shared" si="181"/>
        <v>47052.476235869995</v>
      </c>
      <c r="AT127" s="1">
        <f t="shared" si="182"/>
        <v>17824.52132658564</v>
      </c>
      <c r="AU127" s="1">
        <f t="shared" si="138"/>
        <v>28491.980906115117</v>
      </c>
      <c r="AV127" s="1">
        <f t="shared" si="139"/>
        <v>9410.4952471739998</v>
      </c>
      <c r="AW127" s="1">
        <f t="shared" si="140"/>
        <v>3564.9042653171282</v>
      </c>
      <c r="AX127" s="2">
        <v>0.2</v>
      </c>
      <c r="AY127" s="2">
        <v>0.2</v>
      </c>
      <c r="AZ127" s="2">
        <v>0.2</v>
      </c>
      <c r="BA127" s="2">
        <f t="shared" si="124"/>
        <v>0.2</v>
      </c>
      <c r="BB127" s="2">
        <f t="shared" si="130"/>
        <v>4.000000000000001E-3</v>
      </c>
      <c r="BC127" s="2">
        <f t="shared" si="125"/>
        <v>4.000000000000001E-3</v>
      </c>
      <c r="BD127" s="2">
        <f t="shared" si="126"/>
        <v>4.000000000000001E-3</v>
      </c>
      <c r="BE127" s="2">
        <f t="shared" si="127"/>
        <v>569.83961812230245</v>
      </c>
      <c r="BF127" s="2">
        <f t="shared" si="128"/>
        <v>188.20990494348004</v>
      </c>
      <c r="BG127" s="2">
        <f t="shared" si="129"/>
        <v>71.298085306342571</v>
      </c>
      <c r="BH127" s="2">
        <f t="shared" si="131"/>
        <v>439.7965244788499</v>
      </c>
      <c r="BI127" s="2">
        <f t="shared" si="132"/>
        <v>67.770981402161667</v>
      </c>
      <c r="BJ127" s="2">
        <f t="shared" si="133"/>
        <v>32.520668023322024</v>
      </c>
      <c r="BK127" s="11">
        <f t="shared" si="134"/>
        <v>3.9161505268540092E-2</v>
      </c>
      <c r="BL127" s="12">
        <f>BL$4*temperature!$I237+BL$5*temperature!$I237^2</f>
        <v>-2.8673750791886938</v>
      </c>
      <c r="BM127" s="12">
        <f>BM$4*temperature!$I237+BM$5*temperature!$I237^2</f>
        <v>-4.3952362799174356</v>
      </c>
      <c r="BN127" s="12">
        <f>BN$4*temperature!$I237+BN$5*temperature!$I237^2</f>
        <v>-5.2779372759181413</v>
      </c>
      <c r="BO127" s="12">
        <f>BO$4*temperature!$I237^2+BO$5*temperature!$I237^6</f>
        <v>-2.8392151638948659</v>
      </c>
      <c r="BP127" s="12">
        <f>BP$4*temperature!$I237^2+BP$5*temperature!$I237^6</f>
        <v>-4.9437760199491896</v>
      </c>
      <c r="BQ127" s="12">
        <f>BQ$4*temperature!$I237^2+BQ$5*temperature!$I237^6</f>
        <v>-6.2804639424415134</v>
      </c>
    </row>
    <row r="128" spans="1:69">
      <c r="A128" s="2">
        <f t="shared" si="141"/>
        <v>2082</v>
      </c>
      <c r="B128" s="5">
        <f t="shared" si="142"/>
        <v>1163.1436279820839</v>
      </c>
      <c r="C128" s="5">
        <f t="shared" si="143"/>
        <v>2952.8461896490512</v>
      </c>
      <c r="D128" s="5">
        <f t="shared" si="144"/>
        <v>4335.9454529396789</v>
      </c>
      <c r="E128" s="15">
        <f t="shared" si="145"/>
        <v>1.0226512484466631E-4</v>
      </c>
      <c r="F128" s="15">
        <f t="shared" si="146"/>
        <v>2.0146915338109349E-4</v>
      </c>
      <c r="G128" s="15">
        <f t="shared" si="147"/>
        <v>4.1129210993891144E-4</v>
      </c>
      <c r="H128" s="5">
        <f t="shared" si="148"/>
        <v>143624.56837641023</v>
      </c>
      <c r="I128" s="5">
        <f t="shared" si="149"/>
        <v>47577.122379085893</v>
      </c>
      <c r="J128" s="5">
        <f t="shared" si="150"/>
        <v>17996.132322685182</v>
      </c>
      <c r="K128" s="5">
        <f t="shared" si="151"/>
        <v>123479.6502522924</v>
      </c>
      <c r="L128" s="5">
        <f t="shared" si="152"/>
        <v>16112.29279258209</v>
      </c>
      <c r="M128" s="5">
        <f t="shared" si="153"/>
        <v>4150.4517337698953</v>
      </c>
      <c r="N128" s="15">
        <f t="shared" si="154"/>
        <v>8.0722893020510611E-3</v>
      </c>
      <c r="O128" s="15">
        <f t="shared" si="155"/>
        <v>1.0946559939284395E-2</v>
      </c>
      <c r="P128" s="15">
        <f t="shared" si="156"/>
        <v>9.2127226786535843E-3</v>
      </c>
      <c r="Q128" s="5">
        <f t="shared" si="157"/>
        <v>9288.4712505122443</v>
      </c>
      <c r="R128" s="5">
        <f t="shared" si="158"/>
        <v>11799.642709118596</v>
      </c>
      <c r="S128" s="5">
        <f t="shared" si="159"/>
        <v>5844.2365063607795</v>
      </c>
      <c r="T128" s="5">
        <f t="shared" si="160"/>
        <v>64.671882781009202</v>
      </c>
      <c r="U128" s="5">
        <f t="shared" si="161"/>
        <v>248.01085309660346</v>
      </c>
      <c r="V128" s="5">
        <f t="shared" si="162"/>
        <v>324.74958516468433</v>
      </c>
      <c r="W128" s="15">
        <f t="shared" si="163"/>
        <v>-1.0734613539272964E-2</v>
      </c>
      <c r="X128" s="15">
        <f t="shared" si="164"/>
        <v>-1.217998157191269E-2</v>
      </c>
      <c r="Y128" s="15">
        <f t="shared" si="165"/>
        <v>-9.7425357312937999E-3</v>
      </c>
      <c r="Z128" s="5">
        <f t="shared" si="178"/>
        <v>12876.518530702177</v>
      </c>
      <c r="AA128" s="5">
        <f t="shared" si="179"/>
        <v>27761.778058869149</v>
      </c>
      <c r="AB128" s="5">
        <f t="shared" si="180"/>
        <v>22145.457084987134</v>
      </c>
      <c r="AC128" s="16">
        <f t="shared" si="166"/>
        <v>1.7282761242517046</v>
      </c>
      <c r="AD128" s="16">
        <f t="shared" si="167"/>
        <v>2.9375275183152318</v>
      </c>
      <c r="AE128" s="16">
        <f t="shared" si="168"/>
        <v>4.7356141057852525</v>
      </c>
      <c r="AF128" s="15">
        <f t="shared" si="169"/>
        <v>-4.0504037456468023E-3</v>
      </c>
      <c r="AG128" s="15">
        <f t="shared" si="170"/>
        <v>2.9673830763510267E-4</v>
      </c>
      <c r="AH128" s="15">
        <f t="shared" si="171"/>
        <v>9.7937136394747881E-3</v>
      </c>
      <c r="AI128" s="1">
        <f t="shared" si="135"/>
        <v>258119.91195683938</v>
      </c>
      <c r="AJ128" s="1">
        <f t="shared" si="136"/>
        <v>83080.740967339589</v>
      </c>
      <c r="AK128" s="1">
        <f t="shared" si="137"/>
        <v>31830.531072657064</v>
      </c>
      <c r="AL128" s="14">
        <f t="shared" si="172"/>
        <v>43.317000477343711</v>
      </c>
      <c r="AM128" s="14">
        <f t="shared" si="173"/>
        <v>8.7328552681044869</v>
      </c>
      <c r="AN128" s="14">
        <f t="shared" si="174"/>
        <v>2.9851817770949229</v>
      </c>
      <c r="AO128" s="11">
        <f t="shared" si="175"/>
        <v>1.0001065708205577E-2</v>
      </c>
      <c r="AP128" s="11">
        <f t="shared" si="176"/>
        <v>1.2598705045930402E-2</v>
      </c>
      <c r="AQ128" s="11">
        <f t="shared" si="177"/>
        <v>1.1428615109272117E-2</v>
      </c>
      <c r="AR128" s="1">
        <f t="shared" si="183"/>
        <v>143624.56837641023</v>
      </c>
      <c r="AS128" s="1">
        <f t="shared" si="181"/>
        <v>47577.122379085893</v>
      </c>
      <c r="AT128" s="1">
        <f t="shared" si="182"/>
        <v>17996.132322685182</v>
      </c>
      <c r="AU128" s="1">
        <f t="shared" si="138"/>
        <v>28724.913675282049</v>
      </c>
      <c r="AV128" s="1">
        <f t="shared" si="139"/>
        <v>9515.424475817179</v>
      </c>
      <c r="AW128" s="1">
        <f t="shared" si="140"/>
        <v>3599.2264645370365</v>
      </c>
      <c r="AX128" s="2">
        <v>0.2</v>
      </c>
      <c r="AY128" s="2">
        <v>0.2</v>
      </c>
      <c r="AZ128" s="2">
        <v>0.2</v>
      </c>
      <c r="BA128" s="2">
        <f t="shared" si="124"/>
        <v>0.2</v>
      </c>
      <c r="BB128" s="2">
        <f t="shared" si="130"/>
        <v>4.000000000000001E-3</v>
      </c>
      <c r="BC128" s="2">
        <f t="shared" si="125"/>
        <v>4.000000000000001E-3</v>
      </c>
      <c r="BD128" s="2">
        <f t="shared" si="126"/>
        <v>4.000000000000001E-3</v>
      </c>
      <c r="BE128" s="2">
        <f t="shared" si="127"/>
        <v>574.49827350564101</v>
      </c>
      <c r="BF128" s="2">
        <f t="shared" si="128"/>
        <v>190.30848951634363</v>
      </c>
      <c r="BG128" s="2">
        <f t="shared" si="129"/>
        <v>71.984529290740738</v>
      </c>
      <c r="BH128" s="2">
        <f t="shared" si="131"/>
        <v>446.15962935620666</v>
      </c>
      <c r="BI128" s="2">
        <f t="shared" si="132"/>
        <v>68.550540643611669</v>
      </c>
      <c r="BJ128" s="2">
        <f t="shared" si="133"/>
        <v>32.505325590926972</v>
      </c>
      <c r="BK128" s="11">
        <f t="shared" si="134"/>
        <v>3.8677341534816917E-2</v>
      </c>
      <c r="BL128" s="12">
        <f>BL$4*temperature!$I238+BL$5*temperature!$I238^2</f>
        <v>-3.1377574529521937</v>
      </c>
      <c r="BM128" s="12">
        <f>BM$4*temperature!$I238+BM$5*temperature!$I238^2</f>
        <v>-4.621278290119184</v>
      </c>
      <c r="BN128" s="12">
        <f>BN$4*temperature!$I238+BN$5*temperature!$I238^2</f>
        <v>-5.4685844971246844</v>
      </c>
      <c r="BO128" s="12">
        <f>BO$4*temperature!$I238^2+BO$5*temperature!$I238^6</f>
        <v>-3.2772629408642757</v>
      </c>
      <c r="BP128" s="12">
        <f>BP$4*temperature!$I238^2+BP$5*temperature!$I238^6</f>
        <v>-5.4049233106918155</v>
      </c>
      <c r="BQ128" s="12">
        <f>BQ$4*temperature!$I238^2+BQ$5*temperature!$I238^6</f>
        <v>-6.7562851911233226</v>
      </c>
    </row>
    <row r="129" spans="1:69">
      <c r="A129" s="2">
        <f t="shared" si="141"/>
        <v>2083</v>
      </c>
      <c r="B129" s="5">
        <f t="shared" si="142"/>
        <v>1163.2566295589952</v>
      </c>
      <c r="C129" s="5">
        <f t="shared" si="143"/>
        <v>2953.4113516998495</v>
      </c>
      <c r="D129" s="5">
        <f t="shared" si="144"/>
        <v>4337.6396260859019</v>
      </c>
      <c r="E129" s="15">
        <f t="shared" si="145"/>
        <v>9.7151868602433E-5</v>
      </c>
      <c r="F129" s="15">
        <f t="shared" si="146"/>
        <v>1.9139569571203881E-4</v>
      </c>
      <c r="G129" s="15">
        <f t="shared" si="147"/>
        <v>3.9072750444196585E-4</v>
      </c>
      <c r="H129" s="5">
        <f t="shared" si="148"/>
        <v>144725.63824401813</v>
      </c>
      <c r="I129" s="5">
        <f t="shared" si="149"/>
        <v>48081.741797126444</v>
      </c>
      <c r="J129" s="5">
        <f t="shared" si="150"/>
        <v>18159.726060404904</v>
      </c>
      <c r="K129" s="5">
        <f t="shared" si="151"/>
        <v>124414.19594478082</v>
      </c>
      <c r="L129" s="5">
        <f t="shared" si="152"/>
        <v>16280.06940836493</v>
      </c>
      <c r="M129" s="5">
        <f t="shared" si="153"/>
        <v>4186.5455929522332</v>
      </c>
      <c r="N129" s="15">
        <f t="shared" si="154"/>
        <v>7.5684186874434012E-3</v>
      </c>
      <c r="O129" s="15">
        <f t="shared" si="155"/>
        <v>1.0412957233503217E-2</v>
      </c>
      <c r="P129" s="15">
        <f t="shared" si="156"/>
        <v>8.6963688527352812E-3</v>
      </c>
      <c r="Q129" s="5">
        <f t="shared" si="157"/>
        <v>9259.2069695119299</v>
      </c>
      <c r="R129" s="5">
        <f t="shared" si="158"/>
        <v>11779.550032725108</v>
      </c>
      <c r="S129" s="5">
        <f t="shared" si="159"/>
        <v>5839.908230154655</v>
      </c>
      <c r="T129" s="5">
        <f t="shared" si="160"/>
        <v>63.977655112497906</v>
      </c>
      <c r="U129" s="5">
        <f t="shared" si="161"/>
        <v>244.99008547625249</v>
      </c>
      <c r="V129" s="5">
        <f t="shared" si="162"/>
        <v>321.58570072749455</v>
      </c>
      <c r="W129" s="15">
        <f t="shared" si="163"/>
        <v>-1.0734613539272964E-2</v>
      </c>
      <c r="X129" s="15">
        <f t="shared" si="164"/>
        <v>-1.217998157191269E-2</v>
      </c>
      <c r="Y129" s="15">
        <f t="shared" si="165"/>
        <v>-9.7425357312937999E-3</v>
      </c>
      <c r="Z129" s="5">
        <f t="shared" si="178"/>
        <v>12790.417429748428</v>
      </c>
      <c r="AA129" s="5">
        <f t="shared" si="179"/>
        <v>27737.648512660369</v>
      </c>
      <c r="AB129" s="5">
        <f t="shared" si="180"/>
        <v>22357.68010723967</v>
      </c>
      <c r="AC129" s="16">
        <f t="shared" si="166"/>
        <v>1.7212759081645237</v>
      </c>
      <c r="AD129" s="16">
        <f t="shared" si="167"/>
        <v>2.9383991952596484</v>
      </c>
      <c r="AE129" s="16">
        <f t="shared" si="168"/>
        <v>4.7819933542443707</v>
      </c>
      <c r="AF129" s="15">
        <f t="shared" si="169"/>
        <v>-4.0504037456468023E-3</v>
      </c>
      <c r="AG129" s="15">
        <f t="shared" si="170"/>
        <v>2.9673830763510267E-4</v>
      </c>
      <c r="AH129" s="15">
        <f t="shared" si="171"/>
        <v>9.7937136394747881E-3</v>
      </c>
      <c r="AI129" s="1">
        <f t="shared" si="135"/>
        <v>261032.83443643752</v>
      </c>
      <c r="AJ129" s="1">
        <f t="shared" si="136"/>
        <v>84288.091346422822</v>
      </c>
      <c r="AK129" s="1">
        <f t="shared" si="137"/>
        <v>32246.704429928395</v>
      </c>
      <c r="AL129" s="14">
        <f t="shared" si="172"/>
        <v>43.745884483719436</v>
      </c>
      <c r="AM129" s="14">
        <f t="shared" si="173"/>
        <v>8.8417777091588192</v>
      </c>
      <c r="AN129" s="14">
        <f t="shared" si="174"/>
        <v>3.0189571057209377</v>
      </c>
      <c r="AO129" s="11">
        <f t="shared" si="175"/>
        <v>9.901055051123521E-3</v>
      </c>
      <c r="AP129" s="11">
        <f t="shared" si="176"/>
        <v>1.2472717995471097E-2</v>
      </c>
      <c r="AQ129" s="11">
        <f t="shared" si="177"/>
        <v>1.1314328958179395E-2</v>
      </c>
      <c r="AR129" s="1">
        <f t="shared" si="183"/>
        <v>144725.63824401813</v>
      </c>
      <c r="AS129" s="1">
        <f t="shared" si="181"/>
        <v>48081.741797126444</v>
      </c>
      <c r="AT129" s="1">
        <f t="shared" si="182"/>
        <v>18159.726060404904</v>
      </c>
      <c r="AU129" s="1">
        <f t="shared" si="138"/>
        <v>28945.127648803627</v>
      </c>
      <c r="AV129" s="1">
        <f t="shared" si="139"/>
        <v>9616.3483594252884</v>
      </c>
      <c r="AW129" s="1">
        <f t="shared" si="140"/>
        <v>3631.945212080981</v>
      </c>
      <c r="AX129" s="2">
        <v>0.2</v>
      </c>
      <c r="AY129" s="2">
        <v>0.2</v>
      </c>
      <c r="AZ129" s="2">
        <v>0.2</v>
      </c>
      <c r="BA129" s="2">
        <f t="shared" si="124"/>
        <v>0.20000000000000004</v>
      </c>
      <c r="BB129" s="2">
        <f t="shared" si="130"/>
        <v>4.000000000000001E-3</v>
      </c>
      <c r="BC129" s="2">
        <f t="shared" si="125"/>
        <v>4.000000000000001E-3</v>
      </c>
      <c r="BD129" s="2">
        <f t="shared" si="126"/>
        <v>4.000000000000001E-3</v>
      </c>
      <c r="BE129" s="2">
        <f t="shared" si="127"/>
        <v>578.90255297607268</v>
      </c>
      <c r="BF129" s="2">
        <f t="shared" si="128"/>
        <v>192.32696718850582</v>
      </c>
      <c r="BG129" s="2">
        <f t="shared" si="129"/>
        <v>72.638904241619628</v>
      </c>
      <c r="BH129" s="2">
        <f t="shared" si="131"/>
        <v>452.60645804228375</v>
      </c>
      <c r="BI129" s="2">
        <f t="shared" si="132"/>
        <v>69.33787739819455</v>
      </c>
      <c r="BJ129" s="2">
        <f t="shared" si="133"/>
        <v>32.489463975333614</v>
      </c>
      <c r="BK129" s="11">
        <f t="shared" si="134"/>
        <v>3.8174483746690607E-2</v>
      </c>
      <c r="BL129" s="12">
        <f>BL$4*temperature!$I239+BL$5*temperature!$I239^2</f>
        <v>-3.413469306173635</v>
      </c>
      <c r="BM129" s="12">
        <f>BM$4*temperature!$I239+BM$5*temperature!$I239^2</f>
        <v>-4.8512488543382801</v>
      </c>
      <c r="BN129" s="12">
        <f>BN$4*temperature!$I239+BN$5*temperature!$I239^2</f>
        <v>-5.6621308328313802</v>
      </c>
      <c r="BO129" s="12">
        <f>BO$4*temperature!$I239^2+BO$5*temperature!$I239^6</f>
        <v>-3.7462717273220427</v>
      </c>
      <c r="BP129" s="12">
        <f>BP$4*temperature!$I239^2+BP$5*temperature!$I239^6</f>
        <v>-5.8954810812262401</v>
      </c>
      <c r="BQ129" s="12">
        <f>BQ$4*temperature!$I239^2+BQ$5*temperature!$I239^6</f>
        <v>-7.2605323265677839</v>
      </c>
    </row>
    <row r="130" spans="1:69">
      <c r="A130" s="2">
        <f t="shared" si="141"/>
        <v>2084</v>
      </c>
      <c r="B130" s="5">
        <f t="shared" si="142"/>
        <v>1163.3639914864596</v>
      </c>
      <c r="C130" s="5">
        <f t="shared" si="143"/>
        <v>2953.9483584092131</v>
      </c>
      <c r="D130" s="5">
        <f t="shared" si="144"/>
        <v>4339.249719436858</v>
      </c>
      <c r="E130" s="15">
        <f t="shared" si="145"/>
        <v>9.229427517231135E-5</v>
      </c>
      <c r="F130" s="15">
        <f t="shared" si="146"/>
        <v>1.8182591092643686E-4</v>
      </c>
      <c r="G130" s="15">
        <f t="shared" si="147"/>
        <v>3.7119112921986754E-4</v>
      </c>
      <c r="H130" s="5">
        <f t="shared" si="148"/>
        <v>145758.70275857113</v>
      </c>
      <c r="I130" s="5">
        <f t="shared" si="149"/>
        <v>48564.702680843046</v>
      </c>
      <c r="J130" s="5">
        <f t="shared" si="150"/>
        <v>18314.742492161651</v>
      </c>
      <c r="K130" s="5">
        <f t="shared" si="151"/>
        <v>125290.71195708193</v>
      </c>
      <c r="L130" s="5">
        <f t="shared" si="152"/>
        <v>16440.606533486101</v>
      </c>
      <c r="M130" s="5">
        <f t="shared" si="153"/>
        <v>4220.716408674105</v>
      </c>
      <c r="N130" s="15">
        <f t="shared" si="154"/>
        <v>7.045144693055283E-3</v>
      </c>
      <c r="O130" s="15">
        <f t="shared" si="155"/>
        <v>9.8609607302218016E-3</v>
      </c>
      <c r="P130" s="15">
        <f t="shared" si="156"/>
        <v>8.1620550793466418E-3</v>
      </c>
      <c r="Q130" s="5">
        <f t="shared" si="157"/>
        <v>9225.1965229370253</v>
      </c>
      <c r="R130" s="5">
        <f t="shared" si="158"/>
        <v>11752.95481551366</v>
      </c>
      <c r="S130" s="5">
        <f t="shared" si="159"/>
        <v>5832.3781075760817</v>
      </c>
      <c r="T130" s="5">
        <f t="shared" si="160"/>
        <v>63.29087970971635</v>
      </c>
      <c r="U130" s="5">
        <f t="shared" si="161"/>
        <v>242.00611074985042</v>
      </c>
      <c r="V130" s="5">
        <f t="shared" si="162"/>
        <v>318.45264054748378</v>
      </c>
      <c r="W130" s="15">
        <f t="shared" si="163"/>
        <v>-1.0734613539272964E-2</v>
      </c>
      <c r="X130" s="15">
        <f t="shared" si="164"/>
        <v>-1.217998157191269E-2</v>
      </c>
      <c r="Y130" s="15">
        <f t="shared" si="165"/>
        <v>-9.7425357312937999E-3</v>
      </c>
      <c r="Z130" s="5">
        <f t="shared" si="178"/>
        <v>12698.476774830071</v>
      </c>
      <c r="AA130" s="5">
        <f t="shared" si="179"/>
        <v>27698.633076605656</v>
      </c>
      <c r="AB130" s="5">
        <f t="shared" si="180"/>
        <v>22559.924426843212</v>
      </c>
      <c r="AC130" s="16">
        <f t="shared" si="166"/>
        <v>1.7143040457788026</v>
      </c>
      <c r="AD130" s="16">
        <f t="shared" si="167"/>
        <v>2.939271130864006</v>
      </c>
      <c r="AE130" s="16">
        <f t="shared" si="168"/>
        <v>4.8288268277817119</v>
      </c>
      <c r="AF130" s="15">
        <f t="shared" si="169"/>
        <v>-4.0504037456468023E-3</v>
      </c>
      <c r="AG130" s="15">
        <f t="shared" si="170"/>
        <v>2.9673830763510267E-4</v>
      </c>
      <c r="AH130" s="15">
        <f t="shared" si="171"/>
        <v>9.7937136394747881E-3</v>
      </c>
      <c r="AI130" s="1">
        <f t="shared" si="135"/>
        <v>263874.67864159739</v>
      </c>
      <c r="AJ130" s="1">
        <f t="shared" si="136"/>
        <v>85475.630571205838</v>
      </c>
      <c r="AK130" s="1">
        <f t="shared" si="137"/>
        <v>32653.979199016536</v>
      </c>
      <c r="AL130" s="14">
        <f t="shared" si="172"/>
        <v>44.174683590147502</v>
      </c>
      <c r="AM130" s="14">
        <f t="shared" si="173"/>
        <v>8.9509558991043505</v>
      </c>
      <c r="AN130" s="14">
        <f t="shared" si="174"/>
        <v>3.05277300478765</v>
      </c>
      <c r="AO130" s="11">
        <f t="shared" si="175"/>
        <v>9.8020445006122853E-3</v>
      </c>
      <c r="AP130" s="11">
        <f t="shared" si="176"/>
        <v>1.2347990815516387E-2</v>
      </c>
      <c r="AQ130" s="11">
        <f t="shared" si="177"/>
        <v>1.1201185668597602E-2</v>
      </c>
      <c r="AR130" s="1">
        <f t="shared" si="183"/>
        <v>145758.70275857113</v>
      </c>
      <c r="AS130" s="1">
        <f t="shared" si="181"/>
        <v>48564.702680843046</v>
      </c>
      <c r="AT130" s="1">
        <f t="shared" si="182"/>
        <v>18314.742492161651</v>
      </c>
      <c r="AU130" s="1">
        <f t="shared" si="138"/>
        <v>29151.740551714229</v>
      </c>
      <c r="AV130" s="1">
        <f t="shared" si="139"/>
        <v>9712.9405361686095</v>
      </c>
      <c r="AW130" s="1">
        <f t="shared" si="140"/>
        <v>3662.9484984323303</v>
      </c>
      <c r="AX130" s="2">
        <v>0.2</v>
      </c>
      <c r="AY130" s="2">
        <v>0.2</v>
      </c>
      <c r="AZ130" s="2">
        <v>0.2</v>
      </c>
      <c r="BA130" s="2">
        <f t="shared" si="124"/>
        <v>0.19999999999999998</v>
      </c>
      <c r="BB130" s="2">
        <f t="shared" si="130"/>
        <v>4.000000000000001E-3</v>
      </c>
      <c r="BC130" s="2">
        <f t="shared" si="125"/>
        <v>4.000000000000001E-3</v>
      </c>
      <c r="BD130" s="2">
        <f t="shared" si="126"/>
        <v>4.000000000000001E-3</v>
      </c>
      <c r="BE130" s="2">
        <f t="shared" si="127"/>
        <v>583.03481103428464</v>
      </c>
      <c r="BF130" s="2">
        <f t="shared" si="128"/>
        <v>194.25881072337222</v>
      </c>
      <c r="BG130" s="2">
        <f t="shared" si="129"/>
        <v>73.258969968646625</v>
      </c>
      <c r="BH130" s="2">
        <f t="shared" si="131"/>
        <v>459.13759687298142</v>
      </c>
      <c r="BI130" s="2">
        <f t="shared" si="132"/>
        <v>70.13299543920229</v>
      </c>
      <c r="BJ130" s="2">
        <f t="shared" si="133"/>
        <v>32.473056461784282</v>
      </c>
      <c r="BK130" s="11">
        <f t="shared" si="134"/>
        <v>3.7652159497441023E-2</v>
      </c>
      <c r="BL130" s="12">
        <f>BL$4*temperature!$I240+BL$5*temperature!$I240^2</f>
        <v>-3.694414915500694</v>
      </c>
      <c r="BM130" s="12">
        <f>BM$4*temperature!$I240+BM$5*temperature!$I240^2</f>
        <v>-5.0850688751708581</v>
      </c>
      <c r="BN130" s="12">
        <f>BN$4*temperature!$I240+BN$5*temperature!$I240^2</f>
        <v>-5.8585103008282875</v>
      </c>
      <c r="BO130" s="12">
        <f>BO$4*temperature!$I240^2+BO$5*temperature!$I240^6</f>
        <v>-4.2475506114395092</v>
      </c>
      <c r="BP130" s="12">
        <f>BP$4*temperature!$I240^2+BP$5*temperature!$I240^6</f>
        <v>-6.416649500125418</v>
      </c>
      <c r="BQ130" s="12">
        <f>BQ$4*temperature!$I240^2+BQ$5*temperature!$I240^6</f>
        <v>-7.7943363474778833</v>
      </c>
    </row>
    <row r="131" spans="1:69">
      <c r="A131" s="2">
        <f t="shared" si="141"/>
        <v>2085</v>
      </c>
      <c r="B131" s="5">
        <f t="shared" si="142"/>
        <v>1163.4659947309976</v>
      </c>
      <c r="C131" s="5">
        <f t="shared" si="143"/>
        <v>2954.4586075427555</v>
      </c>
      <c r="D131" s="5">
        <f t="shared" si="144"/>
        <v>4340.7798758900162</v>
      </c>
      <c r="E131" s="15">
        <f t="shared" si="145"/>
        <v>8.7679561413695777E-5</v>
      </c>
      <c r="F131" s="15">
        <f t="shared" si="146"/>
        <v>1.7273461538011502E-4</v>
      </c>
      <c r="G131" s="15">
        <f t="shared" si="147"/>
        <v>3.5263157275887413E-4</v>
      </c>
      <c r="H131" s="5">
        <f t="shared" si="148"/>
        <v>146719.23780466642</v>
      </c>
      <c r="I131" s="5">
        <f t="shared" si="149"/>
        <v>49024.324233871586</v>
      </c>
      <c r="J131" s="5">
        <f t="shared" si="150"/>
        <v>18460.606740370135</v>
      </c>
      <c r="K131" s="5">
        <f t="shared" si="151"/>
        <v>126105.3081646697</v>
      </c>
      <c r="L131" s="5">
        <f t="shared" si="152"/>
        <v>16593.33595289239</v>
      </c>
      <c r="M131" s="5">
        <f t="shared" si="153"/>
        <v>4252.8318109162456</v>
      </c>
      <c r="N131" s="15">
        <f t="shared" si="154"/>
        <v>6.5016488043168064E-3</v>
      </c>
      <c r="O131" s="15">
        <f t="shared" si="155"/>
        <v>9.2897679349730478E-3</v>
      </c>
      <c r="P131" s="15">
        <f t="shared" si="156"/>
        <v>7.6089931501057695E-3</v>
      </c>
      <c r="Q131" s="5">
        <f t="shared" si="157"/>
        <v>9186.3081209779684</v>
      </c>
      <c r="R131" s="5">
        <f t="shared" si="158"/>
        <v>11719.680472646216</v>
      </c>
      <c r="S131" s="5">
        <f t="shared" si="159"/>
        <v>5821.5542613534508</v>
      </c>
      <c r="T131" s="5">
        <f t="shared" si="160"/>
        <v>62.611476575471933</v>
      </c>
      <c r="U131" s="5">
        <f t="shared" si="161"/>
        <v>239.05848078062698</v>
      </c>
      <c r="V131" s="5">
        <f t="shared" si="162"/>
        <v>315.35010431822508</v>
      </c>
      <c r="W131" s="15">
        <f t="shared" si="163"/>
        <v>-1.0734613539272964E-2</v>
      </c>
      <c r="X131" s="15">
        <f t="shared" si="164"/>
        <v>-1.217998157191269E-2</v>
      </c>
      <c r="Y131" s="15">
        <f t="shared" si="165"/>
        <v>-9.7425357312937999E-3</v>
      </c>
      <c r="Z131" s="5">
        <f t="shared" si="178"/>
        <v>12600.588344597243</v>
      </c>
      <c r="AA131" s="5">
        <f t="shared" si="179"/>
        <v>27644.29732181532</v>
      </c>
      <c r="AB131" s="5">
        <f t="shared" si="180"/>
        <v>22751.495647536656</v>
      </c>
      <c r="AC131" s="16">
        <f t="shared" si="166"/>
        <v>1.7073604222506027</v>
      </c>
      <c r="AD131" s="16">
        <f t="shared" si="167"/>
        <v>2.9401433252050593</v>
      </c>
      <c r="AE131" s="16">
        <f t="shared" si="168"/>
        <v>4.8761189749476195</v>
      </c>
      <c r="AF131" s="15">
        <f t="shared" si="169"/>
        <v>-4.0504037456468023E-3</v>
      </c>
      <c r="AG131" s="15">
        <f t="shared" si="170"/>
        <v>2.9673830763510267E-4</v>
      </c>
      <c r="AH131" s="15">
        <f t="shared" si="171"/>
        <v>9.7937136394747881E-3</v>
      </c>
      <c r="AI131" s="1">
        <f t="shared" si="135"/>
        <v>266638.95132915187</v>
      </c>
      <c r="AJ131" s="1">
        <f t="shared" si="136"/>
        <v>86641.008050253862</v>
      </c>
      <c r="AK131" s="1">
        <f t="shared" si="137"/>
        <v>33051.529777547214</v>
      </c>
      <c r="AL131" s="14">
        <f t="shared" si="172"/>
        <v>44.603355782355081</v>
      </c>
      <c r="AM131" s="14">
        <f t="shared" si="173"/>
        <v>9.0603769571242623</v>
      </c>
      <c r="AN131" s="14">
        <f t="shared" si="174"/>
        <v>3.0866257352460522</v>
      </c>
      <c r="AO131" s="11">
        <f t="shared" si="175"/>
        <v>9.7040240556061624E-3</v>
      </c>
      <c r="AP131" s="11">
        <f t="shared" si="176"/>
        <v>1.2224510907361224E-2</v>
      </c>
      <c r="AQ131" s="11">
        <f t="shared" si="177"/>
        <v>1.1089173811911626E-2</v>
      </c>
      <c r="AR131" s="1">
        <f t="shared" si="183"/>
        <v>146719.23780466642</v>
      </c>
      <c r="AS131" s="1">
        <f t="shared" si="181"/>
        <v>49024.324233871586</v>
      </c>
      <c r="AT131" s="1">
        <f t="shared" si="182"/>
        <v>18460.606740370135</v>
      </c>
      <c r="AU131" s="1">
        <f t="shared" si="138"/>
        <v>29343.847560933285</v>
      </c>
      <c r="AV131" s="1">
        <f t="shared" si="139"/>
        <v>9804.8648467743169</v>
      </c>
      <c r="AW131" s="1">
        <f t="shared" si="140"/>
        <v>3692.1213480740271</v>
      </c>
      <c r="AX131" s="2">
        <v>0.2</v>
      </c>
      <c r="AY131" s="2">
        <v>0.2</v>
      </c>
      <c r="AZ131" s="2">
        <v>0.2</v>
      </c>
      <c r="BA131" s="2">
        <f t="shared" si="124"/>
        <v>0.2</v>
      </c>
      <c r="BB131" s="2">
        <f t="shared" si="130"/>
        <v>4.000000000000001E-3</v>
      </c>
      <c r="BC131" s="2">
        <f t="shared" si="125"/>
        <v>4.000000000000001E-3</v>
      </c>
      <c r="BD131" s="2">
        <f t="shared" si="126"/>
        <v>4.000000000000001E-3</v>
      </c>
      <c r="BE131" s="2">
        <f t="shared" si="127"/>
        <v>586.87695121866579</v>
      </c>
      <c r="BF131" s="2">
        <f t="shared" si="128"/>
        <v>196.09729693548638</v>
      </c>
      <c r="BG131" s="2">
        <f t="shared" si="129"/>
        <v>73.842426961480555</v>
      </c>
      <c r="BH131" s="2">
        <f t="shared" si="131"/>
        <v>465.75361020368638</v>
      </c>
      <c r="BI131" s="2">
        <f t="shared" si="132"/>
        <v>70.935894898199294</v>
      </c>
      <c r="BJ131" s="2">
        <f t="shared" si="133"/>
        <v>32.456075901750921</v>
      </c>
      <c r="BK131" s="11">
        <f t="shared" si="134"/>
        <v>3.7109578078884126E-2</v>
      </c>
      <c r="BL131" s="12">
        <f>BL$4*temperature!$I241+BL$5*temperature!$I241^2</f>
        <v>-3.9804896403706245</v>
      </c>
      <c r="BM131" s="12">
        <f>BM$4*temperature!$I241+BM$5*temperature!$I241^2</f>
        <v>-5.3226524842407628</v>
      </c>
      <c r="BN131" s="12">
        <f>BN$4*temperature!$I241+BN$5*temperature!$I241^2</f>
        <v>-6.0576517458541801</v>
      </c>
      <c r="BO131" s="12">
        <f>BO$4*temperature!$I241^2+BO$5*temperature!$I241^6</f>
        <v>-4.7824091489940823</v>
      </c>
      <c r="BP131" s="12">
        <f>BP$4*temperature!$I241^2+BP$5*temperature!$I241^6</f>
        <v>-6.9696280009722331</v>
      </c>
      <c r="BQ131" s="12">
        <f>BQ$4*temperature!$I241^2+BQ$5*temperature!$I241^6</f>
        <v>-8.358826753764431</v>
      </c>
    </row>
    <row r="132" spans="1:69">
      <c r="A132" s="2">
        <f t="shared" si="141"/>
        <v>2086</v>
      </c>
      <c r="B132" s="5">
        <f t="shared" si="142"/>
        <v>1163.5629063097285</v>
      </c>
      <c r="C132" s="5">
        <f t="shared" si="143"/>
        <v>2954.9434279504244</v>
      </c>
      <c r="D132" s="5">
        <f t="shared" si="144"/>
        <v>4342.2340371229193</v>
      </c>
      <c r="E132" s="15">
        <f t="shared" si="145"/>
        <v>8.3295583343010989E-5</v>
      </c>
      <c r="F132" s="15">
        <f t="shared" si="146"/>
        <v>1.6409788461110926E-4</v>
      </c>
      <c r="G132" s="15">
        <f t="shared" si="147"/>
        <v>3.3499999412093043E-4</v>
      </c>
      <c r="H132" s="5">
        <f t="shared" si="148"/>
        <v>147602.61744078677</v>
      </c>
      <c r="I132" s="5">
        <f t="shared" si="149"/>
        <v>49458.880006432373</v>
      </c>
      <c r="J132" s="5">
        <f t="shared" si="150"/>
        <v>18596.73038095735</v>
      </c>
      <c r="K132" s="5">
        <f t="shared" si="151"/>
        <v>126854.0073255794</v>
      </c>
      <c r="L132" s="5">
        <f t="shared" si="152"/>
        <v>16737.674074774928</v>
      </c>
      <c r="M132" s="5">
        <f t="shared" si="153"/>
        <v>4282.7563466107385</v>
      </c>
      <c r="N132" s="15">
        <f t="shared" si="154"/>
        <v>5.9370947330150692E-3</v>
      </c>
      <c r="O132" s="15">
        <f t="shared" si="155"/>
        <v>8.6985596080442207E-3</v>
      </c>
      <c r="P132" s="15">
        <f t="shared" si="156"/>
        <v>7.0363788235598967E-3</v>
      </c>
      <c r="Q132" s="5">
        <f t="shared" si="157"/>
        <v>9142.4126285498733</v>
      </c>
      <c r="R132" s="5">
        <f t="shared" si="158"/>
        <v>11679.553915100563</v>
      </c>
      <c r="S132" s="5">
        <f t="shared" si="159"/>
        <v>5807.3459512340842</v>
      </c>
      <c r="T132" s="5">
        <f t="shared" si="160"/>
        <v>61.939366571310998</v>
      </c>
      <c r="U132" s="5">
        <f t="shared" si="161"/>
        <v>236.1467528901095</v>
      </c>
      <c r="V132" s="5">
        <f t="shared" si="162"/>
        <v>312.27779465903757</v>
      </c>
      <c r="W132" s="15">
        <f t="shared" si="163"/>
        <v>-1.0734613539272964E-2</v>
      </c>
      <c r="X132" s="15">
        <f t="shared" si="164"/>
        <v>-1.217998157191269E-2</v>
      </c>
      <c r="Y132" s="15">
        <f t="shared" si="165"/>
        <v>-9.7425357312937999E-3</v>
      </c>
      <c r="Z132" s="5">
        <f t="shared" si="178"/>
        <v>12496.648805822784</v>
      </c>
      <c r="AA132" s="5">
        <f t="shared" si="179"/>
        <v>27574.212149908199</v>
      </c>
      <c r="AB132" s="5">
        <f t="shared" si="180"/>
        <v>22931.681074289299</v>
      </c>
      <c r="AC132" s="16">
        <f t="shared" si="166"/>
        <v>1.7004449232011498</v>
      </c>
      <c r="AD132" s="16">
        <f t="shared" si="167"/>
        <v>2.9410157783595854</v>
      </c>
      <c r="AE132" s="16">
        <f t="shared" si="168"/>
        <v>4.9238742878602659</v>
      </c>
      <c r="AF132" s="15">
        <f t="shared" si="169"/>
        <v>-4.0504037456468023E-3</v>
      </c>
      <c r="AG132" s="15">
        <f t="shared" si="170"/>
        <v>2.9673830763510267E-4</v>
      </c>
      <c r="AH132" s="15">
        <f t="shared" si="171"/>
        <v>9.7937136394747881E-3</v>
      </c>
      <c r="AI132" s="1">
        <f t="shared" si="135"/>
        <v>269318.90375716996</v>
      </c>
      <c r="AJ132" s="1">
        <f t="shared" si="136"/>
        <v>87781.772092002793</v>
      </c>
      <c r="AK132" s="1">
        <f t="shared" si="137"/>
        <v>33438.498147866521</v>
      </c>
      <c r="AL132" s="14">
        <f t="shared" si="172"/>
        <v>45.031859499453084</v>
      </c>
      <c r="AM132" s="14">
        <f t="shared" si="173"/>
        <v>9.1700280472920603</v>
      </c>
      <c r="AN132" s="14">
        <f t="shared" si="174"/>
        <v>3.1205115832238106</v>
      </c>
      <c r="AO132" s="11">
        <f t="shared" si="175"/>
        <v>9.6069838150500998E-3</v>
      </c>
      <c r="AP132" s="11">
        <f t="shared" si="176"/>
        <v>1.2102265798287611E-2</v>
      </c>
      <c r="AQ132" s="11">
        <f t="shared" si="177"/>
        <v>1.0978282073792509E-2</v>
      </c>
      <c r="AR132" s="1">
        <f t="shared" si="183"/>
        <v>147602.61744078677</v>
      </c>
      <c r="AS132" s="1">
        <f t="shared" si="181"/>
        <v>49458.880006432373</v>
      </c>
      <c r="AT132" s="1">
        <f t="shared" si="182"/>
        <v>18596.73038095735</v>
      </c>
      <c r="AU132" s="1">
        <f t="shared" si="138"/>
        <v>29520.523488157356</v>
      </c>
      <c r="AV132" s="1">
        <f t="shared" si="139"/>
        <v>9891.7760012864746</v>
      </c>
      <c r="AW132" s="1">
        <f t="shared" si="140"/>
        <v>3719.3460761914703</v>
      </c>
      <c r="AX132" s="2">
        <v>0.2</v>
      </c>
      <c r="AY132" s="2">
        <v>0.2</v>
      </c>
      <c r="AZ132" s="2">
        <v>0.2</v>
      </c>
      <c r="BA132" s="2">
        <f t="shared" si="124"/>
        <v>0.2</v>
      </c>
      <c r="BB132" s="2">
        <f t="shared" si="130"/>
        <v>4.000000000000001E-3</v>
      </c>
      <c r="BC132" s="2">
        <f t="shared" si="125"/>
        <v>4.000000000000001E-3</v>
      </c>
      <c r="BD132" s="2">
        <f t="shared" si="126"/>
        <v>4.000000000000001E-3</v>
      </c>
      <c r="BE132" s="2">
        <f t="shared" si="127"/>
        <v>590.41046976314715</v>
      </c>
      <c r="BF132" s="2">
        <f t="shared" si="128"/>
        <v>197.83552002572955</v>
      </c>
      <c r="BG132" s="2">
        <f t="shared" si="129"/>
        <v>74.386921523829415</v>
      </c>
      <c r="BH132" s="2">
        <f t="shared" si="131"/>
        <v>472.45503889654543</v>
      </c>
      <c r="BI132" s="2">
        <f t="shared" si="132"/>
        <v>71.74657210519365</v>
      </c>
      <c r="BJ132" s="2">
        <f t="shared" si="133"/>
        <v>32.438494710809081</v>
      </c>
      <c r="BK132" s="11">
        <f t="shared" si="134"/>
        <v>3.654593042477236E-2</v>
      </c>
      <c r="BL132" s="12">
        <f>BL$4*temperature!$I242+BL$5*temperature!$I242^2</f>
        <v>-4.2715797109458222</v>
      </c>
      <c r="BM132" s="12">
        <f>BM$4*temperature!$I242+BM$5*temperature!$I242^2</f>
        <v>-5.5639068822101176</v>
      </c>
      <c r="BN132" s="12">
        <f>BN$4*temperature!$I242+BN$5*temperature!$I242^2</f>
        <v>-6.2594787182593059</v>
      </c>
      <c r="BO132" s="12">
        <f>BO$4*temperature!$I242^2+BO$5*temperature!$I242^6</f>
        <v>-5.3521519121216272</v>
      </c>
      <c r="BP132" s="12">
        <f>BP$4*temperature!$I242^2+BP$5*temperature!$I242^6</f>
        <v>-7.5556101822519413</v>
      </c>
      <c r="BQ132" s="12">
        <f>BQ$4*temperature!$I242^2+BQ$5*temperature!$I242^6</f>
        <v>-8.9551266694237786</v>
      </c>
    </row>
    <row r="133" spans="1:69">
      <c r="A133" s="2">
        <f t="shared" si="141"/>
        <v>2087</v>
      </c>
      <c r="B133" s="5">
        <f t="shared" si="142"/>
        <v>1163.654979978214</v>
      </c>
      <c r="C133" s="5">
        <f t="shared" si="143"/>
        <v>2955.4040829178134</v>
      </c>
      <c r="D133" s="5">
        <f t="shared" si="144"/>
        <v>4343.6159530809819</v>
      </c>
      <c r="E133" s="15">
        <f t="shared" si="145"/>
        <v>7.9130804175860434E-5</v>
      </c>
      <c r="F133" s="15">
        <f t="shared" si="146"/>
        <v>1.5589299038055378E-4</v>
      </c>
      <c r="G133" s="15">
        <f t="shared" si="147"/>
        <v>3.1824999441488387E-4</v>
      </c>
      <c r="H133" s="5">
        <f t="shared" si="148"/>
        <v>148404.12657905571</v>
      </c>
      <c r="I133" s="5">
        <f t="shared" si="149"/>
        <v>49866.601868365862</v>
      </c>
      <c r="J133" s="5">
        <f t="shared" si="150"/>
        <v>18722.512946849209</v>
      </c>
      <c r="K133" s="5">
        <f t="shared" si="151"/>
        <v>127532.75595643834</v>
      </c>
      <c r="L133" s="5">
        <f t="shared" si="152"/>
        <v>16873.023271705548</v>
      </c>
      <c r="M133" s="5">
        <f t="shared" si="153"/>
        <v>4310.3518241683159</v>
      </c>
      <c r="N133" s="15">
        <f t="shared" si="154"/>
        <v>5.350628215606168E-3</v>
      </c>
      <c r="O133" s="15">
        <f t="shared" si="155"/>
        <v>8.0864997326361987E-3</v>
      </c>
      <c r="P133" s="15">
        <f t="shared" si="156"/>
        <v>6.4433919009694307E-3</v>
      </c>
      <c r="Q133" s="5">
        <f t="shared" si="157"/>
        <v>9093.3844109421752</v>
      </c>
      <c r="R133" s="5">
        <f t="shared" si="158"/>
        <v>11632.406642078464</v>
      </c>
      <c r="S133" s="5">
        <f t="shared" si="159"/>
        <v>5789.6641000259788</v>
      </c>
      <c r="T133" s="5">
        <f t="shared" si="160"/>
        <v>61.274471408300613</v>
      </c>
      <c r="U133" s="5">
        <f t="shared" si="161"/>
        <v>233.27048979164095</v>
      </c>
      <c r="V133" s="5">
        <f t="shared" si="162"/>
        <v>309.23541708648224</v>
      </c>
      <c r="W133" s="15">
        <f t="shared" si="163"/>
        <v>-1.0734613539272964E-2</v>
      </c>
      <c r="X133" s="15">
        <f t="shared" si="164"/>
        <v>-1.217998157191269E-2</v>
      </c>
      <c r="Y133" s="15">
        <f t="shared" si="165"/>
        <v>-9.7425357312937999E-3</v>
      </c>
      <c r="Z133" s="5">
        <f t="shared" si="178"/>
        <v>12386.560702649987</v>
      </c>
      <c r="AA133" s="5">
        <f t="shared" si="179"/>
        <v>27487.956188713448</v>
      </c>
      <c r="AB133" s="5">
        <f t="shared" si="180"/>
        <v>23099.751311667074</v>
      </c>
      <c r="AC133" s="16">
        <f t="shared" si="166"/>
        <v>1.6935574347149498</v>
      </c>
      <c r="AD133" s="16">
        <f t="shared" si="167"/>
        <v>2.9418884904043838</v>
      </c>
      <c r="AE133" s="16">
        <f t="shared" si="168"/>
        <v>4.9720973026323421</v>
      </c>
      <c r="AF133" s="15">
        <f t="shared" si="169"/>
        <v>-4.0504037456468023E-3</v>
      </c>
      <c r="AG133" s="15">
        <f t="shared" si="170"/>
        <v>2.9673830763510267E-4</v>
      </c>
      <c r="AH133" s="15">
        <f t="shared" si="171"/>
        <v>9.7937136394747881E-3</v>
      </c>
      <c r="AI133" s="1">
        <f t="shared" si="135"/>
        <v>271907.53686961031</v>
      </c>
      <c r="AJ133" s="1">
        <f t="shared" si="136"/>
        <v>88895.370884088989</v>
      </c>
      <c r="AK133" s="1">
        <f t="shared" si="137"/>
        <v>33813.994409271341</v>
      </c>
      <c r="AL133" s="14">
        <f t="shared" si="172"/>
        <v>45.460153641372216</v>
      </c>
      <c r="AM133" s="14">
        <f t="shared" si="173"/>
        <v>9.2798963829300813</v>
      </c>
      <c r="AN133" s="14">
        <f t="shared" si="174"/>
        <v>3.1544268610352266</v>
      </c>
      <c r="AO133" s="11">
        <f t="shared" si="175"/>
        <v>9.5109139768995987E-3</v>
      </c>
      <c r="AP133" s="11">
        <f t="shared" si="176"/>
        <v>1.1981243140304734E-2</v>
      </c>
      <c r="AQ133" s="11">
        <f t="shared" si="177"/>
        <v>1.0868499253054584E-2</v>
      </c>
      <c r="AR133" s="1">
        <f t="shared" si="183"/>
        <v>148404.12657905571</v>
      </c>
      <c r="AS133" s="1">
        <f t="shared" si="181"/>
        <v>49866.601868365862</v>
      </c>
      <c r="AT133" s="1">
        <f t="shared" si="182"/>
        <v>18722.512946849209</v>
      </c>
      <c r="AU133" s="1">
        <f t="shared" si="138"/>
        <v>29680.825315811144</v>
      </c>
      <c r="AV133" s="1">
        <f t="shared" si="139"/>
        <v>9973.3203736731739</v>
      </c>
      <c r="AW133" s="1">
        <f t="shared" si="140"/>
        <v>3744.5025893698421</v>
      </c>
      <c r="AX133" s="2">
        <v>0.2</v>
      </c>
      <c r="AY133" s="2">
        <v>0.2</v>
      </c>
      <c r="AZ133" s="2">
        <v>0.2</v>
      </c>
      <c r="BA133" s="2">
        <f t="shared" si="124"/>
        <v>0.2</v>
      </c>
      <c r="BB133" s="2">
        <f t="shared" si="130"/>
        <v>4.000000000000001E-3</v>
      </c>
      <c r="BC133" s="2">
        <f t="shared" si="125"/>
        <v>4.000000000000001E-3</v>
      </c>
      <c r="BD133" s="2">
        <f t="shared" si="126"/>
        <v>4.000000000000001E-3</v>
      </c>
      <c r="BE133" s="2">
        <f t="shared" si="127"/>
        <v>593.61650631622297</v>
      </c>
      <c r="BF133" s="2">
        <f t="shared" si="128"/>
        <v>199.46640747346351</v>
      </c>
      <c r="BG133" s="2">
        <f t="shared" si="129"/>
        <v>74.890051787396857</v>
      </c>
      <c r="BH133" s="2">
        <f t="shared" si="131"/>
        <v>479.24239873076658</v>
      </c>
      <c r="BI133" s="2">
        <f t="shared" si="132"/>
        <v>72.565019423075313</v>
      </c>
      <c r="BJ133" s="2">
        <f t="shared" si="133"/>
        <v>32.420284866691119</v>
      </c>
      <c r="BK133" s="11">
        <f t="shared" si="134"/>
        <v>3.5960389026175238E-2</v>
      </c>
      <c r="BL133" s="12">
        <f>BL$4*temperature!$I243+BL$5*temperature!$I243^2</f>
        <v>-4.5675620210548047</v>
      </c>
      <c r="BM133" s="12">
        <f>BM$4*temperature!$I243+BM$5*temperature!$I243^2</f>
        <v>-5.8087321827225384</v>
      </c>
      <c r="BN133" s="12">
        <f>BN$4*temperature!$I243+BN$5*temperature!$I243^2</f>
        <v>-6.4639093557868383</v>
      </c>
      <c r="BO133" s="12">
        <f>BO$4*temperature!$I243^2+BO$5*temperature!$I243^6</f>
        <v>-5.9580725706739166</v>
      </c>
      <c r="BP133" s="12">
        <f>BP$4*temperature!$I243^2+BP$5*temperature!$I243^6</f>
        <v>-8.1757782730371105</v>
      </c>
      <c r="BQ133" s="12">
        <f>BQ$4*temperature!$I243^2+BQ$5*temperature!$I243^6</f>
        <v>-9.5843475522834414</v>
      </c>
    </row>
    <row r="134" spans="1:69">
      <c r="A134" s="2">
        <f t="shared" si="141"/>
        <v>2088</v>
      </c>
      <c r="B134" s="5">
        <f t="shared" si="142"/>
        <v>1163.7424568848455</v>
      </c>
      <c r="C134" s="5">
        <f t="shared" si="143"/>
        <v>2955.8417733590686</v>
      </c>
      <c r="D134" s="5">
        <f t="shared" si="144"/>
        <v>4344.9291910461498</v>
      </c>
      <c r="E134" s="15">
        <f t="shared" si="145"/>
        <v>7.5174263967067411E-5</v>
      </c>
      <c r="F134" s="15">
        <f t="shared" si="146"/>
        <v>1.4809834086152609E-4</v>
      </c>
      <c r="G134" s="15">
        <f t="shared" si="147"/>
        <v>3.0233749469413967E-4</v>
      </c>
      <c r="H134" s="5">
        <f t="shared" si="148"/>
        <v>149118.975524337</v>
      </c>
      <c r="I134" s="5">
        <f t="shared" si="149"/>
        <v>50245.68466128673</v>
      </c>
      <c r="J134" s="5">
        <f t="shared" si="150"/>
        <v>18837.343663934222</v>
      </c>
      <c r="K134" s="5">
        <f t="shared" si="151"/>
        <v>128137.43680324675</v>
      </c>
      <c r="L134" s="5">
        <f t="shared" si="152"/>
        <v>16998.773450646069</v>
      </c>
      <c r="M134" s="5">
        <f t="shared" si="153"/>
        <v>4335.47771106453</v>
      </c>
      <c r="N134" s="15">
        <f t="shared" si="154"/>
        <v>4.7413767723716305E-3</v>
      </c>
      <c r="O134" s="15">
        <f t="shared" si="155"/>
        <v>7.452735465101501E-3</v>
      </c>
      <c r="P134" s="15">
        <f t="shared" si="156"/>
        <v>5.8291962979291068E-3</v>
      </c>
      <c r="Q134" s="5">
        <f t="shared" si="157"/>
        <v>9039.1022373371379</v>
      </c>
      <c r="R134" s="5">
        <f t="shared" si="158"/>
        <v>11578.075910812266</v>
      </c>
      <c r="S134" s="5">
        <f t="shared" si="159"/>
        <v>5768.4218605897895</v>
      </c>
      <c r="T134" s="5">
        <f t="shared" si="160"/>
        <v>60.616713637909278</v>
      </c>
      <c r="U134" s="5">
        <f t="shared" si="161"/>
        <v>230.42925952470773</v>
      </c>
      <c r="V134" s="5">
        <f t="shared" si="162"/>
        <v>306.22267998613563</v>
      </c>
      <c r="W134" s="15">
        <f t="shared" si="163"/>
        <v>-1.0734613539272964E-2</v>
      </c>
      <c r="X134" s="15">
        <f t="shared" si="164"/>
        <v>-1.217998157191269E-2</v>
      </c>
      <c r="Y134" s="15">
        <f t="shared" si="165"/>
        <v>-9.7425357312937999E-3</v>
      </c>
      <c r="Z134" s="5">
        <f t="shared" si="178"/>
        <v>12270.233499663009</v>
      </c>
      <c r="AA134" s="5">
        <f t="shared" si="179"/>
        <v>27385.118375864986</v>
      </c>
      <c r="AB134" s="5">
        <f t="shared" si="180"/>
        <v>23254.96213499946</v>
      </c>
      <c r="AC134" s="16">
        <f t="shared" si="166"/>
        <v>1.6866978433379123</v>
      </c>
      <c r="AD134" s="16">
        <f t="shared" si="167"/>
        <v>2.9427614614162776</v>
      </c>
      <c r="AE134" s="16">
        <f t="shared" si="168"/>
        <v>5.0207925998019283</v>
      </c>
      <c r="AF134" s="15">
        <f t="shared" si="169"/>
        <v>-4.0504037456468023E-3</v>
      </c>
      <c r="AG134" s="15">
        <f t="shared" si="170"/>
        <v>2.9673830763510267E-4</v>
      </c>
      <c r="AH134" s="15">
        <f t="shared" si="171"/>
        <v>9.7937136394747881E-3</v>
      </c>
      <c r="AI134" s="1">
        <f t="shared" si="135"/>
        <v>274397.60849846044</v>
      </c>
      <c r="AJ134" s="1">
        <f t="shared" si="136"/>
        <v>89979.154169353278</v>
      </c>
      <c r="AK134" s="1">
        <f t="shared" si="137"/>
        <v>34177.097557714049</v>
      </c>
      <c r="AL134" s="14">
        <f t="shared" si="172"/>
        <v>45.888197575925354</v>
      </c>
      <c r="AM134" s="14">
        <f t="shared" si="173"/>
        <v>9.3899692308619951</v>
      </c>
      <c r="AN134" s="14">
        <f t="shared" si="174"/>
        <v>3.1883679081583738</v>
      </c>
      <c r="AO134" s="11">
        <f t="shared" si="175"/>
        <v>9.4158048371306025E-3</v>
      </c>
      <c r="AP134" s="11">
        <f t="shared" si="176"/>
        <v>1.1861430708901687E-2</v>
      </c>
      <c r="AQ134" s="11">
        <f t="shared" si="177"/>
        <v>1.0759814260524039E-2</v>
      </c>
      <c r="AR134" s="1">
        <f t="shared" si="183"/>
        <v>149118.975524337</v>
      </c>
      <c r="AS134" s="1">
        <f t="shared" si="181"/>
        <v>50245.68466128673</v>
      </c>
      <c r="AT134" s="1">
        <f t="shared" si="182"/>
        <v>18837.343663934222</v>
      </c>
      <c r="AU134" s="1">
        <f t="shared" si="138"/>
        <v>29823.7951048674</v>
      </c>
      <c r="AV134" s="1">
        <f t="shared" si="139"/>
        <v>10049.136932257346</v>
      </c>
      <c r="AW134" s="1">
        <f t="shared" si="140"/>
        <v>3767.4687327868446</v>
      </c>
      <c r="AX134" s="2">
        <v>0.2</v>
      </c>
      <c r="AY134" s="2">
        <v>0.2</v>
      </c>
      <c r="AZ134" s="2">
        <v>0.2</v>
      </c>
      <c r="BA134" s="2">
        <f t="shared" ref="BA134:BA197" si="184">(AX134*Z134+AY134*AA134+AZ134*AB134)/(Z134+AA134+AB134)</f>
        <v>0.2</v>
      </c>
      <c r="BB134" s="2">
        <f t="shared" si="130"/>
        <v>4.000000000000001E-3</v>
      </c>
      <c r="BC134" s="2">
        <f t="shared" ref="BC134:BC197" si="185">BC$5*AY134^2</f>
        <v>4.000000000000001E-3</v>
      </c>
      <c r="BD134" s="2">
        <f t="shared" ref="BD134:BD197" si="186">BD$5*AZ134^2</f>
        <v>4.000000000000001E-3</v>
      </c>
      <c r="BE134" s="2">
        <f t="shared" ref="BE134:BE197" si="187">BB134*AR134</f>
        <v>596.47590209734813</v>
      </c>
      <c r="BF134" s="2">
        <f t="shared" ref="BF134:BF197" si="188">BC134*AS134</f>
        <v>200.98273864514698</v>
      </c>
      <c r="BG134" s="2">
        <f t="shared" ref="BG134:BG197" si="189">BD134*AT134</f>
        <v>75.349374655736909</v>
      </c>
      <c r="BH134" s="2">
        <f t="shared" si="131"/>
        <v>486.11617872938587</v>
      </c>
      <c r="BI134" s="2">
        <f t="shared" si="132"/>
        <v>73.391225075834171</v>
      </c>
      <c r="BJ134" s="2">
        <f t="shared" si="133"/>
        <v>32.401417907421006</v>
      </c>
      <c r="BK134" s="11">
        <f t="shared" si="134"/>
        <v>3.5352107813895167E-2</v>
      </c>
      <c r="BL134" s="12">
        <f>BL$4*temperature!$I244+BL$5*temperature!$I244^2</f>
        <v>-4.8683039276964948</v>
      </c>
      <c r="BM134" s="12">
        <f>BM$4*temperature!$I244+BM$5*temperature!$I244^2</f>
        <v>-6.0570212614945369</v>
      </c>
      <c r="BN134" s="12">
        <f>BN$4*temperature!$I244+BN$5*temperature!$I244^2</f>
        <v>-6.6708562694300921</v>
      </c>
      <c r="BO134" s="12">
        <f>BO$4*temperature!$I244^2+BO$5*temperature!$I244^6</f>
        <v>-6.6014474998129113</v>
      </c>
      <c r="BP134" s="12">
        <f>BP$4*temperature!$I244^2+BP$5*temperature!$I244^6</f>
        <v>-8.8312971587713527</v>
      </c>
      <c r="BQ134" s="12">
        <f>BQ$4*temperature!$I244^2+BQ$5*temperature!$I244^6</f>
        <v>-10.247583485350258</v>
      </c>
    </row>
    <row r="135" spans="1:69">
      <c r="A135" s="2">
        <f t="shared" si="141"/>
        <v>2089</v>
      </c>
      <c r="B135" s="5">
        <f t="shared" si="142"/>
        <v>1163.8255661933567</v>
      </c>
      <c r="C135" s="5">
        <f t="shared" si="143"/>
        <v>2956.2576408584277</v>
      </c>
      <c r="D135" s="5">
        <f t="shared" si="144"/>
        <v>4346.1771443020816</v>
      </c>
      <c r="E135" s="15">
        <f t="shared" si="145"/>
        <v>7.1415550768714036E-5</v>
      </c>
      <c r="F135" s="15">
        <f t="shared" si="146"/>
        <v>1.4069342381844977E-4</v>
      </c>
      <c r="G135" s="15">
        <f t="shared" si="147"/>
        <v>2.8722061995943267E-4</v>
      </c>
      <c r="H135" s="5">
        <f t="shared" si="148"/>
        <v>149742.31645931149</v>
      </c>
      <c r="I135" s="5">
        <f t="shared" si="149"/>
        <v>50594.291567684457</v>
      </c>
      <c r="J135" s="5">
        <f t="shared" si="150"/>
        <v>18940.603431181316</v>
      </c>
      <c r="K135" s="5">
        <f t="shared" si="151"/>
        <v>128663.88298126927</v>
      </c>
      <c r="L135" s="5">
        <f t="shared" si="152"/>
        <v>17114.30386459587</v>
      </c>
      <c r="M135" s="5">
        <f t="shared" si="153"/>
        <v>4357.9915871613275</v>
      </c>
      <c r="N135" s="15">
        <f t="shared" si="154"/>
        <v>4.1084494208423195E-3</v>
      </c>
      <c r="O135" s="15">
        <f t="shared" si="155"/>
        <v>6.7963970627191728E-3</v>
      </c>
      <c r="P135" s="15">
        <f t="shared" si="156"/>
        <v>5.1929401088466332E-3</v>
      </c>
      <c r="Q135" s="5">
        <f t="shared" si="157"/>
        <v>8979.4502409582801</v>
      </c>
      <c r="R135" s="5">
        <f t="shared" si="158"/>
        <v>11516.405982329796</v>
      </c>
      <c r="S135" s="5">
        <f t="shared" si="159"/>
        <v>5743.5352234787997</v>
      </c>
      <c r="T135" s="5">
        <f t="shared" si="160"/>
        <v>59.966016642985544</v>
      </c>
      <c r="U135" s="5">
        <f t="shared" si="161"/>
        <v>227.6226353900673</v>
      </c>
      <c r="V135" s="5">
        <f t="shared" si="162"/>
        <v>303.23929458463817</v>
      </c>
      <c r="W135" s="15">
        <f t="shared" si="163"/>
        <v>-1.0734613539272964E-2</v>
      </c>
      <c r="X135" s="15">
        <f t="shared" si="164"/>
        <v>-1.217998157191269E-2</v>
      </c>
      <c r="Y135" s="15">
        <f t="shared" si="165"/>
        <v>-9.7425357312937999E-3</v>
      </c>
      <c r="Z135" s="5">
        <f t="shared" si="178"/>
        <v>12147.584676093247</v>
      </c>
      <c r="AA135" s="5">
        <f t="shared" si="179"/>
        <v>27265.300729251641</v>
      </c>
      <c r="AB135" s="5">
        <f t="shared" si="180"/>
        <v>23396.55664979374</v>
      </c>
      <c r="AC135" s="16">
        <f t="shared" si="166"/>
        <v>1.679866036075482</v>
      </c>
      <c r="AD135" s="16">
        <f t="shared" si="167"/>
        <v>2.9436346914721119</v>
      </c>
      <c r="AE135" s="16">
        <f t="shared" si="168"/>
        <v>5.0699648047675829</v>
      </c>
      <c r="AF135" s="15">
        <f t="shared" si="169"/>
        <v>-4.0504037456468023E-3</v>
      </c>
      <c r="AG135" s="15">
        <f t="shared" si="170"/>
        <v>2.9673830763510267E-4</v>
      </c>
      <c r="AH135" s="15">
        <f t="shared" si="171"/>
        <v>9.7937136394747881E-3</v>
      </c>
      <c r="AI135" s="1">
        <f t="shared" si="135"/>
        <v>276781.64275348181</v>
      </c>
      <c r="AJ135" s="1">
        <f t="shared" si="136"/>
        <v>91030.375684675295</v>
      </c>
      <c r="AK135" s="1">
        <f t="shared" si="137"/>
        <v>34526.856534729486</v>
      </c>
      <c r="AL135" s="14">
        <f t="shared" si="172"/>
        <v>46.315951145500932</v>
      </c>
      <c r="AM135" s="14">
        <f t="shared" si="173"/>
        <v>9.5002339155586775</v>
      </c>
      <c r="AN135" s="14">
        <f t="shared" si="174"/>
        <v>3.2223310921795134</v>
      </c>
      <c r="AO135" s="11">
        <f t="shared" si="175"/>
        <v>9.3216467887592969E-3</v>
      </c>
      <c r="AP135" s="11">
        <f t="shared" si="176"/>
        <v>1.174281640181267E-2</v>
      </c>
      <c r="AQ135" s="11">
        <f t="shared" si="177"/>
        <v>1.0652216117918799E-2</v>
      </c>
      <c r="AR135" s="1">
        <f t="shared" si="183"/>
        <v>149742.31645931149</v>
      </c>
      <c r="AS135" s="1">
        <f t="shared" si="181"/>
        <v>50594.291567684457</v>
      </c>
      <c r="AT135" s="1">
        <f t="shared" si="182"/>
        <v>18940.603431181316</v>
      </c>
      <c r="AU135" s="1">
        <f t="shared" si="138"/>
        <v>29948.463291862299</v>
      </c>
      <c r="AV135" s="1">
        <f t="shared" si="139"/>
        <v>10118.858313536892</v>
      </c>
      <c r="AW135" s="1">
        <f t="shared" si="140"/>
        <v>3788.1206862362633</v>
      </c>
      <c r="AX135" s="2">
        <v>0.2</v>
      </c>
      <c r="AY135" s="2">
        <v>0.2</v>
      </c>
      <c r="AZ135" s="2">
        <v>0.2</v>
      </c>
      <c r="BA135" s="2">
        <f t="shared" si="184"/>
        <v>0.2</v>
      </c>
      <c r="BB135" s="2">
        <f t="shared" ref="BB135:BB198" si="190">BB$5*AX135^2</f>
        <v>4.000000000000001E-3</v>
      </c>
      <c r="BC135" s="2">
        <f t="shared" si="185"/>
        <v>4.000000000000001E-3</v>
      </c>
      <c r="BD135" s="2">
        <f t="shared" si="186"/>
        <v>4.000000000000001E-3</v>
      </c>
      <c r="BE135" s="2">
        <f t="shared" si="187"/>
        <v>598.9692658372461</v>
      </c>
      <c r="BF135" s="2">
        <f t="shared" si="188"/>
        <v>202.37716627073789</v>
      </c>
      <c r="BG135" s="2">
        <f t="shared" si="189"/>
        <v>75.762413724725278</v>
      </c>
      <c r="BH135" s="2">
        <f t="shared" ref="BH135:BH198" si="191">2*BB$5*AX135*AR135/Z135*1000</f>
        <v>493.07683939510434</v>
      </c>
      <c r="BI135" s="2">
        <f t="shared" ref="BI135:BI198" si="192">2*BC$5*AY135*AS135/AA135*1000</f>
        <v>74.225172969985636</v>
      </c>
      <c r="BJ135" s="2">
        <f t="shared" ref="BJ135:BJ198" si="193">2*BD$5*AZ135*AT135/AB135*1000</f>
        <v>32.381864929424637</v>
      </c>
      <c r="BK135" s="11">
        <f t="shared" ref="BK135:BK198" si="194">SUM(H135:J135)*SUM(B134:D134)/SUM(H134:J134)/SUM(B135:D135)-1+BK$5</f>
        <v>3.4720222002322582E-2</v>
      </c>
      <c r="BL135" s="12">
        <f>BL$4*temperature!$I245+BL$5*temperature!$I245^2</f>
        <v>-5.1736630588217167</v>
      </c>
      <c r="BM135" s="12">
        <f>BM$4*temperature!$I245+BM$5*temperature!$I245^2</f>
        <v>-6.3086596118886309</v>
      </c>
      <c r="BN135" s="12">
        <f>BN$4*temperature!$I245+BN$5*temperature!$I245^2</f>
        <v>-6.8802264344120356</v>
      </c>
      <c r="BO135" s="12">
        <f>BO$4*temperature!$I245^2+BO$5*temperature!$I245^6</f>
        <v>-7.2835289109866181</v>
      </c>
      <c r="BP135" s="12">
        <f>BP$4*temperature!$I245^2+BP$5*temperature!$I245^6</f>
        <v>-9.5233079647473069</v>
      </c>
      <c r="BQ135" s="12">
        <f>BQ$4*temperature!$I245^2+BQ$5*temperature!$I245^6</f>
        <v>-10.945905047642828</v>
      </c>
    </row>
    <row r="136" spans="1:69">
      <c r="A136" s="2">
        <f t="shared" si="141"/>
        <v>2090</v>
      </c>
      <c r="B136" s="5">
        <f t="shared" si="142"/>
        <v>1163.9045256749748</v>
      </c>
      <c r="C136" s="5">
        <f t="shared" si="143"/>
        <v>2956.6527705671506</v>
      </c>
      <c r="D136" s="5">
        <f t="shared" si="144"/>
        <v>4347.3630404112291</v>
      </c>
      <c r="E136" s="15">
        <f t="shared" si="145"/>
        <v>6.7844773230278332E-5</v>
      </c>
      <c r="F136" s="15">
        <f t="shared" si="146"/>
        <v>1.3365875262752726E-4</v>
      </c>
      <c r="G136" s="15">
        <f t="shared" si="147"/>
        <v>2.7285958896146101E-4</v>
      </c>
      <c r="H136" s="5">
        <f t="shared" si="148"/>
        <v>150269.26195257419</v>
      </c>
      <c r="I136" s="5">
        <f t="shared" si="149"/>
        <v>50910.560231971671</v>
      </c>
      <c r="J136" s="5">
        <f t="shared" si="150"/>
        <v>19031.667055491082</v>
      </c>
      <c r="K136" s="5">
        <f t="shared" si="151"/>
        <v>129107.8938501675</v>
      </c>
      <c r="L136" s="5">
        <f t="shared" si="152"/>
        <v>17218.985177689945</v>
      </c>
      <c r="M136" s="5">
        <f t="shared" si="153"/>
        <v>4377.7496561894732</v>
      </c>
      <c r="N136" s="15">
        <f t="shared" si="154"/>
        <v>3.4509363359014333E-3</v>
      </c>
      <c r="O136" s="15">
        <f t="shared" si="155"/>
        <v>6.1165977840693664E-3</v>
      </c>
      <c r="P136" s="15">
        <f t="shared" si="156"/>
        <v>4.5337556608306961E-3</v>
      </c>
      <c r="Q136" s="5">
        <f t="shared" si="157"/>
        <v>8914.3189339005839</v>
      </c>
      <c r="R136" s="5">
        <f t="shared" si="158"/>
        <v>11447.249440807831</v>
      </c>
      <c r="S136" s="5">
        <f t="shared" si="159"/>
        <v>5714.9236644822786</v>
      </c>
      <c r="T136" s="5">
        <f t="shared" si="160"/>
        <v>59.322304628833486</v>
      </c>
      <c r="U136" s="5">
        <f t="shared" si="161"/>
        <v>224.85019588566607</v>
      </c>
      <c r="V136" s="5">
        <f t="shared" si="162"/>
        <v>300.28497492201501</v>
      </c>
      <c r="W136" s="15">
        <f t="shared" si="163"/>
        <v>-1.0734613539272964E-2</v>
      </c>
      <c r="X136" s="15">
        <f t="shared" si="164"/>
        <v>-1.217998157191269E-2</v>
      </c>
      <c r="Y136" s="15">
        <f t="shared" si="165"/>
        <v>-9.7425357312937999E-3</v>
      </c>
      <c r="Z136" s="5">
        <f t="shared" si="178"/>
        <v>12018.540867681666</v>
      </c>
      <c r="AA136" s="5">
        <f t="shared" si="179"/>
        <v>27128.12130131388</v>
      </c>
      <c r="AB136" s="5">
        <f t="shared" si="180"/>
        <v>23523.767753810047</v>
      </c>
      <c r="AC136" s="16">
        <f t="shared" si="166"/>
        <v>1.673061900390777</v>
      </c>
      <c r="AD136" s="16">
        <f t="shared" si="167"/>
        <v>2.9445081806487554</v>
      </c>
      <c r="AE136" s="16">
        <f t="shared" si="168"/>
        <v>5.1196185882276923</v>
      </c>
      <c r="AF136" s="15">
        <f t="shared" si="169"/>
        <v>-4.0504037456468023E-3</v>
      </c>
      <c r="AG136" s="15">
        <f t="shared" si="170"/>
        <v>2.9673830763510267E-4</v>
      </c>
      <c r="AH136" s="15">
        <f t="shared" si="171"/>
        <v>9.7937136394747881E-3</v>
      </c>
      <c r="AI136" s="1">
        <f t="shared" si="135"/>
        <v>279051.9417699959</v>
      </c>
      <c r="AJ136" s="1">
        <f t="shared" si="136"/>
        <v>92046.196429744668</v>
      </c>
      <c r="AK136" s="1">
        <f t="shared" si="137"/>
        <v>34862.291567492801</v>
      </c>
      <c r="AL136" s="14">
        <f t="shared" si="172"/>
        <v>46.743374673392083</v>
      </c>
      <c r="AM136" s="14">
        <f t="shared" si="173"/>
        <v>9.6106778231769106</v>
      </c>
      <c r="AN136" s="14">
        <f t="shared" si="174"/>
        <v>3.2563128097049252</v>
      </c>
      <c r="AO136" s="11">
        <f t="shared" si="175"/>
        <v>9.2284303208717035E-3</v>
      </c>
      <c r="AP136" s="11">
        <f t="shared" si="176"/>
        <v>1.1625388237794543E-2</v>
      </c>
      <c r="AQ136" s="11">
        <f t="shared" si="177"/>
        <v>1.0545693956739611E-2</v>
      </c>
      <c r="AR136" s="1">
        <f t="shared" si="183"/>
        <v>150269.26195257419</v>
      </c>
      <c r="AS136" s="1">
        <f t="shared" si="181"/>
        <v>50910.560231971671</v>
      </c>
      <c r="AT136" s="1">
        <f t="shared" si="182"/>
        <v>19031.667055491082</v>
      </c>
      <c r="AU136" s="1">
        <f t="shared" si="138"/>
        <v>30053.852390514839</v>
      </c>
      <c r="AV136" s="1">
        <f t="shared" si="139"/>
        <v>10182.112046394335</v>
      </c>
      <c r="AW136" s="1">
        <f t="shared" si="140"/>
        <v>3806.3334110982164</v>
      </c>
      <c r="AX136" s="2">
        <v>0.2</v>
      </c>
      <c r="AY136" s="2">
        <v>0.2</v>
      </c>
      <c r="AZ136" s="2">
        <v>0.2</v>
      </c>
      <c r="BA136" s="2">
        <f t="shared" si="184"/>
        <v>0.2</v>
      </c>
      <c r="BB136" s="2">
        <f t="shared" si="190"/>
        <v>4.000000000000001E-3</v>
      </c>
      <c r="BC136" s="2">
        <f t="shared" si="185"/>
        <v>4.000000000000001E-3</v>
      </c>
      <c r="BD136" s="2">
        <f t="shared" si="186"/>
        <v>4.000000000000001E-3</v>
      </c>
      <c r="BE136" s="2">
        <f t="shared" si="187"/>
        <v>601.0770478102969</v>
      </c>
      <c r="BF136" s="2">
        <f t="shared" si="188"/>
        <v>203.64224092788672</v>
      </c>
      <c r="BG136" s="2">
        <f t="shared" si="189"/>
        <v>76.126668221964351</v>
      </c>
      <c r="BH136" s="2">
        <f t="shared" si="191"/>
        <v>500.12481084672845</v>
      </c>
      <c r="BI136" s="2">
        <f t="shared" si="192"/>
        <v>75.066842508560981</v>
      </c>
      <c r="BJ136" s="2">
        <f t="shared" si="193"/>
        <v>32.361596585493594</v>
      </c>
      <c r="BK136" s="11">
        <f t="shared" si="194"/>
        <v>3.4063847888357007E-2</v>
      </c>
      <c r="BL136" s="12">
        <f>BL$4*temperature!$I246+BL$5*temperature!$I246^2</f>
        <v>-5.4834871312636011</v>
      </c>
      <c r="BM136" s="12">
        <f>BM$4*temperature!$I246+BM$5*temperature!$I246^2</f>
        <v>-6.5635252084206499</v>
      </c>
      <c r="BN136" s="12">
        <f>BN$4*temperature!$I246+BN$5*temperature!$I246^2</f>
        <v>-7.0919210874239154</v>
      </c>
      <c r="BO136" s="12">
        <f>BO$4*temperature!$I246^2+BO$5*temperature!$I246^6</f>
        <v>-8.0055375074536457</v>
      </c>
      <c r="BP136" s="12">
        <f>BP$4*temperature!$I246^2+BP$5*temperature!$I246^6</f>
        <v>-10.25292119863788</v>
      </c>
      <c r="BQ136" s="12">
        <f>BQ$4*temperature!$I246^2+BQ$5*temperature!$I246^6</f>
        <v>-11.680352765989097</v>
      </c>
    </row>
    <row r="137" spans="1:69">
      <c r="A137" s="2">
        <f t="shared" si="141"/>
        <v>2091</v>
      </c>
      <c r="B137" s="5">
        <f t="shared" si="142"/>
        <v>1163.9795422716506</v>
      </c>
      <c r="C137" s="5">
        <f t="shared" si="143"/>
        <v>2957.0281939623542</v>
      </c>
      <c r="D137" s="5">
        <f t="shared" si="144"/>
        <v>4348.4899491188889</v>
      </c>
      <c r="E137" s="15">
        <f t="shared" si="145"/>
        <v>6.4452534568764416E-5</v>
      </c>
      <c r="F137" s="15">
        <f t="shared" si="146"/>
        <v>1.269758149961509E-4</v>
      </c>
      <c r="G137" s="15">
        <f t="shared" si="147"/>
        <v>2.5921660951338794E-4</v>
      </c>
      <c r="H137" s="5">
        <f t="shared" si="148"/>
        <v>150694.9055548578</v>
      </c>
      <c r="I137" s="5">
        <f t="shared" si="149"/>
        <v>51192.609664784424</v>
      </c>
      <c r="J137" s="5">
        <f t="shared" si="150"/>
        <v>19109.905750470029</v>
      </c>
      <c r="K137" s="5">
        <f t="shared" si="151"/>
        <v>129465.25268026446</v>
      </c>
      <c r="L137" s="5">
        <f t="shared" si="152"/>
        <v>17312.181794312695</v>
      </c>
      <c r="M137" s="5">
        <f t="shared" si="153"/>
        <v>4394.6073174993007</v>
      </c>
      <c r="N137" s="15">
        <f t="shared" si="154"/>
        <v>2.7679084480431992E-3</v>
      </c>
      <c r="O137" s="15">
        <f t="shared" si="155"/>
        <v>5.4124337561718416E-3</v>
      </c>
      <c r="P137" s="15">
        <f t="shared" si="156"/>
        <v>3.8507595531400707E-3</v>
      </c>
      <c r="Q137" s="5">
        <f t="shared" si="157"/>
        <v>8843.606273913947</v>
      </c>
      <c r="R137" s="5">
        <f t="shared" si="158"/>
        <v>11370.468583116533</v>
      </c>
      <c r="S137" s="5">
        <f t="shared" si="159"/>
        <v>5682.510830834487</v>
      </c>
      <c r="T137" s="5">
        <f t="shared" si="160"/>
        <v>58.685502614383935</v>
      </c>
      <c r="U137" s="5">
        <f t="shared" si="161"/>
        <v>222.1115246433377</v>
      </c>
      <c r="V137" s="5">
        <f t="shared" si="162"/>
        <v>297.35943782426659</v>
      </c>
      <c r="W137" s="15">
        <f t="shared" si="163"/>
        <v>-1.0734613539272964E-2</v>
      </c>
      <c r="X137" s="15">
        <f t="shared" si="164"/>
        <v>-1.217998157191269E-2</v>
      </c>
      <c r="Y137" s="15">
        <f t="shared" si="165"/>
        <v>-9.7425357312937999E-3</v>
      </c>
      <c r="Z137" s="5">
        <f t="shared" si="178"/>
        <v>11883.039051856893</v>
      </c>
      <c r="AA137" s="5">
        <f t="shared" si="179"/>
        <v>26973.21731198013</v>
      </c>
      <c r="AB137" s="5">
        <f t="shared" si="180"/>
        <v>23635.820914842057</v>
      </c>
      <c r="AC137" s="16">
        <f t="shared" si="166"/>
        <v>1.6662853242027351</v>
      </c>
      <c r="AD137" s="16">
        <f t="shared" si="167"/>
        <v>2.9453819290230987</v>
      </c>
      <c r="AE137" s="16">
        <f t="shared" si="168"/>
        <v>5.1697586666241264</v>
      </c>
      <c r="AF137" s="15">
        <f t="shared" si="169"/>
        <v>-4.0504037456468023E-3</v>
      </c>
      <c r="AG137" s="15">
        <f t="shared" si="170"/>
        <v>2.9673830763510267E-4</v>
      </c>
      <c r="AH137" s="15">
        <f t="shared" si="171"/>
        <v>9.7937136394747881E-3</v>
      </c>
      <c r="AI137" s="1">
        <f t="shared" si="135"/>
        <v>281200.59998351114</v>
      </c>
      <c r="AJ137" s="1">
        <f t="shared" si="136"/>
        <v>93023.688833164546</v>
      </c>
      <c r="AK137" s="1">
        <f t="shared" si="137"/>
        <v>35182.395821841739</v>
      </c>
      <c r="AL137" s="14">
        <f t="shared" si="172"/>
        <v>47.170428969766519</v>
      </c>
      <c r="AM137" s="14">
        <f t="shared" si="173"/>
        <v>9.7212884054904762</v>
      </c>
      <c r="AN137" s="14">
        <f t="shared" si="174"/>
        <v>3.2903094872402985</v>
      </c>
      <c r="AO137" s="11">
        <f t="shared" si="175"/>
        <v>9.1361460176629869E-3</v>
      </c>
      <c r="AP137" s="11">
        <f t="shared" si="176"/>
        <v>1.1509134355416598E-2</v>
      </c>
      <c r="AQ137" s="11">
        <f t="shared" si="177"/>
        <v>1.0440237017172215E-2</v>
      </c>
      <c r="AR137" s="1">
        <f t="shared" si="183"/>
        <v>150694.9055548578</v>
      </c>
      <c r="AS137" s="1">
        <f t="shared" si="181"/>
        <v>51192.609664784424</v>
      </c>
      <c r="AT137" s="1">
        <f t="shared" si="182"/>
        <v>19109.905750470029</v>
      </c>
      <c r="AU137" s="1">
        <f t="shared" si="138"/>
        <v>30138.981110971563</v>
      </c>
      <c r="AV137" s="1">
        <f t="shared" si="139"/>
        <v>10238.521932956886</v>
      </c>
      <c r="AW137" s="1">
        <f t="shared" si="140"/>
        <v>3821.9811500940059</v>
      </c>
      <c r="AX137" s="2">
        <v>0.2</v>
      </c>
      <c r="AY137" s="2">
        <v>0.2</v>
      </c>
      <c r="AZ137" s="2">
        <v>0.2</v>
      </c>
      <c r="BA137" s="2">
        <f t="shared" si="184"/>
        <v>0.2</v>
      </c>
      <c r="BB137" s="2">
        <f t="shared" si="190"/>
        <v>4.000000000000001E-3</v>
      </c>
      <c r="BC137" s="2">
        <f t="shared" si="185"/>
        <v>4.000000000000001E-3</v>
      </c>
      <c r="BD137" s="2">
        <f t="shared" si="186"/>
        <v>4.000000000000001E-3</v>
      </c>
      <c r="BE137" s="2">
        <f t="shared" si="187"/>
        <v>602.7796222194313</v>
      </c>
      <c r="BF137" s="2">
        <f t="shared" si="188"/>
        <v>204.77043865913774</v>
      </c>
      <c r="BG137" s="2">
        <f t="shared" si="189"/>
        <v>76.439623001880136</v>
      </c>
      <c r="BH137" s="2">
        <f t="shared" si="191"/>
        <v>507.26049084660588</v>
      </c>
      <c r="BI137" s="2">
        <f t="shared" si="192"/>
        <v>75.916208396908274</v>
      </c>
      <c r="BJ137" s="2">
        <f t="shared" si="193"/>
        <v>32.340583082468711</v>
      </c>
      <c r="BK137" s="11">
        <f t="shared" si="194"/>
        <v>3.3382082598108792E-2</v>
      </c>
      <c r="BL137" s="12">
        <f>BL$4*temperature!$I247+BL$5*temperature!$I247^2</f>
        <v>-5.7976137808465573</v>
      </c>
      <c r="BM137" s="12">
        <f>BM$4*temperature!$I247+BM$5*temperature!$I247^2</f>
        <v>-6.8214883797728962</v>
      </c>
      <c r="BN137" s="12">
        <f>BN$4*temperature!$I247+BN$5*temperature!$I247^2</f>
        <v>-7.3058356313501029</v>
      </c>
      <c r="BO137" s="12">
        <f>BO$4*temperature!$I247^2+BO$5*temperature!$I247^6</f>
        <v>-8.7686546700757741</v>
      </c>
      <c r="BP137" s="12">
        <f>BP$4*temperature!$I247^2+BP$5*temperature!$I247^6</f>
        <v>-11.021209457696184</v>
      </c>
      <c r="BQ137" s="12">
        <f>BQ$4*temperature!$I247^2+BQ$5*temperature!$I247^6</f>
        <v>-12.451930153338582</v>
      </c>
    </row>
    <row r="138" spans="1:69">
      <c r="A138" s="2">
        <f t="shared" si="141"/>
        <v>2092</v>
      </c>
      <c r="B138" s="5">
        <f t="shared" si="142"/>
        <v>1164.050812631752</v>
      </c>
      <c r="C138" s="5">
        <f t="shared" si="143"/>
        <v>2957.3848914740047</v>
      </c>
      <c r="D138" s="5">
        <f t="shared" si="144"/>
        <v>4349.5607898989465</v>
      </c>
      <c r="E138" s="15">
        <f t="shared" si="145"/>
        <v>6.1229907840326195E-5</v>
      </c>
      <c r="F138" s="15">
        <f t="shared" si="146"/>
        <v>1.2062702424634335E-4</v>
      </c>
      <c r="G138" s="15">
        <f t="shared" si="147"/>
        <v>2.4625577903771852E-4</v>
      </c>
      <c r="H138" s="5">
        <f t="shared" si="148"/>
        <v>151014.34453400286</v>
      </c>
      <c r="I138" s="5">
        <f t="shared" si="149"/>
        <v>51438.547957210103</v>
      </c>
      <c r="J138" s="5">
        <f t="shared" si="150"/>
        <v>19174.68990660573</v>
      </c>
      <c r="K138" s="5">
        <f t="shared" si="151"/>
        <v>129731.74615340121</v>
      </c>
      <c r="L138" s="5">
        <f t="shared" si="152"/>
        <v>17393.254461231918</v>
      </c>
      <c r="M138" s="5">
        <f t="shared" si="153"/>
        <v>4408.4197997957435</v>
      </c>
      <c r="N138" s="15">
        <f t="shared" si="154"/>
        <v>2.0584169699564558E-3</v>
      </c>
      <c r="O138" s="15">
        <f t="shared" si="155"/>
        <v>4.6829838019524228E-3</v>
      </c>
      <c r="P138" s="15">
        <f t="shared" si="156"/>
        <v>3.1430526776401457E-3</v>
      </c>
      <c r="Q138" s="5">
        <f t="shared" si="157"/>
        <v>8767.2187795588216</v>
      </c>
      <c r="R138" s="5">
        <f t="shared" si="158"/>
        <v>11285.936874035231</v>
      </c>
      <c r="S138" s="5">
        <f t="shared" si="159"/>
        <v>5646.2252643056454</v>
      </c>
      <c r="T138" s="5">
        <f t="shared" si="160"/>
        <v>58.055536423460531</v>
      </c>
      <c r="U138" s="5">
        <f t="shared" si="161"/>
        <v>219.4062103662724</v>
      </c>
      <c r="V138" s="5">
        <f t="shared" si="162"/>
        <v>294.46240287622624</v>
      </c>
      <c r="W138" s="15">
        <f t="shared" si="163"/>
        <v>-1.0734613539272964E-2</v>
      </c>
      <c r="X138" s="15">
        <f t="shared" si="164"/>
        <v>-1.217998157191269E-2</v>
      </c>
      <c r="Y138" s="15">
        <f t="shared" si="165"/>
        <v>-9.7425357312937999E-3</v>
      </c>
      <c r="Z138" s="5">
        <f t="shared" si="178"/>
        <v>11741.027770967519</v>
      </c>
      <c r="AA138" s="5">
        <f t="shared" si="179"/>
        <v>26800.24845260015</v>
      </c>
      <c r="AB138" s="5">
        <f t="shared" si="180"/>
        <v>23731.937275517543</v>
      </c>
      <c r="AC138" s="16">
        <f t="shared" si="166"/>
        <v>1.659536195884268</v>
      </c>
      <c r="AD138" s="16">
        <f t="shared" si="167"/>
        <v>2.9462559366720562</v>
      </c>
      <c r="AE138" s="16">
        <f t="shared" si="168"/>
        <v>5.220389802590236</v>
      </c>
      <c r="AF138" s="15">
        <f t="shared" si="169"/>
        <v>-4.0504037456468023E-3</v>
      </c>
      <c r="AG138" s="15">
        <f t="shared" si="170"/>
        <v>2.9673830763510267E-4</v>
      </c>
      <c r="AH138" s="15">
        <f t="shared" si="171"/>
        <v>9.7937136394747881E-3</v>
      </c>
      <c r="AI138" s="1">
        <f t="shared" si="135"/>
        <v>283219.52109613159</v>
      </c>
      <c r="AJ138" s="1">
        <f t="shared" si="136"/>
        <v>93959.841882804991</v>
      </c>
      <c r="AK138" s="1">
        <f t="shared" si="137"/>
        <v>35486.137389751573</v>
      </c>
      <c r="AL138" s="14">
        <f t="shared" si="172"/>
        <v>47.59707533728227</v>
      </c>
      <c r="AM138" s="14">
        <f t="shared" si="173"/>
        <v>9.832053183713354</v>
      </c>
      <c r="AN138" s="14">
        <f t="shared" si="174"/>
        <v>3.324317582037871</v>
      </c>
      <c r="AO138" s="11">
        <f t="shared" si="175"/>
        <v>9.0447845574863576E-3</v>
      </c>
      <c r="AP138" s="11">
        <f t="shared" si="176"/>
        <v>1.1394043011862432E-2</v>
      </c>
      <c r="AQ138" s="11">
        <f t="shared" si="177"/>
        <v>1.0335834647000492E-2</v>
      </c>
      <c r="AR138" s="1">
        <f t="shared" si="183"/>
        <v>151014.34453400286</v>
      </c>
      <c r="AS138" s="1">
        <f t="shared" si="181"/>
        <v>51438.547957210103</v>
      </c>
      <c r="AT138" s="1">
        <f t="shared" si="182"/>
        <v>19174.68990660573</v>
      </c>
      <c r="AU138" s="1">
        <f t="shared" si="138"/>
        <v>30202.868906800573</v>
      </c>
      <c r="AV138" s="1">
        <f t="shared" si="139"/>
        <v>10287.709591442021</v>
      </c>
      <c r="AW138" s="1">
        <f t="shared" si="140"/>
        <v>3834.9379813211463</v>
      </c>
      <c r="AX138" s="2">
        <v>0.2</v>
      </c>
      <c r="AY138" s="2">
        <v>0.2</v>
      </c>
      <c r="AZ138" s="2">
        <v>0.2</v>
      </c>
      <c r="BA138" s="2">
        <f t="shared" si="184"/>
        <v>0.2</v>
      </c>
      <c r="BB138" s="2">
        <f t="shared" si="190"/>
        <v>4.000000000000001E-3</v>
      </c>
      <c r="BC138" s="2">
        <f t="shared" si="185"/>
        <v>4.000000000000001E-3</v>
      </c>
      <c r="BD138" s="2">
        <f t="shared" si="186"/>
        <v>4.000000000000001E-3</v>
      </c>
      <c r="BE138" s="2">
        <f t="shared" si="187"/>
        <v>604.05737813601161</v>
      </c>
      <c r="BF138" s="2">
        <f t="shared" si="188"/>
        <v>205.75419182884045</v>
      </c>
      <c r="BG138" s="2">
        <f t="shared" si="189"/>
        <v>76.698759626422941</v>
      </c>
      <c r="BH138" s="2">
        <f t="shared" si="191"/>
        <v>514.48424270802502</v>
      </c>
      <c r="BI138" s="2">
        <f t="shared" si="192"/>
        <v>76.773240439447576</v>
      </c>
      <c r="BJ138" s="2">
        <f t="shared" si="193"/>
        <v>32.318794178487607</v>
      </c>
      <c r="BK138" s="11">
        <f t="shared" si="194"/>
        <v>3.2674003773053933E-2</v>
      </c>
      <c r="BL138" s="12">
        <f>BL$4*temperature!$I248+BL$5*temperature!$I248^2</f>
        <v>-6.1158704068609175</v>
      </c>
      <c r="BM138" s="12">
        <f>BM$4*temperature!$I248+BM$5*temperature!$I248^2</f>
        <v>-7.0824116930033245</v>
      </c>
      <c r="BN138" s="12">
        <f>BN$4*temperature!$I248+BN$5*temperature!$I248^2</f>
        <v>-7.5218595487960505</v>
      </c>
      <c r="BO138" s="12">
        <f>BO$4*temperature!$I248^2+BO$5*temperature!$I248^6</f>
        <v>-9.5740141841970825</v>
      </c>
      <c r="BP138" s="12">
        <f>BP$4*temperature!$I248^2+BP$5*temperature!$I248^6</f>
        <v>-11.829199711005</v>
      </c>
      <c r="BQ138" s="12">
        <f>BQ$4*temperature!$I248^2+BQ$5*temperature!$I248^6</f>
        <v>-13.26159634369213</v>
      </c>
    </row>
    <row r="139" spans="1:69">
      <c r="A139" s="2">
        <f t="shared" si="141"/>
        <v>2093</v>
      </c>
      <c r="B139" s="5">
        <f t="shared" si="142"/>
        <v>1164.118523619532</v>
      </c>
      <c r="C139" s="5">
        <f t="shared" si="143"/>
        <v>2957.7237949860637</v>
      </c>
      <c r="D139" s="5">
        <f t="shared" si="144"/>
        <v>4350.5783391556952</v>
      </c>
      <c r="E139" s="15">
        <f t="shared" si="145"/>
        <v>5.8168412448309883E-5</v>
      </c>
      <c r="F139" s="15">
        <f t="shared" si="146"/>
        <v>1.1459567303402617E-4</v>
      </c>
      <c r="G139" s="15">
        <f t="shared" si="147"/>
        <v>2.3394299008583258E-4</v>
      </c>
      <c r="H139" s="5">
        <f t="shared" si="148"/>
        <v>151222.70478210799</v>
      </c>
      <c r="I139" s="5">
        <f t="shared" si="149"/>
        <v>51646.480825967876</v>
      </c>
      <c r="J139" s="5">
        <f t="shared" si="150"/>
        <v>19225.392138271734</v>
      </c>
      <c r="K139" s="5">
        <f t="shared" si="151"/>
        <v>129903.18572710214</v>
      </c>
      <c r="L139" s="5">
        <f t="shared" si="152"/>
        <v>17461.563149851601</v>
      </c>
      <c r="M139" s="5">
        <f t="shared" si="153"/>
        <v>4419.0428581048727</v>
      </c>
      <c r="N139" s="15">
        <f t="shared" si="154"/>
        <v>1.3214928402969228E-3</v>
      </c>
      <c r="O139" s="15">
        <f t="shared" si="155"/>
        <v>3.9273092204761273E-3</v>
      </c>
      <c r="P139" s="15">
        <f t="shared" si="156"/>
        <v>2.4097202153074981E-3</v>
      </c>
      <c r="Q139" s="5">
        <f t="shared" si="157"/>
        <v>8685.0726892316561</v>
      </c>
      <c r="R139" s="5">
        <f t="shared" si="158"/>
        <v>11193.540461402934</v>
      </c>
      <c r="S139" s="5">
        <f t="shared" si="159"/>
        <v>5606.0011587951312</v>
      </c>
      <c r="T139" s="5">
        <f t="shared" si="160"/>
        <v>57.432332676139495</v>
      </c>
      <c r="U139" s="5">
        <f t="shared" si="161"/>
        <v>216.733846767248</v>
      </c>
      <c r="V139" s="5">
        <f t="shared" si="162"/>
        <v>291.59359239468199</v>
      </c>
      <c r="W139" s="15">
        <f t="shared" si="163"/>
        <v>-1.0734613539272964E-2</v>
      </c>
      <c r="X139" s="15">
        <f t="shared" si="164"/>
        <v>-1.217998157191269E-2</v>
      </c>
      <c r="Y139" s="15">
        <f t="shared" si="165"/>
        <v>-9.7425357312937999E-3</v>
      </c>
      <c r="Z139" s="5">
        <f t="shared" si="178"/>
        <v>11592.46838732584</v>
      </c>
      <c r="AA139" s="5">
        <f t="shared" si="179"/>
        <v>26608.900350568922</v>
      </c>
      <c r="AB139" s="5">
        <f t="shared" si="180"/>
        <v>23811.337094303646</v>
      </c>
      <c r="AC139" s="16">
        <f t="shared" si="166"/>
        <v>1.652814404260422</v>
      </c>
      <c r="AD139" s="16">
        <f t="shared" si="167"/>
        <v>2.9471302036725642</v>
      </c>
      <c r="AE139" s="16">
        <f t="shared" si="168"/>
        <v>5.2715168054032393</v>
      </c>
      <c r="AF139" s="15">
        <f t="shared" si="169"/>
        <v>-4.0504037456468023E-3</v>
      </c>
      <c r="AG139" s="15">
        <f t="shared" si="170"/>
        <v>2.9673830763510267E-4</v>
      </c>
      <c r="AH139" s="15">
        <f t="shared" si="171"/>
        <v>9.7937136394747881E-3</v>
      </c>
      <c r="AI139" s="1">
        <f t="shared" si="135"/>
        <v>285100.437893319</v>
      </c>
      <c r="AJ139" s="1">
        <f t="shared" si="136"/>
        <v>94851.567285966521</v>
      </c>
      <c r="AK139" s="1">
        <f t="shared" si="137"/>
        <v>35772.461632097562</v>
      </c>
      <c r="AL139" s="14">
        <f t="shared" si="172"/>
        <v>48.023275576354521</v>
      </c>
      <c r="AM139" s="14">
        <f t="shared" si="173"/>
        <v>9.9429597522148008</v>
      </c>
      <c r="AN139" s="14">
        <f t="shared" si="174"/>
        <v>3.3583335829115106</v>
      </c>
      <c r="AO139" s="11">
        <f t="shared" si="175"/>
        <v>8.9543367119114935E-3</v>
      </c>
      <c r="AP139" s="11">
        <f t="shared" si="176"/>
        <v>1.1280102581743808E-2</v>
      </c>
      <c r="AQ139" s="11">
        <f t="shared" si="177"/>
        <v>1.0232476300530487E-2</v>
      </c>
      <c r="AR139" s="1">
        <f t="shared" si="183"/>
        <v>151222.70478210799</v>
      </c>
      <c r="AS139" s="1">
        <f t="shared" si="181"/>
        <v>51646.480825967876</v>
      </c>
      <c r="AT139" s="1">
        <f t="shared" si="182"/>
        <v>19225.392138271734</v>
      </c>
      <c r="AU139" s="1">
        <f t="shared" si="138"/>
        <v>30244.540956421599</v>
      </c>
      <c r="AV139" s="1">
        <f t="shared" si="139"/>
        <v>10329.296165193577</v>
      </c>
      <c r="AW139" s="1">
        <f t="shared" si="140"/>
        <v>3845.0784276543473</v>
      </c>
      <c r="AX139" s="2">
        <v>0.2</v>
      </c>
      <c r="AY139" s="2">
        <v>0.2</v>
      </c>
      <c r="AZ139" s="2">
        <v>0.2</v>
      </c>
      <c r="BA139" s="2">
        <f t="shared" si="184"/>
        <v>0.2</v>
      </c>
      <c r="BB139" s="2">
        <f t="shared" si="190"/>
        <v>4.000000000000001E-3</v>
      </c>
      <c r="BC139" s="2">
        <f t="shared" si="185"/>
        <v>4.000000000000001E-3</v>
      </c>
      <c r="BD139" s="2">
        <f t="shared" si="186"/>
        <v>4.000000000000001E-3</v>
      </c>
      <c r="BE139" s="2">
        <f t="shared" si="187"/>
        <v>604.8908191284321</v>
      </c>
      <c r="BF139" s="2">
        <f t="shared" si="188"/>
        <v>206.58592330387154</v>
      </c>
      <c r="BG139" s="2">
        <f t="shared" si="189"/>
        <v>76.90156855308696</v>
      </c>
      <c r="BH139" s="2">
        <f t="shared" si="191"/>
        <v>521.79639306997399</v>
      </c>
      <c r="BI139" s="2">
        <f t="shared" si="192"/>
        <v>77.637903326378748</v>
      </c>
      <c r="BJ139" s="2">
        <f t="shared" si="193"/>
        <v>32.296199179626925</v>
      </c>
      <c r="BK139" s="11">
        <f t="shared" si="194"/>
        <v>3.1938669186125174E-2</v>
      </c>
      <c r="BL139" s="12">
        <f>BL$4*temperature!$I249+BL$5*temperature!$I249^2</f>
        <v>-6.4380740332443871</v>
      </c>
      <c r="BM139" s="12">
        <f>BM$4*temperature!$I249+BM$5*temperature!$I249^2</f>
        <v>-7.346149850756829</v>
      </c>
      <c r="BN139" s="12">
        <f>BN$4*temperature!$I249+BN$5*temperature!$I249^2</f>
        <v>-7.7398763258237704</v>
      </c>
      <c r="BO139" s="12">
        <f>BO$4*temperature!$I249^2+BO$5*temperature!$I249^6</f>
        <v>-10.422693524080604</v>
      </c>
      <c r="BP139" s="12">
        <f>BP$4*temperature!$I249^2+BP$5*temperature!$I249^6</f>
        <v>-12.677865172436288</v>
      </c>
      <c r="BQ139" s="12">
        <f>BQ$4*temperature!$I249^2+BQ$5*temperature!$I249^6</f>
        <v>-14.110258338795115</v>
      </c>
    </row>
    <row r="140" spans="1:69">
      <c r="A140" s="2">
        <f t="shared" si="141"/>
        <v>2094</v>
      </c>
      <c r="B140" s="5">
        <f t="shared" si="142"/>
        <v>1164.1828527996317</v>
      </c>
      <c r="C140" s="5">
        <f t="shared" si="143"/>
        <v>2958.0457902175522</v>
      </c>
      <c r="D140" s="5">
        <f t="shared" si="144"/>
        <v>4351.5452370956973</v>
      </c>
      <c r="E140" s="15">
        <f t="shared" si="145"/>
        <v>5.5259991825894384E-5</v>
      </c>
      <c r="F140" s="15">
        <f t="shared" si="146"/>
        <v>1.0886588938232486E-4</v>
      </c>
      <c r="G140" s="15">
        <f t="shared" si="147"/>
        <v>2.2224584058154093E-4</v>
      </c>
      <c r="H140" s="5">
        <f t="shared" si="148"/>
        <v>151315.16790825446</v>
      </c>
      <c r="I140" s="5">
        <f t="shared" si="149"/>
        <v>51814.521003847476</v>
      </c>
      <c r="J140" s="5">
        <f t="shared" si="150"/>
        <v>19261.390610576484</v>
      </c>
      <c r="K140" s="5">
        <f t="shared" si="151"/>
        <v>129975.43087357037</v>
      </c>
      <c r="L140" s="5">
        <f t="shared" si="152"/>
        <v>17516.470223416229</v>
      </c>
      <c r="M140" s="5">
        <f t="shared" si="153"/>
        <v>4426.3335346668473</v>
      </c>
      <c r="N140" s="15">
        <f t="shared" si="154"/>
        <v>5.5614607189080623E-4</v>
      </c>
      <c r="O140" s="15">
        <f t="shared" si="155"/>
        <v>3.1444535116029737E-3</v>
      </c>
      <c r="P140" s="15">
        <f t="shared" si="156"/>
        <v>1.6498316029234239E-3</v>
      </c>
      <c r="Q140" s="5">
        <f t="shared" si="157"/>
        <v>8597.0951585712482</v>
      </c>
      <c r="R140" s="5">
        <f t="shared" si="158"/>
        <v>11093.179744164128</v>
      </c>
      <c r="S140" s="5">
        <f t="shared" si="159"/>
        <v>5561.7791494001822</v>
      </c>
      <c r="T140" s="5">
        <f t="shared" si="160"/>
        <v>56.815818780202179</v>
      </c>
      <c r="U140" s="5">
        <f t="shared" si="161"/>
        <v>214.09403250761318</v>
      </c>
      <c r="V140" s="5">
        <f t="shared" si="162"/>
        <v>288.75273140176046</v>
      </c>
      <c r="W140" s="15">
        <f t="shared" si="163"/>
        <v>-1.0734613539272964E-2</v>
      </c>
      <c r="X140" s="15">
        <f t="shared" si="164"/>
        <v>-1.217998157191269E-2</v>
      </c>
      <c r="Y140" s="15">
        <f t="shared" si="165"/>
        <v>-9.7425357312937999E-3</v>
      </c>
      <c r="Z140" s="5">
        <f t="shared" si="178"/>
        <v>11437.336362787311</v>
      </c>
      <c r="AA140" s="5">
        <f t="shared" si="179"/>
        <v>26398.888181439441</v>
      </c>
      <c r="AB140" s="5">
        <f t="shared" si="180"/>
        <v>23873.243529353942</v>
      </c>
      <c r="AC140" s="16">
        <f t="shared" si="166"/>
        <v>1.6461198386065465</v>
      </c>
      <c r="AD140" s="16">
        <f t="shared" si="167"/>
        <v>2.9480047301015824</v>
      </c>
      <c r="AE140" s="16">
        <f t="shared" si="168"/>
        <v>5.3231445314410379</v>
      </c>
      <c r="AF140" s="15">
        <f t="shared" si="169"/>
        <v>-4.0504037456468023E-3</v>
      </c>
      <c r="AG140" s="15">
        <f t="shared" si="170"/>
        <v>2.9673830763510267E-4</v>
      </c>
      <c r="AH140" s="15">
        <f t="shared" si="171"/>
        <v>9.7937136394747881E-3</v>
      </c>
      <c r="AI140" s="1">
        <f t="shared" si="135"/>
        <v>286834.93506040872</v>
      </c>
      <c r="AJ140" s="1">
        <f t="shared" si="136"/>
        <v>95695.706722563453</v>
      </c>
      <c r="AK140" s="1">
        <f t="shared" si="137"/>
        <v>36040.293896542156</v>
      </c>
      <c r="AL140" s="14">
        <f t="shared" si="172"/>
        <v>48.448991990078916</v>
      </c>
      <c r="AM140" s="14">
        <f t="shared" si="173"/>
        <v>10.053995782126222</v>
      </c>
      <c r="AN140" s="14">
        <f t="shared" si="174"/>
        <v>3.3923540110199641</v>
      </c>
      <c r="AO140" s="11">
        <f t="shared" si="175"/>
        <v>8.864793344792378E-3</v>
      </c>
      <c r="AP140" s="11">
        <f t="shared" si="176"/>
        <v>1.116730155592637E-2</v>
      </c>
      <c r="AQ140" s="11">
        <f t="shared" si="177"/>
        <v>1.0130151537525181E-2</v>
      </c>
      <c r="AR140" s="1">
        <f t="shared" si="183"/>
        <v>151315.16790825446</v>
      </c>
      <c r="AS140" s="1">
        <f t="shared" si="181"/>
        <v>51814.521003847476</v>
      </c>
      <c r="AT140" s="1">
        <f t="shared" si="182"/>
        <v>19261.390610576484</v>
      </c>
      <c r="AU140" s="1">
        <f t="shared" si="138"/>
        <v>30263.033581650892</v>
      </c>
      <c r="AV140" s="1">
        <f t="shared" si="139"/>
        <v>10362.904200769495</v>
      </c>
      <c r="AW140" s="1">
        <f t="shared" si="140"/>
        <v>3852.2781221152968</v>
      </c>
      <c r="AX140" s="2">
        <v>0.2</v>
      </c>
      <c r="AY140" s="2">
        <v>0.2</v>
      </c>
      <c r="AZ140" s="2">
        <v>0.2</v>
      </c>
      <c r="BA140" s="2">
        <f t="shared" si="184"/>
        <v>0.20000000000000004</v>
      </c>
      <c r="BB140" s="2">
        <f t="shared" si="190"/>
        <v>4.000000000000001E-3</v>
      </c>
      <c r="BC140" s="2">
        <f t="shared" si="185"/>
        <v>4.000000000000001E-3</v>
      </c>
      <c r="BD140" s="2">
        <f t="shared" si="186"/>
        <v>4.000000000000001E-3</v>
      </c>
      <c r="BE140" s="2">
        <f t="shared" si="187"/>
        <v>605.26067163301798</v>
      </c>
      <c r="BF140" s="2">
        <f t="shared" si="188"/>
        <v>207.25808401538995</v>
      </c>
      <c r="BG140" s="2">
        <f t="shared" si="189"/>
        <v>77.04556244230595</v>
      </c>
      <c r="BH140" s="2">
        <f t="shared" si="191"/>
        <v>529.19722952478969</v>
      </c>
      <c r="BI140" s="2">
        <f t="shared" si="192"/>
        <v>78.510156409204072</v>
      </c>
      <c r="BJ140" s="2">
        <f t="shared" si="193"/>
        <v>32.272766935742375</v>
      </c>
      <c r="BK140" s="11">
        <f t="shared" si="194"/>
        <v>3.11751162768856E-2</v>
      </c>
      <c r="BL140" s="12">
        <f>BL$4*temperature!$I250+BL$5*temperature!$I250^2</f>
        <v>-6.7640311889618125</v>
      </c>
      <c r="BM140" s="12">
        <f>BM$4*temperature!$I250+BM$5*temperature!$I250^2</f>
        <v>-7.6125496033976461</v>
      </c>
      <c r="BN140" s="12">
        <f>BN$4*temperature!$I250+BN$5*temperature!$I250^2</f>
        <v>-7.95976338738447</v>
      </c>
      <c r="BO140" s="12">
        <f>BO$4*temperature!$I250^2+BO$5*temperature!$I250^6</f>
        <v>-11.315704717582522</v>
      </c>
      <c r="BP140" s="12">
        <f>BP$4*temperature!$I250^2+BP$5*temperature!$I250^6</f>
        <v>-13.56811678577828</v>
      </c>
      <c r="BQ140" s="12">
        <f>BQ$4*temperature!$I250^2+BQ$5*temperature!$I250^6</f>
        <v>-14.998762887275298</v>
      </c>
    </row>
    <row r="141" spans="1:69">
      <c r="A141" s="2">
        <f t="shared" si="141"/>
        <v>2095</v>
      </c>
      <c r="B141" s="5">
        <f t="shared" si="142"/>
        <v>1164.243968897815</v>
      </c>
      <c r="C141" s="5">
        <f t="shared" si="143"/>
        <v>2958.3517189890485</v>
      </c>
      <c r="D141" s="5">
        <f t="shared" si="144"/>
        <v>4352.4639942832919</v>
      </c>
      <c r="E141" s="15">
        <f t="shared" si="145"/>
        <v>5.249699223459966E-5</v>
      </c>
      <c r="F141" s="15">
        <f t="shared" si="146"/>
        <v>1.0342259491320861E-4</v>
      </c>
      <c r="G141" s="15">
        <f t="shared" si="147"/>
        <v>2.1113354855246388E-4</v>
      </c>
      <c r="H141" s="5">
        <f t="shared" si="148"/>
        <v>151287.00050718867</v>
      </c>
      <c r="I141" s="5">
        <f t="shared" si="149"/>
        <v>51940.79848184478</v>
      </c>
      <c r="J141" s="5">
        <f t="shared" si="150"/>
        <v>19282.072646280034</v>
      </c>
      <c r="K141" s="5">
        <f t="shared" si="151"/>
        <v>129944.41418529439</v>
      </c>
      <c r="L141" s="5">
        <f t="shared" si="152"/>
        <v>17557.343891345819</v>
      </c>
      <c r="M141" s="5">
        <f t="shared" si="153"/>
        <v>4430.1509838119082</v>
      </c>
      <c r="N141" s="15">
        <f t="shared" si="154"/>
        <v>-2.386350102285828E-4</v>
      </c>
      <c r="O141" s="15">
        <f t="shared" si="155"/>
        <v>2.3334420353109397E-3</v>
      </c>
      <c r="P141" s="15">
        <f t="shared" si="156"/>
        <v>8.6244046345873571E-4</v>
      </c>
      <c r="Q141" s="5">
        <f t="shared" si="157"/>
        <v>8503.2254897103958</v>
      </c>
      <c r="R141" s="5">
        <f t="shared" si="158"/>
        <v>10984.770984884277</v>
      </c>
      <c r="S141" s="5">
        <f t="shared" si="159"/>
        <v>5513.5071292400771</v>
      </c>
      <c r="T141" s="5">
        <f t="shared" si="160"/>
        <v>56.205922922679342</v>
      </c>
      <c r="U141" s="5">
        <f t="shared" si="161"/>
        <v>211.48637113701398</v>
      </c>
      <c r="V141" s="5">
        <f t="shared" si="162"/>
        <v>285.93954759857013</v>
      </c>
      <c r="W141" s="15">
        <f t="shared" si="163"/>
        <v>-1.0734613539272964E-2</v>
      </c>
      <c r="X141" s="15">
        <f t="shared" si="164"/>
        <v>-1.217998157191269E-2</v>
      </c>
      <c r="Y141" s="15">
        <f t="shared" si="165"/>
        <v>-9.7425357312937999E-3</v>
      </c>
      <c r="Z141" s="5">
        <f t="shared" si="178"/>
        <v>11275.622554512518</v>
      </c>
      <c r="AA141" s="5">
        <f t="shared" si="179"/>
        <v>26169.960412217682</v>
      </c>
      <c r="AB141" s="5">
        <f t="shared" si="180"/>
        <v>23916.886768833745</v>
      </c>
      <c r="AC141" s="16">
        <f t="shared" si="166"/>
        <v>1.6394523886464711</v>
      </c>
      <c r="AD141" s="16">
        <f t="shared" si="167"/>
        <v>2.9488795160360928</v>
      </c>
      <c r="AE141" s="16">
        <f t="shared" si="168"/>
        <v>5.3752778846435074</v>
      </c>
      <c r="AF141" s="15">
        <f t="shared" si="169"/>
        <v>-4.0504037456468023E-3</v>
      </c>
      <c r="AG141" s="15">
        <f t="shared" si="170"/>
        <v>2.9673830763510267E-4</v>
      </c>
      <c r="AH141" s="15">
        <f t="shared" si="171"/>
        <v>9.7937136394747881E-3</v>
      </c>
      <c r="AI141" s="1">
        <f t="shared" si="135"/>
        <v>288414.47513601877</v>
      </c>
      <c r="AJ141" s="1">
        <f t="shared" si="136"/>
        <v>96489.0402510766</v>
      </c>
      <c r="AK141" s="1">
        <f t="shared" si="137"/>
        <v>36288.542629003241</v>
      </c>
      <c r="AL141" s="14">
        <f t="shared" si="172"/>
        <v>48.874187388816907</v>
      </c>
      <c r="AM141" s="14">
        <f t="shared" si="173"/>
        <v>10.165149024839828</v>
      </c>
      <c r="AN141" s="14">
        <f t="shared" si="174"/>
        <v>3.426375420618522</v>
      </c>
      <c r="AO141" s="11">
        <f t="shared" si="175"/>
        <v>8.7761454113444541E-3</v>
      </c>
      <c r="AP141" s="11">
        <f t="shared" si="176"/>
        <v>1.1055628540367107E-2</v>
      </c>
      <c r="AQ141" s="11">
        <f t="shared" si="177"/>
        <v>1.0028850022149928E-2</v>
      </c>
      <c r="AR141" s="1">
        <f t="shared" si="183"/>
        <v>151287.00050718867</v>
      </c>
      <c r="AS141" s="1">
        <f t="shared" si="181"/>
        <v>51940.79848184478</v>
      </c>
      <c r="AT141" s="1">
        <f t="shared" si="182"/>
        <v>19282.072646280034</v>
      </c>
      <c r="AU141" s="1">
        <f t="shared" si="138"/>
        <v>30257.400101437735</v>
      </c>
      <c r="AV141" s="1">
        <f t="shared" si="139"/>
        <v>10388.159696368957</v>
      </c>
      <c r="AW141" s="1">
        <f t="shared" si="140"/>
        <v>3856.414529256007</v>
      </c>
      <c r="AX141" s="2">
        <v>0.2</v>
      </c>
      <c r="AY141" s="2">
        <v>0.2</v>
      </c>
      <c r="AZ141" s="2">
        <v>0.2</v>
      </c>
      <c r="BA141" s="2">
        <f t="shared" si="184"/>
        <v>0.19999999999999998</v>
      </c>
      <c r="BB141" s="2">
        <f t="shared" si="190"/>
        <v>4.000000000000001E-3</v>
      </c>
      <c r="BC141" s="2">
        <f t="shared" si="185"/>
        <v>4.000000000000001E-3</v>
      </c>
      <c r="BD141" s="2">
        <f t="shared" si="186"/>
        <v>4.000000000000001E-3</v>
      </c>
      <c r="BE141" s="2">
        <f t="shared" si="187"/>
        <v>605.14800202875483</v>
      </c>
      <c r="BF141" s="2">
        <f t="shared" si="188"/>
        <v>207.76319392737918</v>
      </c>
      <c r="BG141" s="2">
        <f t="shared" si="189"/>
        <v>77.128290585120155</v>
      </c>
      <c r="BH141" s="2">
        <f t="shared" si="191"/>
        <v>536.68699808204724</v>
      </c>
      <c r="BI141" s="2">
        <f t="shared" si="192"/>
        <v>79.389953463736617</v>
      </c>
      <c r="BJ141" s="2">
        <f t="shared" si="193"/>
        <v>32.24846583528862</v>
      </c>
      <c r="BK141" s="11">
        <f t="shared" si="194"/>
        <v>3.0382361593331603E-2</v>
      </c>
      <c r="BL141" s="12">
        <f>BL$4*temperature!$I251+BL$5*temperature!$I251^2</f>
        <v>-7.0935378102177609</v>
      </c>
      <c r="BM141" s="12">
        <f>BM$4*temperature!$I251+BM$5*temperature!$I251^2</f>
        <v>-7.8814496780891066</v>
      </c>
      <c r="BN141" s="12">
        <f>BN$4*temperature!$I251+BN$5*temperature!$I251^2</f>
        <v>-8.1813920460187717</v>
      </c>
      <c r="BO141" s="12">
        <f>BO$4*temperature!$I251^2+BO$5*temperature!$I251^6</f>
        <v>-12.253984820497612</v>
      </c>
      <c r="BP141" s="12">
        <f>BP$4*temperature!$I251^2+BP$5*temperature!$I251^6</f>
        <v>-14.500794349790683</v>
      </c>
      <c r="BQ141" s="12">
        <f>BQ$4*temperature!$I251^2+BQ$5*temperature!$I251^6</f>
        <v>-15.927888022923371</v>
      </c>
    </row>
    <row r="142" spans="1:69">
      <c r="A142" s="2">
        <f t="shared" si="141"/>
        <v>2096</v>
      </c>
      <c r="B142" s="5">
        <f t="shared" si="142"/>
        <v>1164.3020322390798</v>
      </c>
      <c r="C142" s="5">
        <f t="shared" si="143"/>
        <v>2958.6423813799202</v>
      </c>
      <c r="D142" s="5">
        <f t="shared" si="144"/>
        <v>4353.3369978929486</v>
      </c>
      <c r="E142" s="15">
        <f t="shared" si="145"/>
        <v>4.9872142622869677E-5</v>
      </c>
      <c r="F142" s="15">
        <f t="shared" si="146"/>
        <v>9.8251465167548176E-5</v>
      </c>
      <c r="G142" s="15">
        <f t="shared" si="147"/>
        <v>2.0057687112484069E-4</v>
      </c>
      <c r="H142" s="5">
        <f t="shared" si="148"/>
        <v>151133.5855683001</v>
      </c>
      <c r="I142" s="5">
        <f t="shared" si="149"/>
        <v>52023.471600391385</v>
      </c>
      <c r="J142" s="5">
        <f t="shared" si="150"/>
        <v>19286.83860982061</v>
      </c>
      <c r="K142" s="5">
        <f t="shared" si="151"/>
        <v>129806.16831669849</v>
      </c>
      <c r="L142" s="5">
        <f t="shared" si="152"/>
        <v>17583.561949831692</v>
      </c>
      <c r="M142" s="5">
        <f t="shared" si="153"/>
        <v>4430.3573601482267</v>
      </c>
      <c r="N142" s="15">
        <f t="shared" si="154"/>
        <v>-1.0638846576257466E-3</v>
      </c>
      <c r="O142" s="15">
        <f t="shared" si="155"/>
        <v>1.4932815947630296E-3</v>
      </c>
      <c r="P142" s="15">
        <f t="shared" si="156"/>
        <v>4.6584492734647043E-5</v>
      </c>
      <c r="Q142" s="5">
        <f t="shared" si="157"/>
        <v>8403.4163847393702</v>
      </c>
      <c r="R142" s="5">
        <f t="shared" si="158"/>
        <v>10868.247956854115</v>
      </c>
      <c r="S142" s="5">
        <f t="shared" si="159"/>
        <v>5461.1410895792906</v>
      </c>
      <c r="T142" s="5">
        <f t="shared" si="160"/>
        <v>55.602574061486216</v>
      </c>
      <c r="U142" s="5">
        <f t="shared" si="161"/>
        <v>208.91047103385446</v>
      </c>
      <c r="V142" s="5">
        <f t="shared" si="162"/>
        <v>283.15377133910107</v>
      </c>
      <c r="W142" s="15">
        <f t="shared" si="163"/>
        <v>-1.0734613539272964E-2</v>
      </c>
      <c r="X142" s="15">
        <f t="shared" si="164"/>
        <v>-1.217998157191269E-2</v>
      </c>
      <c r="Y142" s="15">
        <f t="shared" si="165"/>
        <v>-9.7425357312937999E-3</v>
      </c>
      <c r="Z142" s="5">
        <f t="shared" si="178"/>
        <v>11107.334517445606</v>
      </c>
      <c r="AA142" s="5">
        <f t="shared" si="179"/>
        <v>25921.902656222839</v>
      </c>
      <c r="AB142" s="5">
        <f t="shared" si="180"/>
        <v>23941.508507894123</v>
      </c>
      <c r="AC142" s="16">
        <f t="shared" si="166"/>
        <v>1.6328119445506879</v>
      </c>
      <c r="AD142" s="16">
        <f t="shared" si="167"/>
        <v>2.9497545615531013</v>
      </c>
      <c r="AE142" s="16">
        <f t="shared" si="168"/>
        <v>5.4279218169783077</v>
      </c>
      <c r="AF142" s="15">
        <f t="shared" si="169"/>
        <v>-4.0504037456468023E-3</v>
      </c>
      <c r="AG142" s="15">
        <f t="shared" si="170"/>
        <v>2.9673830763510267E-4</v>
      </c>
      <c r="AH142" s="15">
        <f t="shared" si="171"/>
        <v>9.7937136394747881E-3</v>
      </c>
      <c r="AI142" s="1">
        <f t="shared" si="135"/>
        <v>289830.42772385466</v>
      </c>
      <c r="AJ142" s="1">
        <f t="shared" si="136"/>
        <v>97228.2959223379</v>
      </c>
      <c r="AK142" s="1">
        <f t="shared" si="137"/>
        <v>36516.102895358927</v>
      </c>
      <c r="AL142" s="14">
        <f t="shared" si="172"/>
        <v>49.298825094448603</v>
      </c>
      <c r="AM142" s="14">
        <f t="shared" si="173"/>
        <v>10.276407315399169</v>
      </c>
      <c r="AN142" s="14">
        <f t="shared" si="174"/>
        <v>3.4603943997793563</v>
      </c>
      <c r="AO142" s="11">
        <f t="shared" si="175"/>
        <v>8.6883839572310089E-3</v>
      </c>
      <c r="AP142" s="11">
        <f t="shared" si="176"/>
        <v>1.0945072254963436E-2</v>
      </c>
      <c r="AQ142" s="11">
        <f t="shared" si="177"/>
        <v>9.9285615219284282E-3</v>
      </c>
      <c r="AR142" s="1">
        <f t="shared" si="183"/>
        <v>151133.5855683001</v>
      </c>
      <c r="AS142" s="1">
        <f t="shared" si="181"/>
        <v>52023.471600391385</v>
      </c>
      <c r="AT142" s="1">
        <f t="shared" si="182"/>
        <v>19286.83860982061</v>
      </c>
      <c r="AU142" s="1">
        <f t="shared" si="138"/>
        <v>30226.717113660023</v>
      </c>
      <c r="AV142" s="1">
        <f t="shared" si="139"/>
        <v>10404.694320078277</v>
      </c>
      <c r="AW142" s="1">
        <f t="shared" si="140"/>
        <v>3857.3677219641222</v>
      </c>
      <c r="AX142" s="2">
        <v>0.2</v>
      </c>
      <c r="AY142" s="2">
        <v>0.2</v>
      </c>
      <c r="AZ142" s="2">
        <v>0.2</v>
      </c>
      <c r="BA142" s="2">
        <f t="shared" si="184"/>
        <v>0.2</v>
      </c>
      <c r="BB142" s="2">
        <f t="shared" si="190"/>
        <v>4.000000000000001E-3</v>
      </c>
      <c r="BC142" s="2">
        <f t="shared" si="185"/>
        <v>4.000000000000001E-3</v>
      </c>
      <c r="BD142" s="2">
        <f t="shared" si="186"/>
        <v>4.000000000000001E-3</v>
      </c>
      <c r="BE142" s="2">
        <f t="shared" si="187"/>
        <v>604.53434227320054</v>
      </c>
      <c r="BF142" s="2">
        <f t="shared" si="188"/>
        <v>208.09388640156558</v>
      </c>
      <c r="BG142" s="2">
        <f t="shared" si="189"/>
        <v>77.147354439282452</v>
      </c>
      <c r="BH142" s="2">
        <f t="shared" si="191"/>
        <v>544.26590044955935</v>
      </c>
      <c r="BI142" s="2">
        <f t="shared" si="192"/>
        <v>80.277242439073177</v>
      </c>
      <c r="BJ142" s="2">
        <f t="shared" si="193"/>
        <v>32.22326379887258</v>
      </c>
      <c r="BK142" s="11">
        <f t="shared" si="194"/>
        <v>2.9559400126117658E-2</v>
      </c>
      <c r="BL142" s="12">
        <f>BL$4*temperature!$I252+BL$5*temperature!$I252^2</f>
        <v>-7.4263791672711328</v>
      </c>
      <c r="BM142" s="12">
        <f>BM$4*temperature!$I252+BM$5*temperature!$I252^2</f>
        <v>-8.1526807269477484</v>
      </c>
      <c r="BN142" s="12">
        <f>BN$4*temperature!$I252+BN$5*temperature!$I252^2</f>
        <v>-8.4046274654705897</v>
      </c>
      <c r="BO142" s="12">
        <f>BO$4*temperature!$I252^2+BO$5*temperature!$I252^6</f>
        <v>-13.238386037289388</v>
      </c>
      <c r="BP142" s="12">
        <f>BP$4*temperature!$I252^2+BP$5*temperature!$I252^6</f>
        <v>-15.476657317739592</v>
      </c>
      <c r="BQ142" s="12">
        <f>BQ$4*temperature!$I252^2+BQ$5*temperature!$I252^6</f>
        <v>-16.89833429529499</v>
      </c>
    </row>
    <row r="143" spans="1:69">
      <c r="A143" s="2">
        <f t="shared" si="141"/>
        <v>2097</v>
      </c>
      <c r="B143" s="5">
        <f t="shared" si="142"/>
        <v>1164.3571951642373</v>
      </c>
      <c r="C143" s="5">
        <f t="shared" si="143"/>
        <v>2958.9185377813533</v>
      </c>
      <c r="D143" s="5">
        <f t="shared" si="144"/>
        <v>4354.1665176712386</v>
      </c>
      <c r="E143" s="15">
        <f t="shared" si="145"/>
        <v>4.737853549172619E-5</v>
      </c>
      <c r="F143" s="15">
        <f t="shared" si="146"/>
        <v>9.3338891909170766E-5</v>
      </c>
      <c r="G143" s="15">
        <f t="shared" si="147"/>
        <v>1.9054802756859865E-4</v>
      </c>
      <c r="H143" s="5">
        <f t="shared" si="148"/>
        <v>150850.45596010567</v>
      </c>
      <c r="I143" s="5">
        <f t="shared" si="149"/>
        <v>52060.738976819688</v>
      </c>
      <c r="J143" s="5">
        <f t="shared" si="150"/>
        <v>19275.106061912586</v>
      </c>
      <c r="K143" s="5">
        <f t="shared" si="151"/>
        <v>129556.85470628075</v>
      </c>
      <c r="L143" s="5">
        <f t="shared" si="152"/>
        <v>17594.515804364019</v>
      </c>
      <c r="M143" s="5">
        <f t="shared" si="153"/>
        <v>4426.8187685714856</v>
      </c>
      <c r="N143" s="15">
        <f t="shared" si="154"/>
        <v>-1.920660733236268E-3</v>
      </c>
      <c r="O143" s="15">
        <f t="shared" si="155"/>
        <v>6.2295993062044808E-4</v>
      </c>
      <c r="P143" s="15">
        <f t="shared" si="156"/>
        <v>-7.9871470608017248E-4</v>
      </c>
      <c r="Q143" s="5">
        <f t="shared" si="157"/>
        <v>8297.6352146073368</v>
      </c>
      <c r="R143" s="5">
        <f t="shared" si="158"/>
        <v>10743.563614387862</v>
      </c>
      <c r="S143" s="5">
        <f t="shared" si="159"/>
        <v>5404.6459780187724</v>
      </c>
      <c r="T143" s="5">
        <f t="shared" si="160"/>
        <v>55.005701917147356</v>
      </c>
      <c r="U143" s="5">
        <f t="shared" si="161"/>
        <v>206.3659453464825</v>
      </c>
      <c r="V143" s="5">
        <f t="shared" si="162"/>
        <v>280.39513560437928</v>
      </c>
      <c r="W143" s="15">
        <f t="shared" si="163"/>
        <v>-1.0734613539272964E-2</v>
      </c>
      <c r="X143" s="15">
        <f t="shared" si="164"/>
        <v>-1.217998157191269E-2</v>
      </c>
      <c r="Y143" s="15">
        <f t="shared" si="165"/>
        <v>-9.7425357312937999E-3</v>
      </c>
      <c r="Z143" s="5">
        <f t="shared" si="178"/>
        <v>10932.497802909311</v>
      </c>
      <c r="AA143" s="5">
        <f t="shared" si="179"/>
        <v>25654.54161641367</v>
      </c>
      <c r="AB143" s="5">
        <f t="shared" si="180"/>
        <v>23946.366768514476</v>
      </c>
      <c r="AC143" s="16">
        <f t="shared" si="166"/>
        <v>1.626198396934543</v>
      </c>
      <c r="AD143" s="16">
        <f t="shared" si="167"/>
        <v>2.9506298667296353</v>
      </c>
      <c r="AE143" s="16">
        <f t="shared" si="168"/>
        <v>5.4810813289112508</v>
      </c>
      <c r="AF143" s="15">
        <f t="shared" si="169"/>
        <v>-4.0504037456468023E-3</v>
      </c>
      <c r="AG143" s="15">
        <f t="shared" si="170"/>
        <v>2.9673830763510267E-4</v>
      </c>
      <c r="AH143" s="15">
        <f t="shared" si="171"/>
        <v>9.7937136394747881E-3</v>
      </c>
      <c r="AI143" s="1">
        <f t="shared" si="135"/>
        <v>291074.10206512921</v>
      </c>
      <c r="AJ143" s="1">
        <f t="shared" si="136"/>
        <v>97910.160650182399</v>
      </c>
      <c r="AK143" s="1">
        <f t="shared" si="137"/>
        <v>36721.860327787159</v>
      </c>
      <c r="AL143" s="14">
        <f t="shared" si="172"/>
        <v>49.722868944298938</v>
      </c>
      <c r="AM143" s="14">
        <f t="shared" si="173"/>
        <v>10.387758575781763</v>
      </c>
      <c r="AN143" s="14">
        <f t="shared" si="174"/>
        <v>3.4944075710808185</v>
      </c>
      <c r="AO143" s="11">
        <f t="shared" si="175"/>
        <v>8.6015001176586985E-3</v>
      </c>
      <c r="AP143" s="11">
        <f t="shared" si="176"/>
        <v>1.0835621532413801E-2</v>
      </c>
      <c r="AQ143" s="11">
        <f t="shared" si="177"/>
        <v>9.8292759067091437E-3</v>
      </c>
      <c r="AR143" s="1">
        <f t="shared" si="183"/>
        <v>150850.45596010567</v>
      </c>
      <c r="AS143" s="1">
        <f t="shared" si="181"/>
        <v>52060.738976819688</v>
      </c>
      <c r="AT143" s="1">
        <f t="shared" si="182"/>
        <v>19275.106061912586</v>
      </c>
      <c r="AU143" s="1">
        <f t="shared" si="138"/>
        <v>30170.091192021137</v>
      </c>
      <c r="AV143" s="1">
        <f t="shared" si="139"/>
        <v>10412.147795363939</v>
      </c>
      <c r="AW143" s="1">
        <f t="shared" si="140"/>
        <v>3855.0212123825172</v>
      </c>
      <c r="AX143" s="2">
        <v>0.2</v>
      </c>
      <c r="AY143" s="2">
        <v>0.2</v>
      </c>
      <c r="AZ143" s="2">
        <v>0.2</v>
      </c>
      <c r="BA143" s="2">
        <f t="shared" si="184"/>
        <v>0.2</v>
      </c>
      <c r="BB143" s="2">
        <f t="shared" si="190"/>
        <v>4.000000000000001E-3</v>
      </c>
      <c r="BC143" s="2">
        <f t="shared" si="185"/>
        <v>4.000000000000001E-3</v>
      </c>
      <c r="BD143" s="2">
        <f t="shared" si="186"/>
        <v>4.000000000000001E-3</v>
      </c>
      <c r="BE143" s="2">
        <f t="shared" si="187"/>
        <v>603.40182384042282</v>
      </c>
      <c r="BF143" s="2">
        <f t="shared" si="188"/>
        <v>208.2429559072788</v>
      </c>
      <c r="BG143" s="2">
        <f t="shared" si="189"/>
        <v>77.100424247650366</v>
      </c>
      <c r="BH143" s="2">
        <f t="shared" si="191"/>
        <v>551.93409110939683</v>
      </c>
      <c r="BI143" s="2">
        <f t="shared" si="192"/>
        <v>81.17196519077379</v>
      </c>
      <c r="BJ143" s="2">
        <f t="shared" si="193"/>
        <v>32.197128271260212</v>
      </c>
      <c r="BK143" s="11">
        <f t="shared" si="194"/>
        <v>2.8705204518947286E-2</v>
      </c>
      <c r="BL143" s="12">
        <f>BL$4*temperature!$I253+BL$5*temperature!$I253^2</f>
        <v>-7.7623298187440497</v>
      </c>
      <c r="BM143" s="12">
        <f>BM$4*temperature!$I253+BM$5*temperature!$I253^2</f>
        <v>-8.4260652964905312</v>
      </c>
      <c r="BN143" s="12">
        <f>BN$4*temperature!$I253+BN$5*temperature!$I253^2</f>
        <v>-8.6293286409294137</v>
      </c>
      <c r="BO143" s="12">
        <f>BO$4*temperature!$I253^2+BO$5*temperature!$I253^6</f>
        <v>-14.269665532689096</v>
      </c>
      <c r="BP143" s="12">
        <f>BP$4*temperature!$I253^2+BP$5*temperature!$I253^6</f>
        <v>-16.496375313210343</v>
      </c>
      <c r="BQ143" s="12">
        <f>BQ$4*temperature!$I253^2+BQ$5*temperature!$I253^6</f>
        <v>-17.91071573272685</v>
      </c>
    </row>
    <row r="144" spans="1:69">
      <c r="A144" s="2">
        <f t="shared" si="141"/>
        <v>2098</v>
      </c>
      <c r="B144" s="5">
        <f t="shared" si="142"/>
        <v>1164.4096024259986</v>
      </c>
      <c r="C144" s="5">
        <f t="shared" si="143"/>
        <v>2959.1809108500406</v>
      </c>
      <c r="D144" s="5">
        <f t="shared" si="144"/>
        <v>4354.9547116208032</v>
      </c>
      <c r="E144" s="15">
        <f t="shared" si="145"/>
        <v>4.5009608717139881E-5</v>
      </c>
      <c r="F144" s="15">
        <f t="shared" si="146"/>
        <v>8.8671947313712221E-5</v>
      </c>
      <c r="G144" s="15">
        <f t="shared" si="147"/>
        <v>1.8102062619016873E-4</v>
      </c>
      <c r="H144" s="5">
        <f t="shared" si="148"/>
        <v>150433.32989329391</v>
      </c>
      <c r="I144" s="5">
        <f t="shared" si="149"/>
        <v>52050.852244729038</v>
      </c>
      <c r="J144" s="5">
        <f t="shared" si="150"/>
        <v>19246.31417420385</v>
      </c>
      <c r="K144" s="5">
        <f t="shared" si="151"/>
        <v>129192.7939960924</v>
      </c>
      <c r="L144" s="5">
        <f t="shared" si="152"/>
        <v>17589.614765991832</v>
      </c>
      <c r="M144" s="5">
        <f t="shared" si="153"/>
        <v>4419.4062736971291</v>
      </c>
      <c r="N144" s="15">
        <f t="shared" si="154"/>
        <v>-2.8100459139249745E-3</v>
      </c>
      <c r="O144" s="15">
        <f t="shared" si="155"/>
        <v>-2.7855488759576108E-4</v>
      </c>
      <c r="P144" s="15">
        <f t="shared" si="156"/>
        <v>-1.674451849482117E-3</v>
      </c>
      <c r="Q144" s="5">
        <f t="shared" si="157"/>
        <v>8185.8652935189866</v>
      </c>
      <c r="R144" s="5">
        <f t="shared" si="158"/>
        <v>10610.691773365112</v>
      </c>
      <c r="S144" s="5">
        <f t="shared" si="159"/>
        <v>5343.9965687209769</v>
      </c>
      <c r="T144" s="5">
        <f t="shared" si="160"/>
        <v>54.41523696461033</v>
      </c>
      <c r="U144" s="5">
        <f t="shared" si="161"/>
        <v>203.85241193509199</v>
      </c>
      <c r="V144" s="5">
        <f t="shared" si="162"/>
        <v>277.66337597687266</v>
      </c>
      <c r="W144" s="15">
        <f t="shared" si="163"/>
        <v>-1.0734613539272964E-2</v>
      </c>
      <c r="X144" s="15">
        <f t="shared" si="164"/>
        <v>-1.217998157191269E-2</v>
      </c>
      <c r="Y144" s="15">
        <f t="shared" si="165"/>
        <v>-9.7425357312937999E-3</v>
      </c>
      <c r="Z144" s="5">
        <f t="shared" si="178"/>
        <v>10751.157241574227</v>
      </c>
      <c r="AA144" s="5">
        <f t="shared" si="179"/>
        <v>25367.749090452126</v>
      </c>
      <c r="AB144" s="5">
        <f t="shared" si="180"/>
        <v>23930.741053989703</v>
      </c>
      <c r="AC144" s="16">
        <f t="shared" si="166"/>
        <v>1.6196116368564346</v>
      </c>
      <c r="AD144" s="16">
        <f t="shared" si="167"/>
        <v>2.9515054316427465</v>
      </c>
      <c r="AE144" s="16">
        <f t="shared" si="168"/>
        <v>5.5347614698812793</v>
      </c>
      <c r="AF144" s="15">
        <f t="shared" si="169"/>
        <v>-4.0504037456468023E-3</v>
      </c>
      <c r="AG144" s="15">
        <f t="shared" si="170"/>
        <v>2.9673830763510267E-4</v>
      </c>
      <c r="AH144" s="15">
        <f t="shared" si="171"/>
        <v>9.7937136394747881E-3</v>
      </c>
      <c r="AI144" s="1">
        <f t="shared" si="135"/>
        <v>292136.7830506374</v>
      </c>
      <c r="AJ144" s="1">
        <f t="shared" si="136"/>
        <v>98531.292380528103</v>
      </c>
      <c r="AK144" s="1">
        <f t="shared" si="137"/>
        <v>36904.695507390963</v>
      </c>
      <c r="AL144" s="14">
        <f t="shared" si="172"/>
        <v>50.146283294742908</v>
      </c>
      <c r="AM144" s="14">
        <f t="shared" si="173"/>
        <v>10.499190818074046</v>
      </c>
      <c r="AN144" s="14">
        <f t="shared" si="174"/>
        <v>3.5284115922659987</v>
      </c>
      <c r="AO144" s="11">
        <f t="shared" si="175"/>
        <v>8.5154851164821119E-3</v>
      </c>
      <c r="AP144" s="11">
        <f t="shared" si="176"/>
        <v>1.0727265317089663E-2</v>
      </c>
      <c r="AQ144" s="11">
        <f t="shared" si="177"/>
        <v>9.7309831476420517E-3</v>
      </c>
      <c r="AR144" s="1">
        <f t="shared" si="183"/>
        <v>150433.32989329391</v>
      </c>
      <c r="AS144" s="1">
        <f t="shared" si="181"/>
        <v>52050.852244729038</v>
      </c>
      <c r="AT144" s="1">
        <f t="shared" si="182"/>
        <v>19246.31417420385</v>
      </c>
      <c r="AU144" s="1">
        <f t="shared" si="138"/>
        <v>30086.665978658784</v>
      </c>
      <c r="AV144" s="1">
        <f t="shared" si="139"/>
        <v>10410.170448945808</v>
      </c>
      <c r="AW144" s="1">
        <f t="shared" si="140"/>
        <v>3849.2628348407702</v>
      </c>
      <c r="AX144" s="2">
        <v>0.2</v>
      </c>
      <c r="AY144" s="2">
        <v>0.2</v>
      </c>
      <c r="AZ144" s="2">
        <v>0.2</v>
      </c>
      <c r="BA144" s="2">
        <f t="shared" si="184"/>
        <v>0.2</v>
      </c>
      <c r="BB144" s="2">
        <f t="shared" si="190"/>
        <v>4.000000000000001E-3</v>
      </c>
      <c r="BC144" s="2">
        <f t="shared" si="185"/>
        <v>4.000000000000001E-3</v>
      </c>
      <c r="BD144" s="2">
        <f t="shared" si="186"/>
        <v>4.000000000000001E-3</v>
      </c>
      <c r="BE144" s="2">
        <f t="shared" si="187"/>
        <v>601.73331957317578</v>
      </c>
      <c r="BF144" s="2">
        <f t="shared" si="188"/>
        <v>208.2034089789162</v>
      </c>
      <c r="BG144" s="2">
        <f t="shared" si="189"/>
        <v>76.985256696815412</v>
      </c>
      <c r="BH144" s="2">
        <f t="shared" si="191"/>
        <v>559.69167416350399</v>
      </c>
      <c r="BI144" s="2">
        <f t="shared" si="192"/>
        <v>82.074057196221432</v>
      </c>
      <c r="BJ144" s="2">
        <f t="shared" si="193"/>
        <v>32.170026211528679</v>
      </c>
      <c r="BK144" s="11">
        <f t="shared" si="194"/>
        <v>2.7818724136580569E-2</v>
      </c>
      <c r="BL144" s="12">
        <f>BL$4*temperature!$I254+BL$5*temperature!$I254^2</f>
        <v>-8.1011535964263679</v>
      </c>
      <c r="BM144" s="12">
        <f>BM$4*temperature!$I254+BM$5*temperature!$I254^2</f>
        <v>-8.7014178206750472</v>
      </c>
      <c r="BN144" s="12">
        <f>BN$4*temperature!$I254+BN$5*temperature!$I254^2</f>
        <v>-8.8553483976761349</v>
      </c>
      <c r="BO144" s="12">
        <f>BO$4*temperature!$I254^2+BO$5*temperature!$I254^6</f>
        <v>-15.348474986862749</v>
      </c>
      <c r="BP144" s="12">
        <f>BP$4*temperature!$I254^2+BP$5*temperature!$I254^6</f>
        <v>-17.560518411654446</v>
      </c>
      <c r="BQ144" s="12">
        <f>BQ$4*temperature!$I254^2+BQ$5*temperature!$I254^6</f>
        <v>-18.965550585163591</v>
      </c>
    </row>
    <row r="145" spans="1:69">
      <c r="A145" s="2">
        <f t="shared" si="141"/>
        <v>2099</v>
      </c>
      <c r="B145" s="5">
        <f t="shared" si="142"/>
        <v>1164.4593915655607</v>
      </c>
      <c r="C145" s="5">
        <f t="shared" si="143"/>
        <v>2959.4301873671679</v>
      </c>
      <c r="D145" s="5">
        <f t="shared" si="144"/>
        <v>4355.7036314182842</v>
      </c>
      <c r="E145" s="15">
        <f t="shared" si="145"/>
        <v>4.2759128281282883E-5</v>
      </c>
      <c r="F145" s="15">
        <f t="shared" si="146"/>
        <v>8.42383499480266E-5</v>
      </c>
      <c r="G145" s="15">
        <f t="shared" si="147"/>
        <v>1.7196959488066028E-4</v>
      </c>
      <c r="H145" s="5">
        <f t="shared" si="148"/>
        <v>149878.14823026111</v>
      </c>
      <c r="I145" s="5">
        <f t="shared" si="149"/>
        <v>51992.12956823664</v>
      </c>
      <c r="J145" s="5">
        <f t="shared" si="150"/>
        <v>19199.928389113884</v>
      </c>
      <c r="K145" s="5">
        <f t="shared" si="151"/>
        <v>128710.49803527884</v>
      </c>
      <c r="L145" s="5">
        <f t="shared" si="152"/>
        <v>17568.29060883879</v>
      </c>
      <c r="M145" s="5">
        <f t="shared" si="153"/>
        <v>4407.9969653174248</v>
      </c>
      <c r="N145" s="15">
        <f t="shared" si="154"/>
        <v>-3.7331490859168204E-3</v>
      </c>
      <c r="O145" s="15">
        <f t="shared" si="155"/>
        <v>-1.2123151892030615E-3</v>
      </c>
      <c r="P145" s="15">
        <f t="shared" si="156"/>
        <v>-2.5816382729075826E-3</v>
      </c>
      <c r="Q145" s="5">
        <f t="shared" si="157"/>
        <v>8068.1071476997777</v>
      </c>
      <c r="R145" s="5">
        <f t="shared" si="158"/>
        <v>10469.628787488942</v>
      </c>
      <c r="S145" s="5">
        <f t="shared" si="159"/>
        <v>5279.17833780827</v>
      </c>
      <c r="T145" s="5">
        <f t="shared" si="160"/>
        <v>53.83111042514728</v>
      </c>
      <c r="U145" s="5">
        <f t="shared" si="161"/>
        <v>201.36949331433263</v>
      </c>
      <c r="V145" s="5">
        <f t="shared" si="162"/>
        <v>274.95823061514631</v>
      </c>
      <c r="W145" s="15">
        <f t="shared" si="163"/>
        <v>-1.0734613539272964E-2</v>
      </c>
      <c r="X145" s="15">
        <f t="shared" si="164"/>
        <v>-1.217998157191269E-2</v>
      </c>
      <c r="Y145" s="15">
        <f t="shared" si="165"/>
        <v>-9.7425357312937999E-3</v>
      </c>
      <c r="Z145" s="5">
        <f t="shared" si="178"/>
        <v>10563.37819792892</v>
      </c>
      <c r="AA145" s="5">
        <f t="shared" si="179"/>
        <v>25061.446007037834</v>
      </c>
      <c r="AB145" s="5">
        <f t="shared" si="180"/>
        <v>23893.937824907553</v>
      </c>
      <c r="AC145" s="16">
        <f t="shared" si="166"/>
        <v>1.6130515558160181</v>
      </c>
      <c r="AD145" s="16">
        <f t="shared" si="167"/>
        <v>2.9523812563695078</v>
      </c>
      <c r="AE145" s="16">
        <f t="shared" si="168"/>
        <v>5.5889673387800949</v>
      </c>
      <c r="AF145" s="15">
        <f t="shared" si="169"/>
        <v>-4.0504037456468023E-3</v>
      </c>
      <c r="AG145" s="15">
        <f t="shared" si="170"/>
        <v>2.9673830763510267E-4</v>
      </c>
      <c r="AH145" s="15">
        <f t="shared" si="171"/>
        <v>9.7937136394747881E-3</v>
      </c>
      <c r="AI145" s="1">
        <f t="shared" si="135"/>
        <v>293009.77072423242</v>
      </c>
      <c r="AJ145" s="1">
        <f t="shared" si="136"/>
        <v>99088.333591421106</v>
      </c>
      <c r="AK145" s="1">
        <f t="shared" si="137"/>
        <v>37063.488791492637</v>
      </c>
      <c r="AL145" s="14">
        <f t="shared" si="172"/>
        <v>50.569033024495752</v>
      </c>
      <c r="AM145" s="14">
        <f t="shared" si="173"/>
        <v>10.610692147539076</v>
      </c>
      <c r="AN145" s="14">
        <f t="shared" si="174"/>
        <v>3.5624031568708614</v>
      </c>
      <c r="AO145" s="11">
        <f t="shared" si="175"/>
        <v>8.4303302653172905E-3</v>
      </c>
      <c r="AP145" s="11">
        <f t="shared" si="176"/>
        <v>1.0619992663918767E-2</v>
      </c>
      <c r="AQ145" s="11">
        <f t="shared" si="177"/>
        <v>9.6336733161656307E-3</v>
      </c>
      <c r="AR145" s="1">
        <f t="shared" si="183"/>
        <v>149878.14823026111</v>
      </c>
      <c r="AS145" s="1">
        <f t="shared" si="181"/>
        <v>51992.12956823664</v>
      </c>
      <c r="AT145" s="1">
        <f t="shared" si="182"/>
        <v>19199.928389113884</v>
      </c>
      <c r="AU145" s="1">
        <f t="shared" si="138"/>
        <v>29975.629646052224</v>
      </c>
      <c r="AV145" s="1">
        <f t="shared" si="139"/>
        <v>10398.425913647328</v>
      </c>
      <c r="AW145" s="1">
        <f t="shared" si="140"/>
        <v>3839.9856778227768</v>
      </c>
      <c r="AX145" s="2">
        <v>0.2</v>
      </c>
      <c r="AY145" s="2">
        <v>0.2</v>
      </c>
      <c r="AZ145" s="2">
        <v>0.2</v>
      </c>
      <c r="BA145" s="2">
        <f t="shared" si="184"/>
        <v>0.2</v>
      </c>
      <c r="BB145" s="2">
        <f t="shared" si="190"/>
        <v>4.000000000000001E-3</v>
      </c>
      <c r="BC145" s="2">
        <f t="shared" si="185"/>
        <v>4.000000000000001E-3</v>
      </c>
      <c r="BD145" s="2">
        <f t="shared" si="186"/>
        <v>4.000000000000001E-3</v>
      </c>
      <c r="BE145" s="2">
        <f t="shared" si="187"/>
        <v>599.51259292104464</v>
      </c>
      <c r="BF145" s="2">
        <f t="shared" si="188"/>
        <v>207.9685182729466</v>
      </c>
      <c r="BG145" s="2">
        <f t="shared" si="189"/>
        <v>76.799713556455558</v>
      </c>
      <c r="BH145" s="2">
        <f t="shared" si="191"/>
        <v>567.53869991948829</v>
      </c>
      <c r="BI145" s="2">
        <f t="shared" si="192"/>
        <v>82.983447249829155</v>
      </c>
      <c r="BJ145" s="2">
        <f t="shared" si="193"/>
        <v>32.14192408101016</v>
      </c>
      <c r="BK145" s="11">
        <f t="shared" si="194"/>
        <v>2.6898883969202897E-2</v>
      </c>
      <c r="BL145" s="12">
        <f>BL$4*temperature!$I255+BL$5*temperature!$I255^2</f>
        <v>-8.4426036236692497</v>
      </c>
      <c r="BM145" s="12">
        <f>BM$4*temperature!$I255+BM$5*temperature!$I255^2</f>
        <v>-8.9785446399004591</v>
      </c>
      <c r="BN145" s="12">
        <f>BN$4*temperature!$I255+BN$5*temperature!$I255^2</f>
        <v>-9.0825334099577972</v>
      </c>
      <c r="BO145" s="12">
        <f>BO$4*temperature!$I255^2+BO$5*temperature!$I255^6</f>
        <v>-16.475349955439551</v>
      </c>
      <c r="BP145" s="12">
        <f>BP$4*temperature!$I255^2+BP$5*temperature!$I255^6</f>
        <v>-18.669547245135341</v>
      </c>
      <c r="BQ145" s="12">
        <f>BQ$4*temperature!$I255^2+BQ$5*temperature!$I255^6</f>
        <v>-20.063251901828888</v>
      </c>
    </row>
    <row r="146" spans="1:69">
      <c r="A146" s="2">
        <f t="shared" si="141"/>
        <v>2100</v>
      </c>
      <c r="B146" s="5">
        <f t="shared" si="142"/>
        <v>1164.5066932706379</v>
      </c>
      <c r="C146" s="5">
        <f t="shared" si="143"/>
        <v>2959.6670200071494</v>
      </c>
      <c r="D146" s="5">
        <f t="shared" si="144"/>
        <v>4356.4152275777533</v>
      </c>
      <c r="E146" s="15">
        <f t="shared" si="145"/>
        <v>4.0621171867218736E-5</v>
      </c>
      <c r="F146" s="15">
        <f t="shared" si="146"/>
        <v>8.0026432450625273E-5</v>
      </c>
      <c r="G146" s="15">
        <f t="shared" si="147"/>
        <v>1.6337111513662725E-4</v>
      </c>
      <c r="H146" s="5">
        <f t="shared" si="148"/>
        <v>149181.11347118395</v>
      </c>
      <c r="I146" s="5">
        <f t="shared" si="149"/>
        <v>51882.969880249737</v>
      </c>
      <c r="J146" s="5">
        <f t="shared" si="150"/>
        <v>19135.445305241345</v>
      </c>
      <c r="K146" s="5">
        <f t="shared" si="151"/>
        <v>128106.70332189616</v>
      </c>
      <c r="L146" s="5">
        <f t="shared" si="152"/>
        <v>17530.002371727751</v>
      </c>
      <c r="M146" s="5">
        <f t="shared" si="153"/>
        <v>4392.4750754029938</v>
      </c>
      <c r="N146" s="15">
        <f t="shared" si="154"/>
        <v>-4.691106961742797E-3</v>
      </c>
      <c r="O146" s="15">
        <f t="shared" si="155"/>
        <v>-2.1793945673790338E-3</v>
      </c>
      <c r="P146" s="15">
        <f t="shared" si="156"/>
        <v>-3.5213023140803212E-3</v>
      </c>
      <c r="Q146" s="5">
        <f t="shared" si="157"/>
        <v>7944.3797662237357</v>
      </c>
      <c r="R146" s="5">
        <f t="shared" si="158"/>
        <v>10320.395204157527</v>
      </c>
      <c r="S146" s="5">
        <f t="shared" si="159"/>
        <v>5210.1883362392618</v>
      </c>
      <c r="T146" s="5">
        <f t="shared" si="160"/>
        <v>53.253254258343397</v>
      </c>
      <c r="U146" s="5">
        <f t="shared" si="161"/>
        <v>198.91681659661867</v>
      </c>
      <c r="V146" s="5">
        <f t="shared" si="162"/>
        <v>272.27944022876494</v>
      </c>
      <c r="W146" s="15">
        <f t="shared" si="163"/>
        <v>-1.0734613539272964E-2</v>
      </c>
      <c r="X146" s="15">
        <f t="shared" si="164"/>
        <v>-1.217998157191269E-2</v>
      </c>
      <c r="Y146" s="15">
        <f t="shared" si="165"/>
        <v>-9.7425357312937999E-3</v>
      </c>
      <c r="Z146" s="5">
        <f t="shared" si="178"/>
        <v>10369.247782275021</v>
      </c>
      <c r="AA146" s="5">
        <f t="shared" si="179"/>
        <v>24735.606459248575</v>
      </c>
      <c r="AB146" s="5">
        <f t="shared" si="180"/>
        <v>23835.296278045716</v>
      </c>
      <c r="AC146" s="16">
        <f t="shared" si="166"/>
        <v>1.6065180457524195</v>
      </c>
      <c r="AD146" s="16">
        <f t="shared" si="167"/>
        <v>2.9532573409870166</v>
      </c>
      <c r="AE146" s="16">
        <f t="shared" si="168"/>
        <v>5.643704084436485</v>
      </c>
      <c r="AF146" s="15">
        <f t="shared" si="169"/>
        <v>-4.0504037456468023E-3</v>
      </c>
      <c r="AG146" s="15">
        <f t="shared" si="170"/>
        <v>2.9673830763510267E-4</v>
      </c>
      <c r="AH146" s="15">
        <f t="shared" si="171"/>
        <v>9.7937136394747881E-3</v>
      </c>
      <c r="AI146" s="1">
        <f t="shared" si="135"/>
        <v>293684.42329786142</v>
      </c>
      <c r="AJ146" s="1">
        <f t="shared" si="136"/>
        <v>99577.926145926322</v>
      </c>
      <c r="AK146" s="1">
        <f t="shared" si="137"/>
        <v>37197.12559016615</v>
      </c>
      <c r="AL146" s="14">
        <f t="shared" si="172"/>
        <v>50.991083537594044</v>
      </c>
      <c r="AM146" s="14">
        <f t="shared" si="173"/>
        <v>10.722250765577382</v>
      </c>
      <c r="AN146" s="14">
        <f t="shared" si="174"/>
        <v>3.5963789948222948</v>
      </c>
      <c r="AO146" s="11">
        <f t="shared" si="175"/>
        <v>8.346026962664118E-3</v>
      </c>
      <c r="AP146" s="11">
        <f t="shared" si="176"/>
        <v>1.0513792737279579E-2</v>
      </c>
      <c r="AQ146" s="11">
        <f t="shared" si="177"/>
        <v>9.5373365830039736E-3</v>
      </c>
      <c r="AR146" s="1">
        <f t="shared" si="183"/>
        <v>149181.11347118395</v>
      </c>
      <c r="AS146" s="1">
        <f t="shared" si="181"/>
        <v>51882.969880249737</v>
      </c>
      <c r="AT146" s="1">
        <f t="shared" si="182"/>
        <v>19135.445305241345</v>
      </c>
      <c r="AU146" s="1">
        <f t="shared" si="138"/>
        <v>29836.222694236792</v>
      </c>
      <c r="AV146" s="1">
        <f t="shared" si="139"/>
        <v>10376.593976049948</v>
      </c>
      <c r="AW146" s="1">
        <f t="shared" si="140"/>
        <v>3827.0890610482693</v>
      </c>
      <c r="AX146" s="2">
        <v>0.2</v>
      </c>
      <c r="AY146" s="2">
        <v>0.2</v>
      </c>
      <c r="AZ146" s="2">
        <v>0.2</v>
      </c>
      <c r="BA146" s="2">
        <f t="shared" si="184"/>
        <v>0.2</v>
      </c>
      <c r="BB146" s="2">
        <f t="shared" si="190"/>
        <v>4.000000000000001E-3</v>
      </c>
      <c r="BC146" s="2">
        <f t="shared" si="185"/>
        <v>4.000000000000001E-3</v>
      </c>
      <c r="BD146" s="2">
        <f t="shared" si="186"/>
        <v>4.000000000000001E-3</v>
      </c>
      <c r="BE146" s="2">
        <f t="shared" si="187"/>
        <v>596.72445388473591</v>
      </c>
      <c r="BF146" s="2">
        <f t="shared" si="188"/>
        <v>207.53187952099898</v>
      </c>
      <c r="BG146" s="2">
        <f t="shared" si="189"/>
        <v>76.54178122096539</v>
      </c>
      <c r="BH146" s="2">
        <f t="shared" si="191"/>
        <v>575.47516118263127</v>
      </c>
      <c r="BI146" s="2">
        <f t="shared" si="192"/>
        <v>83.900057135410705</v>
      </c>
      <c r="BJ146" s="2">
        <f t="shared" si="193"/>
        <v>32.112787828639966</v>
      </c>
      <c r="BK146" s="11">
        <f t="shared" si="194"/>
        <v>2.594458334896374E-2</v>
      </c>
      <c r="BL146" s="12">
        <f>BL$4*temperature!$I256+BL$5*temperature!$I256^2</f>
        <v>-8.7864223705333977</v>
      </c>
      <c r="BM146" s="12">
        <f>BM$4*temperature!$I256+BM$5*temperature!$I256^2</f>
        <v>-9.2572440483896425</v>
      </c>
      <c r="BN146" s="12">
        <f>BN$4*temperature!$I256+BN$5*temperature!$I256^2</f>
        <v>-9.3107242419549721</v>
      </c>
      <c r="BO146" s="12">
        <f>BO$4*temperature!$I256^2+BO$5*temperature!$I256^6</f>
        <v>-17.650699104588348</v>
      </c>
      <c r="BP146" s="12">
        <f>BP$4*temperature!$I256^2+BP$5*temperature!$I256^6</f>
        <v>-19.823802996021769</v>
      </c>
      <c r="BQ146" s="12">
        <f>BQ$4*temperature!$I256^2+BQ$5*temperature!$I256^6</f>
        <v>-21.2041180066715</v>
      </c>
    </row>
    <row r="147" spans="1:69">
      <c r="A147" s="2">
        <f t="shared" si="141"/>
        <v>2101</v>
      </c>
      <c r="B147" s="5">
        <f t="shared" si="142"/>
        <v>1164.5516317158392</v>
      </c>
      <c r="C147" s="5">
        <f t="shared" si="143"/>
        <v>2959.8920290203596</v>
      </c>
      <c r="D147" s="5">
        <f t="shared" si="144"/>
        <v>4357.0913543707948</v>
      </c>
      <c r="E147" s="15">
        <f t="shared" si="145"/>
        <v>3.8590113273857797E-5</v>
      </c>
      <c r="F147" s="15">
        <f t="shared" si="146"/>
        <v>7.6025110828094008E-5</v>
      </c>
      <c r="G147" s="15">
        <f t="shared" si="147"/>
        <v>1.5520255937979588E-4</v>
      </c>
      <c r="H147" s="5">
        <f t="shared" si="148"/>
        <v>148338.73020625906</v>
      </c>
      <c r="I147" s="5">
        <f t="shared" si="149"/>
        <v>51721.867778955188</v>
      </c>
      <c r="J147" s="5">
        <f t="shared" si="150"/>
        <v>19052.397763652272</v>
      </c>
      <c r="K147" s="5">
        <f t="shared" si="151"/>
        <v>127378.40570254339</v>
      </c>
      <c r="L147" s="5">
        <f t="shared" si="152"/>
        <v>17474.241381728258</v>
      </c>
      <c r="M147" s="5">
        <f t="shared" si="153"/>
        <v>4372.7331410070055</v>
      </c>
      <c r="N147" s="15">
        <f t="shared" si="154"/>
        <v>-5.6850859515349406E-3</v>
      </c>
      <c r="O147" s="15">
        <f t="shared" si="155"/>
        <v>-3.1808889021842646E-3</v>
      </c>
      <c r="P147" s="15">
        <f t="shared" si="156"/>
        <v>-4.4944897938156148E-3</v>
      </c>
      <c r="Q147" s="5">
        <f t="shared" si="157"/>
        <v>7814.7218204423834</v>
      </c>
      <c r="R147" s="5">
        <f t="shared" si="158"/>
        <v>10163.037382299673</v>
      </c>
      <c r="S147" s="5">
        <f t="shared" si="159"/>
        <v>5137.0360516341862</v>
      </c>
      <c r="T147" s="5">
        <f t="shared" si="160"/>
        <v>52.681601154171439</v>
      </c>
      <c r="U147" s="5">
        <f t="shared" si="161"/>
        <v>196.49401343612831</v>
      </c>
      <c r="V147" s="5">
        <f t="shared" si="162"/>
        <v>269.62674805343954</v>
      </c>
      <c r="W147" s="15">
        <f t="shared" si="163"/>
        <v>-1.0734613539272964E-2</v>
      </c>
      <c r="X147" s="15">
        <f t="shared" si="164"/>
        <v>-1.217998157191269E-2</v>
      </c>
      <c r="Y147" s="15">
        <f t="shared" si="165"/>
        <v>-9.7425357312937999E-3</v>
      </c>
      <c r="Z147" s="5">
        <f t="shared" si="178"/>
        <v>10168.876005222643</v>
      </c>
      <c r="AA147" s="5">
        <f t="shared" si="179"/>
        <v>24390.261696817211</v>
      </c>
      <c r="AB147" s="5">
        <f t="shared" si="180"/>
        <v>23754.194403749774</v>
      </c>
      <c r="AC147" s="16">
        <f t="shared" si="166"/>
        <v>1.6000109990424547</v>
      </c>
      <c r="AD147" s="16">
        <f t="shared" si="167"/>
        <v>2.9541336855723919</v>
      </c>
      <c r="AE147" s="16">
        <f t="shared" si="168"/>
        <v>5.6989769061053899</v>
      </c>
      <c r="AF147" s="15">
        <f t="shared" si="169"/>
        <v>-4.0504037456468023E-3</v>
      </c>
      <c r="AG147" s="15">
        <f t="shared" si="170"/>
        <v>2.9673830763510267E-4</v>
      </c>
      <c r="AH147" s="15">
        <f t="shared" si="171"/>
        <v>9.7937136394747881E-3</v>
      </c>
      <c r="AI147" s="1">
        <f t="shared" si="135"/>
        <v>294152.20366231207</v>
      </c>
      <c r="AJ147" s="1">
        <f t="shared" si="136"/>
        <v>99996.727507383635</v>
      </c>
      <c r="AK147" s="1">
        <f t="shared" si="137"/>
        <v>37304.502092197807</v>
      </c>
      <c r="AL147" s="14">
        <f t="shared" si="172"/>
        <v>51.412400766073652</v>
      </c>
      <c r="AM147" s="14">
        <f t="shared" si="173"/>
        <v>10.833854972581534</v>
      </c>
      <c r="AN147" s="14">
        <f t="shared" si="174"/>
        <v>3.6303358730064237</v>
      </c>
      <c r="AO147" s="11">
        <f t="shared" si="175"/>
        <v>8.2625666930374771E-3</v>
      </c>
      <c r="AP147" s="11">
        <f t="shared" si="176"/>
        <v>1.0408654809906782E-2</v>
      </c>
      <c r="AQ147" s="11">
        <f t="shared" si="177"/>
        <v>9.4419632171739345E-3</v>
      </c>
      <c r="AR147" s="1">
        <f t="shared" si="183"/>
        <v>148338.73020625906</v>
      </c>
      <c r="AS147" s="1">
        <f t="shared" si="181"/>
        <v>51721.867778955188</v>
      </c>
      <c r="AT147" s="1">
        <f t="shared" si="182"/>
        <v>19052.397763652272</v>
      </c>
      <c r="AU147" s="1">
        <f t="shared" si="138"/>
        <v>29667.746041251812</v>
      </c>
      <c r="AV147" s="1">
        <f t="shared" si="139"/>
        <v>10344.373555791039</v>
      </c>
      <c r="AW147" s="1">
        <f t="shared" si="140"/>
        <v>3810.4795527304545</v>
      </c>
      <c r="AX147" s="2">
        <v>0.2</v>
      </c>
      <c r="AY147" s="2">
        <v>0.2</v>
      </c>
      <c r="AZ147" s="2">
        <v>0.2</v>
      </c>
      <c r="BA147" s="2">
        <f t="shared" si="184"/>
        <v>0.2</v>
      </c>
      <c r="BB147" s="2">
        <f t="shared" si="190"/>
        <v>4.000000000000001E-3</v>
      </c>
      <c r="BC147" s="2">
        <f t="shared" si="185"/>
        <v>4.000000000000001E-3</v>
      </c>
      <c r="BD147" s="2">
        <f t="shared" si="186"/>
        <v>4.000000000000001E-3</v>
      </c>
      <c r="BE147" s="2">
        <f t="shared" si="187"/>
        <v>593.3549208250364</v>
      </c>
      <c r="BF147" s="2">
        <f t="shared" si="188"/>
        <v>206.8874711158208</v>
      </c>
      <c r="BG147" s="2">
        <f t="shared" si="189"/>
        <v>76.209591054609106</v>
      </c>
      <c r="BH147" s="2">
        <f t="shared" si="191"/>
        <v>583.50098921483027</v>
      </c>
      <c r="BI147" s="2">
        <f t="shared" si="192"/>
        <v>84.823801272627762</v>
      </c>
      <c r="BJ147" s="2">
        <f t="shared" si="193"/>
        <v>32.082582873270944</v>
      </c>
      <c r="BK147" s="11">
        <f t="shared" si="194"/>
        <v>2.4954694451014919E-2</v>
      </c>
      <c r="BL147" s="12">
        <f>BL$4*temperature!$I257+BL$5*temperature!$I257^2</f>
        <v>-9.1323417489060503</v>
      </c>
      <c r="BM147" s="12">
        <f>BM$4*temperature!$I257+BM$5*temperature!$I257^2</f>
        <v>-9.5373063724075742</v>
      </c>
      <c r="BN147" s="12">
        <f>BN$4*temperature!$I257+BN$5*temperature!$I257^2</f>
        <v>-9.5397554127300559</v>
      </c>
      <c r="BO147" s="12">
        <f>BO$4*temperature!$I257^2+BO$5*temperature!$I257^6</f>
        <v>-18.874793400419883</v>
      </c>
      <c r="BP147" s="12">
        <f>BP$4*temperature!$I257^2+BP$5*temperature!$I257^6</f>
        <v>-21.023497353842618</v>
      </c>
      <c r="BQ147" s="12">
        <f>BQ$4*temperature!$I257^2+BQ$5*temperature!$I257^6</f>
        <v>-22.388322942584203</v>
      </c>
    </row>
    <row r="148" spans="1:69">
      <c r="A148" s="2">
        <f t="shared" si="141"/>
        <v>2102</v>
      </c>
      <c r="B148" s="5">
        <f t="shared" si="142"/>
        <v>1164.5943248862513</v>
      </c>
      <c r="C148" s="5">
        <f t="shared" si="143"/>
        <v>2960.1058038339274</v>
      </c>
      <c r="D148" s="5">
        <f t="shared" si="144"/>
        <v>4357.7337745139621</v>
      </c>
      <c r="E148" s="15">
        <f t="shared" si="145"/>
        <v>3.6660607610164905E-5</v>
      </c>
      <c r="F148" s="15">
        <f t="shared" si="146"/>
        <v>7.2223855286689307E-5</v>
      </c>
      <c r="G148" s="15">
        <f t="shared" si="147"/>
        <v>1.4744243141080607E-4</v>
      </c>
      <c r="H148" s="5">
        <f t="shared" si="148"/>
        <v>147347.84678115192</v>
      </c>
      <c r="I148" s="5">
        <f t="shared" si="149"/>
        <v>51507.429000794378</v>
      </c>
      <c r="J148" s="5">
        <f t="shared" si="150"/>
        <v>18950.360104983276</v>
      </c>
      <c r="K148" s="5">
        <f t="shared" si="151"/>
        <v>126522.89611281056</v>
      </c>
      <c r="L148" s="5">
        <f t="shared" si="152"/>
        <v>17400.536472068663</v>
      </c>
      <c r="M148" s="5">
        <f t="shared" si="153"/>
        <v>4348.6732062003712</v>
      </c>
      <c r="N148" s="15">
        <f t="shared" si="154"/>
        <v>-6.7162843263294247E-3</v>
      </c>
      <c r="O148" s="15">
        <f t="shared" si="155"/>
        <v>-4.2179175650316481E-3</v>
      </c>
      <c r="P148" s="15">
        <f t="shared" si="156"/>
        <v>-5.5022646090617799E-3</v>
      </c>
      <c r="Q148" s="5">
        <f t="shared" si="157"/>
        <v>7679.1928374455556</v>
      </c>
      <c r="R148" s="5">
        <f t="shared" si="158"/>
        <v>9997.6290530373553</v>
      </c>
      <c r="S148" s="5">
        <f t="shared" si="159"/>
        <v>5059.7442497050524</v>
      </c>
      <c r="T148" s="5">
        <f t="shared" si="160"/>
        <v>52.116084525151294</v>
      </c>
      <c r="U148" s="5">
        <f t="shared" si="161"/>
        <v>194.1007199734851</v>
      </c>
      <c r="V148" s="5">
        <f t="shared" si="162"/>
        <v>266.99989982641637</v>
      </c>
      <c r="W148" s="15">
        <f t="shared" si="163"/>
        <v>-1.0734613539272964E-2</v>
      </c>
      <c r="X148" s="15">
        <f t="shared" si="164"/>
        <v>-1.217998157191269E-2</v>
      </c>
      <c r="Y148" s="15">
        <f t="shared" si="165"/>
        <v>-9.7425357312937999E-3</v>
      </c>
      <c r="Z148" s="5">
        <f t="shared" si="178"/>
        <v>9962.3968586898409</v>
      </c>
      <c r="AA148" s="5">
        <f t="shared" si="179"/>
        <v>24025.504035528822</v>
      </c>
      <c r="AB148" s="5">
        <f t="shared" si="180"/>
        <v>23650.05529105879</v>
      </c>
      <c r="AC148" s="16">
        <f t="shared" si="166"/>
        <v>1.593530308498857</v>
      </c>
      <c r="AD148" s="16">
        <f t="shared" si="167"/>
        <v>2.9550102902027766</v>
      </c>
      <c r="AE148" s="16">
        <f t="shared" si="168"/>
        <v>5.7547910539617657</v>
      </c>
      <c r="AF148" s="15">
        <f t="shared" si="169"/>
        <v>-4.0504037456468023E-3</v>
      </c>
      <c r="AG148" s="15">
        <f t="shared" si="170"/>
        <v>2.9673830763510267E-4</v>
      </c>
      <c r="AH148" s="15">
        <f t="shared" si="171"/>
        <v>9.7937136394747881E-3</v>
      </c>
      <c r="AI148" s="1">
        <f t="shared" si="135"/>
        <v>294404.72933733265</v>
      </c>
      <c r="AJ148" s="1">
        <f t="shared" si="136"/>
        <v>100341.42831243631</v>
      </c>
      <c r="AK148" s="1">
        <f t="shared" si="137"/>
        <v>37384.531435708479</v>
      </c>
      <c r="AL148" s="14">
        <f t="shared" si="172"/>
        <v>51.832951172350725</v>
      </c>
      <c r="AM148" s="14">
        <f t="shared" si="173"/>
        <v>10.945493170685026</v>
      </c>
      <c r="AN148" s="14">
        <f t="shared" si="174"/>
        <v>3.6642705958075479</v>
      </c>
      <c r="AO148" s="11">
        <f t="shared" si="175"/>
        <v>8.1799410261071022E-3</v>
      </c>
      <c r="AP148" s="11">
        <f t="shared" si="176"/>
        <v>1.0304568261807714E-2</v>
      </c>
      <c r="AQ148" s="11">
        <f t="shared" si="177"/>
        <v>9.3475435850021958E-3</v>
      </c>
      <c r="AR148" s="1">
        <f t="shared" si="183"/>
        <v>147347.84678115192</v>
      </c>
      <c r="AS148" s="1">
        <f t="shared" si="181"/>
        <v>51507.429000794378</v>
      </c>
      <c r="AT148" s="1">
        <f t="shared" si="182"/>
        <v>18950.360104983276</v>
      </c>
      <c r="AU148" s="1">
        <f t="shared" si="138"/>
        <v>29469.569356230386</v>
      </c>
      <c r="AV148" s="1">
        <f t="shared" si="139"/>
        <v>10301.485800158876</v>
      </c>
      <c r="AW148" s="1">
        <f t="shared" si="140"/>
        <v>3790.0720209966553</v>
      </c>
      <c r="AX148" s="2">
        <v>0.2</v>
      </c>
      <c r="AY148" s="2">
        <v>0.2</v>
      </c>
      <c r="AZ148" s="2">
        <v>0.2</v>
      </c>
      <c r="BA148" s="2">
        <f t="shared" si="184"/>
        <v>0.2</v>
      </c>
      <c r="BB148" s="2">
        <f t="shared" si="190"/>
        <v>4.000000000000001E-3</v>
      </c>
      <c r="BC148" s="2">
        <f t="shared" si="185"/>
        <v>4.000000000000001E-3</v>
      </c>
      <c r="BD148" s="2">
        <f t="shared" si="186"/>
        <v>4.000000000000001E-3</v>
      </c>
      <c r="BE148" s="2">
        <f t="shared" si="187"/>
        <v>589.39138712460783</v>
      </c>
      <c r="BF148" s="2">
        <f t="shared" si="188"/>
        <v>206.02971600317755</v>
      </c>
      <c r="BG148" s="2">
        <f t="shared" si="189"/>
        <v>75.801440419933115</v>
      </c>
      <c r="BH148" s="2">
        <f t="shared" si="191"/>
        <v>591.61604931498277</v>
      </c>
      <c r="BI148" s="2">
        <f t="shared" si="192"/>
        <v>85.754586333964781</v>
      </c>
      <c r="BJ148" s="2">
        <f t="shared" si="193"/>
        <v>32.051274082471529</v>
      </c>
      <c r="BK148" s="11">
        <f t="shared" si="194"/>
        <v>2.3928060547458413E-2</v>
      </c>
      <c r="BL148" s="12">
        <f>BL$4*temperature!$I258+BL$5*temperature!$I258^2</f>
        <v>-9.4800832508228652</v>
      </c>
      <c r="BM148" s="12">
        <f>BM$4*temperature!$I258+BM$5*temperature!$I258^2</f>
        <v>-9.8185140817852545</v>
      </c>
      <c r="BN148" s="12">
        <f>BN$4*temperature!$I258+BN$5*temperature!$I258^2</f>
        <v>-9.7694554870534347</v>
      </c>
      <c r="BO148" s="12">
        <f>BO$4*temperature!$I258^2+BO$5*temperature!$I258^6</f>
        <v>-20.14775534116362</v>
      </c>
      <c r="BP148" s="12">
        <f>BP$4*temperature!$I258^2+BP$5*temperature!$I258^6</f>
        <v>-22.26870251805278</v>
      </c>
      <c r="BQ148" s="12">
        <f>BQ$4*temperature!$I258^2+BQ$5*temperature!$I258^6</f>
        <v>-23.615906963526168</v>
      </c>
    </row>
    <row r="149" spans="1:69">
      <c r="A149" s="2">
        <f t="shared" si="141"/>
        <v>2103</v>
      </c>
      <c r="B149" s="5">
        <f t="shared" si="142"/>
        <v>1164.6348848850425</v>
      </c>
      <c r="C149" s="5">
        <f t="shared" si="143"/>
        <v>2960.3089045744769</v>
      </c>
      <c r="D149" s="5">
        <f t="shared" si="144"/>
        <v>4358.3441636339594</v>
      </c>
      <c r="E149" s="15">
        <f t="shared" si="145"/>
        <v>3.4827577229656655E-5</v>
      </c>
      <c r="F149" s="15">
        <f t="shared" si="146"/>
        <v>6.8612662522354835E-5</v>
      </c>
      <c r="G149" s="15">
        <f t="shared" si="147"/>
        <v>1.4007030984026575E-4</v>
      </c>
      <c r="H149" s="5">
        <f t="shared" si="148"/>
        <v>146205.69787839946</v>
      </c>
      <c r="I149" s="5">
        <f t="shared" si="149"/>
        <v>51238.386371426313</v>
      </c>
      <c r="J149" s="5">
        <f t="shared" si="150"/>
        <v>18828.953561667407</v>
      </c>
      <c r="K149" s="5">
        <f t="shared" si="151"/>
        <v>125537.79710353684</v>
      </c>
      <c r="L149" s="5">
        <f t="shared" si="152"/>
        <v>17308.459361200166</v>
      </c>
      <c r="M149" s="5">
        <f t="shared" si="153"/>
        <v>4320.208054879251</v>
      </c>
      <c r="N149" s="15">
        <f t="shared" si="154"/>
        <v>-7.7859347164752624E-3</v>
      </c>
      <c r="O149" s="15">
        <f t="shared" si="155"/>
        <v>-5.2916248310101999E-3</v>
      </c>
      <c r="P149" s="15">
        <f t="shared" si="156"/>
        <v>-6.5457094546755856E-3</v>
      </c>
      <c r="Q149" s="5">
        <f t="shared" si="157"/>
        <v>7537.874311951251</v>
      </c>
      <c r="R149" s="5">
        <f t="shared" si="158"/>
        <v>9824.2728026453187</v>
      </c>
      <c r="S149" s="5">
        <f t="shared" si="159"/>
        <v>4978.3497851645307</v>
      </c>
      <c r="T149" s="5">
        <f t="shared" si="160"/>
        <v>51.556638498593713</v>
      </c>
      <c r="U149" s="5">
        <f t="shared" si="161"/>
        <v>191.73657678111306</v>
      </c>
      <c r="V149" s="5">
        <f t="shared" si="162"/>
        <v>264.39864376210562</v>
      </c>
      <c r="W149" s="15">
        <f t="shared" si="163"/>
        <v>-1.0734613539272964E-2</v>
      </c>
      <c r="X149" s="15">
        <f t="shared" si="164"/>
        <v>-1.217998157191269E-2</v>
      </c>
      <c r="Y149" s="15">
        <f t="shared" si="165"/>
        <v>-9.7425357312937999E-3</v>
      </c>
      <c r="Z149" s="5">
        <f t="shared" si="178"/>
        <v>9749.9693065431729</v>
      </c>
      <c r="AA149" s="5">
        <f t="shared" si="179"/>
        <v>23641.490638305117</v>
      </c>
      <c r="AB149" s="5">
        <f t="shared" si="180"/>
        <v>23522.35364318236</v>
      </c>
      <c r="AC149" s="16">
        <f t="shared" si="166"/>
        <v>1.5870758673685115</v>
      </c>
      <c r="AD149" s="16">
        <f t="shared" si="167"/>
        <v>2.9558871549553358</v>
      </c>
      <c r="AE149" s="16">
        <f t="shared" si="168"/>
        <v>5.8111518295992788</v>
      </c>
      <c r="AF149" s="15">
        <f t="shared" si="169"/>
        <v>-4.0504037456468023E-3</v>
      </c>
      <c r="AG149" s="15">
        <f t="shared" si="170"/>
        <v>2.9673830763510267E-4</v>
      </c>
      <c r="AH149" s="15">
        <f t="shared" si="171"/>
        <v>9.7937136394747881E-3</v>
      </c>
      <c r="AI149" s="1">
        <f t="shared" si="135"/>
        <v>294433.82575982978</v>
      </c>
      <c r="AJ149" s="1">
        <f t="shared" si="136"/>
        <v>100608.77128135155</v>
      </c>
      <c r="AK149" s="1">
        <f t="shared" si="137"/>
        <v>37436.150313134283</v>
      </c>
      <c r="AL149" s="14">
        <f t="shared" si="172"/>
        <v>52.252701751311655</v>
      </c>
      <c r="AM149" s="14">
        <f t="shared" si="173"/>
        <v>11.057153866406136</v>
      </c>
      <c r="AN149" s="14">
        <f t="shared" si="174"/>
        <v>3.6981800056180854</v>
      </c>
      <c r="AO149" s="11">
        <f t="shared" si="175"/>
        <v>8.0981416158460318E-3</v>
      </c>
      <c r="AP149" s="11">
        <f t="shared" si="176"/>
        <v>1.0201522579189637E-2</v>
      </c>
      <c r="AQ149" s="11">
        <f t="shared" si="177"/>
        <v>9.254068149152174E-3</v>
      </c>
      <c r="AR149" s="1">
        <f t="shared" si="183"/>
        <v>146205.69787839946</v>
      </c>
      <c r="AS149" s="1">
        <f t="shared" si="181"/>
        <v>51238.386371426313</v>
      </c>
      <c r="AT149" s="1">
        <f t="shared" si="182"/>
        <v>18828.953561667407</v>
      </c>
      <c r="AU149" s="1">
        <f t="shared" si="138"/>
        <v>29241.139575679892</v>
      </c>
      <c r="AV149" s="1">
        <f t="shared" si="139"/>
        <v>10247.677274285263</v>
      </c>
      <c r="AW149" s="1">
        <f t="shared" si="140"/>
        <v>3765.7907123334817</v>
      </c>
      <c r="AX149" s="2">
        <v>0.2</v>
      </c>
      <c r="AY149" s="2">
        <v>0.2</v>
      </c>
      <c r="AZ149" s="2">
        <v>0.2</v>
      </c>
      <c r="BA149" s="2">
        <f t="shared" si="184"/>
        <v>0.2</v>
      </c>
      <c r="BB149" s="2">
        <f t="shared" si="190"/>
        <v>4.000000000000001E-3</v>
      </c>
      <c r="BC149" s="2">
        <f t="shared" si="185"/>
        <v>4.000000000000001E-3</v>
      </c>
      <c r="BD149" s="2">
        <f t="shared" si="186"/>
        <v>4.000000000000001E-3</v>
      </c>
      <c r="BE149" s="2">
        <f t="shared" si="187"/>
        <v>584.82279151359796</v>
      </c>
      <c r="BF149" s="2">
        <f t="shared" si="188"/>
        <v>204.95354548570529</v>
      </c>
      <c r="BG149" s="2">
        <f t="shared" si="189"/>
        <v>75.315814246669646</v>
      </c>
      <c r="BH149" s="2">
        <f t="shared" si="191"/>
        <v>599.82013596814636</v>
      </c>
      <c r="BI149" s="2">
        <f t="shared" si="192"/>
        <v>86.692310828163002</v>
      </c>
      <c r="BJ149" s="2">
        <f t="shared" si="193"/>
        <v>32.018825747269105</v>
      </c>
      <c r="BK149" s="11">
        <f t="shared" si="194"/>
        <v>2.2863493978205945E-2</v>
      </c>
      <c r="BL149" s="12">
        <f>BL$4*temperature!$I259+BL$5*temperature!$I259^2</f>
        <v>-9.829358133222371</v>
      </c>
      <c r="BM149" s="12">
        <f>BM$4*temperature!$I259+BM$5*temperature!$I259^2</f>
        <v>-10.100641937209449</v>
      </c>
      <c r="BN149" s="12">
        <f>BN$4*temperature!$I259+BN$5*temperature!$I259^2</f>
        <v>-9.9996471939953651</v>
      </c>
      <c r="BO149" s="12">
        <f>BO$4*temperature!$I259^2+BO$5*temperature!$I259^6</f>
        <v>-21.469548329678673</v>
      </c>
      <c r="BP149" s="12">
        <f>BP$4*temperature!$I259^2+BP$5*temperature!$I259^6</f>
        <v>-23.55934133793512</v>
      </c>
      <c r="BQ149" s="12">
        <f>BQ$4*temperature!$I259^2+BQ$5*temperature!$I259^6</f>
        <v>-24.886767161751056</v>
      </c>
    </row>
    <row r="150" spans="1:69">
      <c r="A150" s="2">
        <f t="shared" si="141"/>
        <v>2104</v>
      </c>
      <c r="B150" s="5">
        <f t="shared" si="142"/>
        <v>1164.6734182258704</v>
      </c>
      <c r="C150" s="5">
        <f t="shared" si="143"/>
        <v>2960.5018635165166</v>
      </c>
      <c r="D150" s="5">
        <f t="shared" si="144"/>
        <v>4358.9241145204805</v>
      </c>
      <c r="E150" s="15">
        <f t="shared" si="145"/>
        <v>3.3086198368173824E-5</v>
      </c>
      <c r="F150" s="15">
        <f t="shared" si="146"/>
        <v>6.5182029396237086E-5</v>
      </c>
      <c r="G150" s="15">
        <f t="shared" si="147"/>
        <v>1.3306679434825245E-4</v>
      </c>
      <c r="H150" s="5">
        <f t="shared" si="148"/>
        <v>144909.94767206023</v>
      </c>
      <c r="I150" s="5">
        <f t="shared" si="149"/>
        <v>50913.616118759695</v>
      </c>
      <c r="J150" s="5">
        <f t="shared" si="150"/>
        <v>18687.851743785577</v>
      </c>
      <c r="K150" s="5">
        <f t="shared" si="151"/>
        <v>124421.09985887664</v>
      </c>
      <c r="L150" s="5">
        <f t="shared" si="152"/>
        <v>17197.630153923954</v>
      </c>
      <c r="M150" s="5">
        <f t="shared" si="153"/>
        <v>4287.2624649583749</v>
      </c>
      <c r="N150" s="15">
        <f t="shared" si="154"/>
        <v>-8.8953069945875152E-3</v>
      </c>
      <c r="O150" s="15">
        <f t="shared" si="155"/>
        <v>-6.4031815289495864E-3</v>
      </c>
      <c r="P150" s="15">
        <f t="shared" si="156"/>
        <v>-7.6259266920414293E-3</v>
      </c>
      <c r="Q150" s="5">
        <f t="shared" si="157"/>
        <v>7390.8707400903868</v>
      </c>
      <c r="R150" s="5">
        <f t="shared" si="158"/>
        <v>9643.1014560159056</v>
      </c>
      <c r="S150" s="5">
        <f t="shared" si="159"/>
        <v>4892.9043712594084</v>
      </c>
      <c r="T150" s="5">
        <f t="shared" si="160"/>
        <v>51.003197908927305</v>
      </c>
      <c r="U150" s="5">
        <f t="shared" si="161"/>
        <v>189.40122880925747</v>
      </c>
      <c r="V150" s="5">
        <f t="shared" si="162"/>
        <v>261.82273052794767</v>
      </c>
      <c r="W150" s="15">
        <f t="shared" si="163"/>
        <v>-1.0734613539272964E-2</v>
      </c>
      <c r="X150" s="15">
        <f t="shared" si="164"/>
        <v>-1.217998157191269E-2</v>
      </c>
      <c r="Y150" s="15">
        <f t="shared" si="165"/>
        <v>-9.7425357312937999E-3</v>
      </c>
      <c r="Z150" s="5">
        <f t="shared" si="178"/>
        <v>9531.7781672848341</v>
      </c>
      <c r="AA150" s="5">
        <f t="shared" si="179"/>
        <v>23238.447119140834</v>
      </c>
      <c r="AB150" s="5">
        <f t="shared" si="180"/>
        <v>23370.622458962043</v>
      </c>
      <c r="AC150" s="16">
        <f t="shared" si="166"/>
        <v>1.5806475693306965</v>
      </c>
      <c r="AD150" s="16">
        <f t="shared" si="167"/>
        <v>2.9567642799072575</v>
      </c>
      <c r="AE150" s="16">
        <f t="shared" si="168"/>
        <v>5.8680645865338841</v>
      </c>
      <c r="AF150" s="15">
        <f t="shared" si="169"/>
        <v>-4.0504037456468023E-3</v>
      </c>
      <c r="AG150" s="15">
        <f t="shared" si="170"/>
        <v>2.9673830763510267E-4</v>
      </c>
      <c r="AH150" s="15">
        <f t="shared" si="171"/>
        <v>9.7937136394747881E-3</v>
      </c>
      <c r="AI150" s="1">
        <f t="shared" si="135"/>
        <v>294231.58275952673</v>
      </c>
      <c r="AJ150" s="1">
        <f t="shared" si="136"/>
        <v>100795.57142750167</v>
      </c>
      <c r="AK150" s="1">
        <f t="shared" si="137"/>
        <v>37458.325994154337</v>
      </c>
      <c r="AL150" s="14">
        <f t="shared" si="172"/>
        <v>52.671620032118419</v>
      </c>
      <c r="AM150" s="14">
        <f t="shared" si="173"/>
        <v>11.168825673187555</v>
      </c>
      <c r="AN150" s="14">
        <f t="shared" si="174"/>
        <v>3.7320609833199088</v>
      </c>
      <c r="AO150" s="11">
        <f t="shared" si="175"/>
        <v>8.0171601996875709E-3</v>
      </c>
      <c r="AP150" s="11">
        <f t="shared" si="176"/>
        <v>1.0099507353397741E-2</v>
      </c>
      <c r="AQ150" s="11">
        <f t="shared" si="177"/>
        <v>9.1615274676606524E-3</v>
      </c>
      <c r="AR150" s="1">
        <f t="shared" si="183"/>
        <v>144909.94767206023</v>
      </c>
      <c r="AS150" s="1">
        <f t="shared" si="181"/>
        <v>50913.616118759695</v>
      </c>
      <c r="AT150" s="1">
        <f t="shared" si="182"/>
        <v>18687.851743785577</v>
      </c>
      <c r="AU150" s="1">
        <f t="shared" si="138"/>
        <v>28981.989534412045</v>
      </c>
      <c r="AV150" s="1">
        <f t="shared" si="139"/>
        <v>10182.72322375194</v>
      </c>
      <c r="AW150" s="1">
        <f t="shared" si="140"/>
        <v>3737.5703487571154</v>
      </c>
      <c r="AX150" s="2">
        <v>0.2</v>
      </c>
      <c r="AY150" s="2">
        <v>0.2</v>
      </c>
      <c r="AZ150" s="2">
        <v>0.2</v>
      </c>
      <c r="BA150" s="2">
        <f t="shared" si="184"/>
        <v>0.19999999999999998</v>
      </c>
      <c r="BB150" s="2">
        <f t="shared" si="190"/>
        <v>4.000000000000001E-3</v>
      </c>
      <c r="BC150" s="2">
        <f t="shared" si="185"/>
        <v>4.000000000000001E-3</v>
      </c>
      <c r="BD150" s="2">
        <f t="shared" si="186"/>
        <v>4.000000000000001E-3</v>
      </c>
      <c r="BE150" s="2">
        <f t="shared" si="187"/>
        <v>579.63979068824108</v>
      </c>
      <c r="BF150" s="2">
        <f t="shared" si="188"/>
        <v>203.65446447503882</v>
      </c>
      <c r="BG150" s="2">
        <f t="shared" si="189"/>
        <v>74.751406975142331</v>
      </c>
      <c r="BH150" s="2">
        <f t="shared" si="191"/>
        <v>608.11296750242536</v>
      </c>
      <c r="BI150" s="2">
        <f t="shared" si="192"/>
        <v>87.636864645441193</v>
      </c>
      <c r="BJ150" s="2">
        <f t="shared" si="193"/>
        <v>31.985201552249215</v>
      </c>
      <c r="BK150" s="11">
        <f t="shared" si="194"/>
        <v>2.1759773797657006E-2</v>
      </c>
      <c r="BL150" s="12">
        <f>BL$4*temperature!$I260+BL$5*temperature!$I260^2</f>
        <v>-10.179867652317871</v>
      </c>
      <c r="BM150" s="12">
        <f>BM$4*temperature!$I260+BM$5*temperature!$I260^2</f>
        <v>-10.383457175703313</v>
      </c>
      <c r="BN150" s="12">
        <f>BN$4*temperature!$I260+BN$5*temperature!$I260^2</f>
        <v>-10.230147575142151</v>
      </c>
      <c r="BO150" s="12">
        <f>BO$4*temperature!$I260^2+BO$5*temperature!$I260^6</f>
        <v>-22.839966292748461</v>
      </c>
      <c r="BP150" s="12">
        <f>BP$4*temperature!$I260^2+BP$5*temperature!$I260^6</f>
        <v>-24.895177689129042</v>
      </c>
      <c r="BQ150" s="12">
        <f>BQ$4*temperature!$I260^2+BQ$5*temperature!$I260^6</f>
        <v>-26.200648325212367</v>
      </c>
    </row>
    <row r="151" spans="1:69">
      <c r="A151" s="2">
        <f t="shared" si="141"/>
        <v>2105</v>
      </c>
      <c r="B151" s="5">
        <f t="shared" si="142"/>
        <v>1164.7100261108324</v>
      </c>
      <c r="C151" s="5">
        <f t="shared" si="143"/>
        <v>2960.6851864600371</v>
      </c>
      <c r="D151" s="5">
        <f t="shared" si="144"/>
        <v>4359.4751411762709</v>
      </c>
      <c r="E151" s="15">
        <f t="shared" si="145"/>
        <v>3.143188844976513E-5</v>
      </c>
      <c r="F151" s="15">
        <f t="shared" si="146"/>
        <v>6.1922927926425227E-5</v>
      </c>
      <c r="G151" s="15">
        <f t="shared" si="147"/>
        <v>1.2641345463083981E-4</v>
      </c>
      <c r="H151" s="5">
        <f t="shared" si="148"/>
        <v>143458.73316697532</v>
      </c>
      <c r="I151" s="5">
        <f t="shared" si="149"/>
        <v>50532.154414295022</v>
      </c>
      <c r="J151" s="5">
        <f t="shared" si="150"/>
        <v>18526.78617114084</v>
      </c>
      <c r="K151" s="5">
        <f t="shared" si="151"/>
        <v>123171.20137276466</v>
      </c>
      <c r="L151" s="5">
        <f t="shared" si="152"/>
        <v>17067.722919475316</v>
      </c>
      <c r="M151" s="5">
        <f t="shared" si="153"/>
        <v>4249.7744731128241</v>
      </c>
      <c r="N151" s="15">
        <f t="shared" si="154"/>
        <v>-1.0045711599798279E-2</v>
      </c>
      <c r="O151" s="15">
        <f t="shared" si="155"/>
        <v>-7.5537869628505838E-3</v>
      </c>
      <c r="P151" s="15">
        <f t="shared" si="156"/>
        <v>-8.7440393845621411E-3</v>
      </c>
      <c r="Q151" s="5">
        <f t="shared" si="157"/>
        <v>7238.3105577540045</v>
      </c>
      <c r="R151" s="5">
        <f t="shared" si="158"/>
        <v>9454.2793377484813</v>
      </c>
      <c r="S151" s="5">
        <f t="shared" si="159"/>
        <v>4803.4752964190511</v>
      </c>
      <c r="T151" s="5">
        <f t="shared" si="160"/>
        <v>50.455698290107918</v>
      </c>
      <c r="U151" s="5">
        <f t="shared" si="161"/>
        <v>187.09432533266309</v>
      </c>
      <c r="V151" s="5">
        <f t="shared" si="162"/>
        <v>259.27191322051425</v>
      </c>
      <c r="W151" s="15">
        <f t="shared" si="163"/>
        <v>-1.0734613539272964E-2</v>
      </c>
      <c r="X151" s="15">
        <f t="shared" si="164"/>
        <v>-1.217998157191269E-2</v>
      </c>
      <c r="Y151" s="15">
        <f t="shared" si="165"/>
        <v>-9.7425357312937999E-3</v>
      </c>
      <c r="Z151" s="5">
        <f t="shared" si="178"/>
        <v>9308.0348706261702</v>
      </c>
      <c r="AA151" s="5">
        <f t="shared" si="179"/>
        <v>22816.670917955114</v>
      </c>
      <c r="AB151" s="5">
        <f t="shared" si="180"/>
        <v>23194.459828761483</v>
      </c>
      <c r="AC151" s="16">
        <f t="shared" si="166"/>
        <v>1.5742453084953318</v>
      </c>
      <c r="AD151" s="16">
        <f t="shared" si="167"/>
        <v>2.9576416651357533</v>
      </c>
      <c r="AE151" s="16">
        <f t="shared" si="168"/>
        <v>5.9255347307123403</v>
      </c>
      <c r="AF151" s="15">
        <f t="shared" si="169"/>
        <v>-4.0504037456468023E-3</v>
      </c>
      <c r="AG151" s="15">
        <f t="shared" si="170"/>
        <v>2.9673830763510267E-4</v>
      </c>
      <c r="AH151" s="15">
        <f t="shared" si="171"/>
        <v>9.7937136394747881E-3</v>
      </c>
      <c r="AI151" s="1">
        <f t="shared" si="135"/>
        <v>293790.4140179861</v>
      </c>
      <c r="AJ151" s="1">
        <f t="shared" si="136"/>
        <v>100898.73750850343</v>
      </c>
      <c r="AK151" s="1">
        <f t="shared" si="137"/>
        <v>37450.063743496023</v>
      </c>
      <c r="AL151" s="14">
        <f t="shared" si="172"/>
        <v>53.089674079735246</v>
      </c>
      <c r="AM151" s="14">
        <f t="shared" si="173"/>
        <v>11.28049731383258</v>
      </c>
      <c r="AN151" s="14">
        <f t="shared" si="174"/>
        <v>3.7659104487374822</v>
      </c>
      <c r="AO151" s="11">
        <f t="shared" si="175"/>
        <v>7.9369885976906945E-3</v>
      </c>
      <c r="AP151" s="11">
        <f t="shared" si="176"/>
        <v>9.9985122798637634E-3</v>
      </c>
      <c r="AQ151" s="11">
        <f t="shared" si="177"/>
        <v>9.0699121929840466E-3</v>
      </c>
      <c r="AR151" s="1">
        <f t="shared" si="183"/>
        <v>143458.73316697532</v>
      </c>
      <c r="AS151" s="1">
        <f t="shared" si="181"/>
        <v>50532.154414295022</v>
      </c>
      <c r="AT151" s="1">
        <f t="shared" si="182"/>
        <v>18526.78617114084</v>
      </c>
      <c r="AU151" s="1">
        <f t="shared" si="138"/>
        <v>28691.746633395065</v>
      </c>
      <c r="AV151" s="1">
        <f t="shared" si="139"/>
        <v>10106.430882859006</v>
      </c>
      <c r="AW151" s="1">
        <f t="shared" si="140"/>
        <v>3705.3572342281682</v>
      </c>
      <c r="AX151" s="2">
        <v>0.2</v>
      </c>
      <c r="AY151" s="2">
        <v>0.2</v>
      </c>
      <c r="AZ151" s="2">
        <v>0.2</v>
      </c>
      <c r="BA151" s="2">
        <f t="shared" si="184"/>
        <v>0.20000000000000004</v>
      </c>
      <c r="BB151" s="2">
        <f t="shared" si="190"/>
        <v>4.000000000000001E-3</v>
      </c>
      <c r="BC151" s="2">
        <f t="shared" si="185"/>
        <v>4.000000000000001E-3</v>
      </c>
      <c r="BD151" s="2">
        <f t="shared" si="186"/>
        <v>4.000000000000001E-3</v>
      </c>
      <c r="BE151" s="2">
        <f t="shared" si="187"/>
        <v>573.8349326679014</v>
      </c>
      <c r="BF151" s="2">
        <f t="shared" si="188"/>
        <v>202.12861765718014</v>
      </c>
      <c r="BG151" s="2">
        <f t="shared" si="189"/>
        <v>74.10714468456338</v>
      </c>
      <c r="BH151" s="2">
        <f t="shared" si="191"/>
        <v>616.49418018273752</v>
      </c>
      <c r="BI151" s="2">
        <f t="shared" si="192"/>
        <v>88.588128559157653</v>
      </c>
      <c r="BJ151" s="2">
        <f t="shared" si="193"/>
        <v>31.950364540358642</v>
      </c>
      <c r="BK151" s="11">
        <f t="shared" si="194"/>
        <v>2.0615643050291593E-2</v>
      </c>
      <c r="BL151" s="12">
        <f>BL$4*temperature!$I261+BL$5*temperature!$I261^2</f>
        <v>-10.531303350691978</v>
      </c>
      <c r="BM151" s="12">
        <f>BM$4*temperature!$I261+BM$5*temperature!$I261^2</f>
        <v>-10.666719736659342</v>
      </c>
      <c r="BN151" s="12">
        <f>BN$4*temperature!$I261+BN$5*temperature!$I261^2</f>
        <v>-10.460768164244026</v>
      </c>
      <c r="BO151" s="12">
        <f>BO$4*temperature!$I261^2+BO$5*temperature!$I261^6</f>
        <v>-24.258623662100799</v>
      </c>
      <c r="BP151" s="12">
        <f>BP$4*temperature!$I261^2+BP$5*temperature!$I261^6</f>
        <v>-26.275807194166486</v>
      </c>
      <c r="BQ151" s="12">
        <f>BQ$4*temperature!$I261^2+BQ$5*temperature!$I261^6</f>
        <v>-27.557134127725</v>
      </c>
    </row>
    <row r="152" spans="1:69">
      <c r="A152" s="2">
        <f t="shared" si="141"/>
        <v>2106</v>
      </c>
      <c r="B152" s="5">
        <f t="shared" si="142"/>
        <v>1164.7448046946683</v>
      </c>
      <c r="C152" s="5">
        <f t="shared" si="143"/>
        <v>2960.85935404068</v>
      </c>
      <c r="D152" s="5">
        <f t="shared" si="144"/>
        <v>4359.9986826735958</v>
      </c>
      <c r="E152" s="15">
        <f t="shared" si="145"/>
        <v>2.9860294027276873E-5</v>
      </c>
      <c r="F152" s="15">
        <f t="shared" si="146"/>
        <v>5.8826781530103961E-5</v>
      </c>
      <c r="G152" s="15">
        <f t="shared" si="147"/>
        <v>1.2009278189929781E-4</v>
      </c>
      <c r="H152" s="5">
        <f t="shared" si="148"/>
        <v>141850.70728840894</v>
      </c>
      <c r="I152" s="5">
        <f t="shared" si="149"/>
        <v>50093.213991031575</v>
      </c>
      <c r="J152" s="5">
        <f t="shared" si="150"/>
        <v>18345.551798248136</v>
      </c>
      <c r="K152" s="5">
        <f t="shared" si="151"/>
        <v>121786.94141125132</v>
      </c>
      <c r="L152" s="5">
        <f t="shared" si="152"/>
        <v>16918.471295392483</v>
      </c>
      <c r="M152" s="5">
        <f t="shared" si="153"/>
        <v>4207.6966378802799</v>
      </c>
      <c r="N152" s="15">
        <f t="shared" si="154"/>
        <v>-1.1238503368364627E-2</v>
      </c>
      <c r="O152" s="15">
        <f t="shared" si="155"/>
        <v>-8.7446711425417378E-3</v>
      </c>
      <c r="P152" s="15">
        <f t="shared" si="156"/>
        <v>-9.9011925218054353E-3</v>
      </c>
      <c r="Q152" s="5">
        <f t="shared" si="157"/>
        <v>7080.3469655386316</v>
      </c>
      <c r="R152" s="5">
        <f t="shared" si="158"/>
        <v>9258.003387109351</v>
      </c>
      <c r="S152" s="5">
        <f t="shared" si="159"/>
        <v>4710.1460759500596</v>
      </c>
      <c r="T152" s="5">
        <f t="shared" si="160"/>
        <v>49.914075868109457</v>
      </c>
      <c r="U152" s="5">
        <f t="shared" si="161"/>
        <v>184.81551989790182</v>
      </c>
      <c r="V152" s="5">
        <f t="shared" si="162"/>
        <v>256.74594734184251</v>
      </c>
      <c r="W152" s="15">
        <f t="shared" si="163"/>
        <v>-1.0734613539272964E-2</v>
      </c>
      <c r="X152" s="15">
        <f t="shared" si="164"/>
        <v>-1.217998157191269E-2</v>
      </c>
      <c r="Y152" s="15">
        <f t="shared" si="165"/>
        <v>-9.7425357312937999E-3</v>
      </c>
      <c r="Z152" s="5">
        <f t="shared" si="178"/>
        <v>9078.9780694199671</v>
      </c>
      <c r="AA152" s="5">
        <f t="shared" si="179"/>
        <v>22376.534391721285</v>
      </c>
      <c r="AB152" s="5">
        <f t="shared" si="180"/>
        <v>22993.535785917913</v>
      </c>
      <c r="AC152" s="16">
        <f t="shared" si="166"/>
        <v>1.5678689794012355</v>
      </c>
      <c r="AD152" s="16">
        <f t="shared" si="167"/>
        <v>2.958519310718057</v>
      </c>
      <c r="AE152" s="16">
        <f t="shared" si="168"/>
        <v>5.9835677210256994</v>
      </c>
      <c r="AF152" s="15">
        <f t="shared" si="169"/>
        <v>-4.0504037456468023E-3</v>
      </c>
      <c r="AG152" s="15">
        <f t="shared" si="170"/>
        <v>2.9673830763510267E-4</v>
      </c>
      <c r="AH152" s="15">
        <f t="shared" si="171"/>
        <v>9.7937136394747881E-3</v>
      </c>
      <c r="AI152" s="1">
        <f t="shared" si="135"/>
        <v>293103.11924958258</v>
      </c>
      <c r="AJ152" s="1">
        <f t="shared" si="136"/>
        <v>100915.29464051209</v>
      </c>
      <c r="AK152" s="1">
        <f t="shared" si="137"/>
        <v>37410.414603374593</v>
      </c>
      <c r="AL152" s="14">
        <f t="shared" si="172"/>
        <v>53.506832496182966</v>
      </c>
      <c r="AM152" s="14">
        <f t="shared" si="173"/>
        <v>11.39215762283875</v>
      </c>
      <c r="AN152" s="14">
        <f t="shared" si="174"/>
        <v>3.7997253610632056</v>
      </c>
      <c r="AO152" s="11">
        <f t="shared" si="175"/>
        <v>7.8576187117137871E-3</v>
      </c>
      <c r="AP152" s="11">
        <f t="shared" si="176"/>
        <v>9.8985271570651255E-3</v>
      </c>
      <c r="AQ152" s="11">
        <f t="shared" si="177"/>
        <v>8.9792130710542057E-3</v>
      </c>
      <c r="AR152" s="1">
        <f t="shared" si="183"/>
        <v>141850.70728840894</v>
      </c>
      <c r="AS152" s="1">
        <f t="shared" si="181"/>
        <v>50093.213991031575</v>
      </c>
      <c r="AT152" s="1">
        <f t="shared" si="182"/>
        <v>18345.551798248136</v>
      </c>
      <c r="AU152" s="1">
        <f t="shared" si="138"/>
        <v>28370.141457681792</v>
      </c>
      <c r="AV152" s="1">
        <f t="shared" si="139"/>
        <v>10018.642798206316</v>
      </c>
      <c r="AW152" s="1">
        <f t="shared" si="140"/>
        <v>3669.1103596496273</v>
      </c>
      <c r="AX152" s="2">
        <v>0.2</v>
      </c>
      <c r="AY152" s="2">
        <v>0.2</v>
      </c>
      <c r="AZ152" s="2">
        <v>0.2</v>
      </c>
      <c r="BA152" s="2">
        <f t="shared" si="184"/>
        <v>0.19999999999999998</v>
      </c>
      <c r="BB152" s="2">
        <f t="shared" si="190"/>
        <v>4.000000000000001E-3</v>
      </c>
      <c r="BC152" s="2">
        <f t="shared" si="185"/>
        <v>4.000000000000001E-3</v>
      </c>
      <c r="BD152" s="2">
        <f t="shared" si="186"/>
        <v>4.000000000000001E-3</v>
      </c>
      <c r="BE152" s="2">
        <f t="shared" si="187"/>
        <v>567.40282915363593</v>
      </c>
      <c r="BF152" s="2">
        <f t="shared" si="188"/>
        <v>200.37285596412636</v>
      </c>
      <c r="BG152" s="2">
        <f t="shared" si="189"/>
        <v>73.382207192992567</v>
      </c>
      <c r="BH152" s="2">
        <f t="shared" si="191"/>
        <v>624.96332165926879</v>
      </c>
      <c r="BI152" s="2">
        <f t="shared" si="192"/>
        <v>89.545973677791181</v>
      </c>
      <c r="BJ152" s="2">
        <f t="shared" si="193"/>
        <v>31.914277071704003</v>
      </c>
      <c r="BK152" s="11">
        <f t="shared" si="194"/>
        <v>1.9429805621740653E-2</v>
      </c>
      <c r="BL152" s="12">
        <f>BL$4*temperature!$I262+BL$5*temperature!$I262^2</f>
        <v>-10.883347400096731</v>
      </c>
      <c r="BM152" s="12">
        <f>BM$4*temperature!$I262+BM$5*temperature!$I262^2</f>
        <v>-10.950182530690416</v>
      </c>
      <c r="BN152" s="12">
        <f>BN$4*temperature!$I262+BN$5*temperature!$I262^2</f>
        <v>-10.691315200026228</v>
      </c>
      <c r="BO152" s="12">
        <f>BO$4*temperature!$I262^2+BO$5*temperature!$I262^6</f>
        <v>-25.724945839986766</v>
      </c>
      <c r="BP152" s="12">
        <f>BP$4*temperature!$I262^2+BP$5*temperature!$I262^6</f>
        <v>-27.700648401721338</v>
      </c>
      <c r="BQ152" s="12">
        <f>BQ$4*temperature!$I262^2+BQ$5*temperature!$I262^6</f>
        <v>-28.955638761428361</v>
      </c>
    </row>
    <row r="153" spans="1:69">
      <c r="A153" s="2">
        <f t="shared" si="141"/>
        <v>2107</v>
      </c>
      <c r="B153" s="5">
        <f t="shared" si="142"/>
        <v>1164.7778453358867</v>
      </c>
      <c r="C153" s="5">
        <f t="shared" si="143"/>
        <v>2961.0248229757231</v>
      </c>
      <c r="D153" s="5">
        <f t="shared" si="144"/>
        <v>4360.4961068259317</v>
      </c>
      <c r="E153" s="15">
        <f t="shared" si="145"/>
        <v>2.8367279325913028E-5</v>
      </c>
      <c r="F153" s="15">
        <f t="shared" si="146"/>
        <v>5.5885442453598761E-5</v>
      </c>
      <c r="G153" s="15">
        <f t="shared" si="147"/>
        <v>1.1408814280433292E-4</v>
      </c>
      <c r="H153" s="5">
        <f t="shared" si="148"/>
        <v>140085.08124346542</v>
      </c>
      <c r="I153" s="5">
        <f t="shared" si="149"/>
        <v>49596.200668388497</v>
      </c>
      <c r="J153" s="5">
        <f t="shared" si="150"/>
        <v>18144.012473137191</v>
      </c>
      <c r="K153" s="5">
        <f t="shared" si="151"/>
        <v>120267.63885010977</v>
      </c>
      <c r="L153" s="5">
        <f t="shared" si="152"/>
        <v>16749.67405999187</v>
      </c>
      <c r="M153" s="5">
        <f t="shared" si="153"/>
        <v>4160.9972876101201</v>
      </c>
      <c r="N153" s="15">
        <f t="shared" si="154"/>
        <v>-1.2475085945472197E-2</v>
      </c>
      <c r="O153" s="15">
        <f t="shared" si="155"/>
        <v>-9.9770973661540419E-3</v>
      </c>
      <c r="P153" s="15">
        <f t="shared" si="156"/>
        <v>-1.1098554456075438E-2</v>
      </c>
      <c r="Q153" s="5">
        <f t="shared" si="157"/>
        <v>6917.1586218929679</v>
      </c>
      <c r="R153" s="5">
        <f t="shared" si="158"/>
        <v>9054.504102495519</v>
      </c>
      <c r="S153" s="5">
        <f t="shared" si="159"/>
        <v>4613.0170262674001</v>
      </c>
      <c r="T153" s="5">
        <f t="shared" si="160"/>
        <v>49.378267553495348</v>
      </c>
      <c r="U153" s="5">
        <f t="shared" si="161"/>
        <v>182.56447027134192</v>
      </c>
      <c r="V153" s="5">
        <f t="shared" si="162"/>
        <v>254.24459077599974</v>
      </c>
      <c r="W153" s="15">
        <f t="shared" si="163"/>
        <v>-1.0734613539272964E-2</v>
      </c>
      <c r="X153" s="15">
        <f t="shared" si="164"/>
        <v>-1.217998157191269E-2</v>
      </c>
      <c r="Y153" s="15">
        <f t="shared" si="165"/>
        <v>-9.7425357312937999E-3</v>
      </c>
      <c r="Z153" s="5">
        <f t="shared" si="178"/>
        <v>8844.874088289047</v>
      </c>
      <c r="AA153" s="5">
        <f t="shared" si="179"/>
        <v>21918.487565041218</v>
      </c>
      <c r="AB153" s="5">
        <f t="shared" si="180"/>
        <v>22767.599147581102</v>
      </c>
      <c r="AC153" s="16">
        <f t="shared" si="166"/>
        <v>1.5615184770143853</v>
      </c>
      <c r="AD153" s="16">
        <f t="shared" si="167"/>
        <v>2.9593972167314253</v>
      </c>
      <c r="AE153" s="16">
        <f t="shared" si="168"/>
        <v>6.0421690698278301</v>
      </c>
      <c r="AF153" s="15">
        <f t="shared" si="169"/>
        <v>-4.0504037456468023E-3</v>
      </c>
      <c r="AG153" s="15">
        <f t="shared" si="170"/>
        <v>2.9673830763510267E-4</v>
      </c>
      <c r="AH153" s="15">
        <f t="shared" si="171"/>
        <v>9.7937136394747881E-3</v>
      </c>
      <c r="AI153" s="1">
        <f t="shared" si="135"/>
        <v>292162.94878230611</v>
      </c>
      <c r="AJ153" s="1">
        <f t="shared" si="136"/>
        <v>100842.40797466721</v>
      </c>
      <c r="AK153" s="1">
        <f t="shared" si="137"/>
        <v>37338.483502686759</v>
      </c>
      <c r="AL153" s="14">
        <f t="shared" si="172"/>
        <v>53.923064421527243</v>
      </c>
      <c r="AM153" s="14">
        <f t="shared" si="173"/>
        <v>11.503795548629913</v>
      </c>
      <c r="AN153" s="14">
        <f t="shared" si="174"/>
        <v>3.8335027192553954</v>
      </c>
      <c r="AO153" s="11">
        <f t="shared" si="175"/>
        <v>7.779042524596649E-3</v>
      </c>
      <c r="AP153" s="11">
        <f t="shared" si="176"/>
        <v>9.7995418854944748E-3</v>
      </c>
      <c r="AQ153" s="11">
        <f t="shared" si="177"/>
        <v>8.8894209403436644E-3</v>
      </c>
      <c r="AR153" s="1">
        <f t="shared" si="183"/>
        <v>140085.08124346542</v>
      </c>
      <c r="AS153" s="1">
        <f t="shared" si="181"/>
        <v>49596.200668388497</v>
      </c>
      <c r="AT153" s="1">
        <f t="shared" si="182"/>
        <v>18144.012473137191</v>
      </c>
      <c r="AU153" s="1">
        <f t="shared" si="138"/>
        <v>28017.016248693086</v>
      </c>
      <c r="AV153" s="1">
        <f t="shared" si="139"/>
        <v>9919.2401336777002</v>
      </c>
      <c r="AW153" s="1">
        <f t="shared" si="140"/>
        <v>3628.8024946274381</v>
      </c>
      <c r="AX153" s="2">
        <v>0.2</v>
      </c>
      <c r="AY153" s="2">
        <v>0.2</v>
      </c>
      <c r="AZ153" s="2">
        <v>0.2</v>
      </c>
      <c r="BA153" s="2">
        <f t="shared" si="184"/>
        <v>0.2</v>
      </c>
      <c r="BB153" s="2">
        <f t="shared" si="190"/>
        <v>4.000000000000001E-3</v>
      </c>
      <c r="BC153" s="2">
        <f t="shared" si="185"/>
        <v>4.000000000000001E-3</v>
      </c>
      <c r="BD153" s="2">
        <f t="shared" si="186"/>
        <v>4.000000000000001E-3</v>
      </c>
      <c r="BE153" s="2">
        <f t="shared" si="187"/>
        <v>560.34032497386181</v>
      </c>
      <c r="BF153" s="2">
        <f t="shared" si="188"/>
        <v>198.38480267355405</v>
      </c>
      <c r="BG153" s="2">
        <f t="shared" si="189"/>
        <v>72.576049892548781</v>
      </c>
      <c r="BH153" s="2">
        <f t="shared" si="191"/>
        <v>633.51984367507714</v>
      </c>
      <c r="BI153" s="2">
        <f t="shared" si="192"/>
        <v>90.510260840244683</v>
      </c>
      <c r="BJ153" s="2">
        <f t="shared" si="193"/>
        <v>31.876900775574075</v>
      </c>
      <c r="BK153" s="11">
        <f t="shared" si="194"/>
        <v>1.8200922604283493E-2</v>
      </c>
      <c r="BL153" s="12">
        <f>BL$4*temperature!$I263+BL$5*temperature!$I263^2</f>
        <v>-11.235673002776181</v>
      </c>
      <c r="BM153" s="12">
        <f>BM$4*temperature!$I263+BM$5*temperature!$I263^2</f>
        <v>-11.233591753434983</v>
      </c>
      <c r="BN153" s="12">
        <f>BN$4*temperature!$I263+BN$5*temperature!$I263^2</f>
        <v>-10.921589873793032</v>
      </c>
      <c r="BO153" s="12">
        <f>BO$4*temperature!$I263^2+BO$5*temperature!$I263^6</f>
        <v>-27.238160279230357</v>
      </c>
      <c r="BP153" s="12">
        <f>BP$4*temperature!$I263^2+BP$5*temperature!$I263^6</f>
        <v>-29.168934545841839</v>
      </c>
      <c r="BQ153" s="12">
        <f>BQ$4*temperature!$I263^2+BQ$5*temperature!$I263^6</f>
        <v>-30.395399127331917</v>
      </c>
    </row>
    <row r="154" spans="1:69">
      <c r="A154" s="2">
        <f t="shared" si="141"/>
        <v>2108</v>
      </c>
      <c r="B154" s="5">
        <f t="shared" si="142"/>
        <v>1164.8092348354535</v>
      </c>
      <c r="C154" s="5">
        <f t="shared" si="143"/>
        <v>2961.1820272489535</v>
      </c>
      <c r="D154" s="5">
        <f t="shared" si="144"/>
        <v>4360.9687136833381</v>
      </c>
      <c r="E154" s="15">
        <f t="shared" si="145"/>
        <v>2.6948915359617375E-5</v>
      </c>
      <c r="F154" s="15">
        <f t="shared" si="146"/>
        <v>5.309117033091882E-5</v>
      </c>
      <c r="G154" s="15">
        <f t="shared" si="147"/>
        <v>1.0838373566411626E-4</v>
      </c>
      <c r="H154" s="5">
        <f t="shared" si="148"/>
        <v>138161.66563357745</v>
      </c>
      <c r="I154" s="5">
        <f t="shared" si="149"/>
        <v>49040.729597335216</v>
      </c>
      <c r="J154" s="5">
        <f t="shared" si="150"/>
        <v>17922.10626531114</v>
      </c>
      <c r="K154" s="5">
        <f t="shared" si="151"/>
        <v>118613.12694099204</v>
      </c>
      <c r="L154" s="5">
        <f t="shared" si="152"/>
        <v>16561.200610452117</v>
      </c>
      <c r="M154" s="5">
        <f t="shared" si="153"/>
        <v>4109.6617384750425</v>
      </c>
      <c r="N154" s="15">
        <f t="shared" si="154"/>
        <v>-1.3756916864226088E-2</v>
      </c>
      <c r="O154" s="15">
        <f t="shared" si="155"/>
        <v>-1.1252365202134906E-2</v>
      </c>
      <c r="P154" s="15">
        <f t="shared" si="156"/>
        <v>-1.2337318576951639E-2</v>
      </c>
      <c r="Q154" s="5">
        <f t="shared" si="157"/>
        <v>6748.9501858714075</v>
      </c>
      <c r="R154" s="5">
        <f t="shared" si="158"/>
        <v>8844.0462907304263</v>
      </c>
      <c r="S154" s="5">
        <f t="shared" si="159"/>
        <v>4512.2057488547862</v>
      </c>
      <c r="T154" s="5">
        <f t="shared" si="160"/>
        <v>48.848210934069755</v>
      </c>
      <c r="U154" s="5">
        <f t="shared" si="161"/>
        <v>180.34083838775098</v>
      </c>
      <c r="V154" s="5">
        <f t="shared" si="162"/>
        <v>251.7676037658764</v>
      </c>
      <c r="W154" s="15">
        <f t="shared" si="163"/>
        <v>-1.0734613539272964E-2</v>
      </c>
      <c r="X154" s="15">
        <f t="shared" si="164"/>
        <v>-1.217998157191269E-2</v>
      </c>
      <c r="Y154" s="15">
        <f t="shared" si="165"/>
        <v>-9.7425357312937999E-3</v>
      </c>
      <c r="Z154" s="5">
        <f t="shared" si="178"/>
        <v>8606.0171904185281</v>
      </c>
      <c r="AA154" s="5">
        <f t="shared" si="179"/>
        <v>21443.06048174563</v>
      </c>
      <c r="AB154" s="5">
        <f t="shared" si="180"/>
        <v>22516.484271597386</v>
      </c>
      <c r="AC154" s="16">
        <f t="shared" si="166"/>
        <v>1.5551936967261895</v>
      </c>
      <c r="AD154" s="16">
        <f t="shared" si="167"/>
        <v>2.9602753832531383</v>
      </c>
      <c r="AE154" s="16">
        <f t="shared" si="168"/>
        <v>6.101344343459016</v>
      </c>
      <c r="AF154" s="15">
        <f t="shared" si="169"/>
        <v>-4.0504037456468023E-3</v>
      </c>
      <c r="AG154" s="15">
        <f t="shared" si="170"/>
        <v>2.9673830763510267E-4</v>
      </c>
      <c r="AH154" s="15">
        <f t="shared" si="171"/>
        <v>9.7937136394747881E-3</v>
      </c>
      <c r="AI154" s="1">
        <f t="shared" si="135"/>
        <v>290963.67015276861</v>
      </c>
      <c r="AJ154" s="1">
        <f t="shared" si="136"/>
        <v>100677.40731087819</v>
      </c>
      <c r="AK154" s="1">
        <f t="shared" si="137"/>
        <v>37233.437647045524</v>
      </c>
      <c r="AL154" s="14">
        <f t="shared" si="172"/>
        <v>54.338339534606952</v>
      </c>
      <c r="AM154" s="14">
        <f t="shared" si="173"/>
        <v>11.615400155687666</v>
      </c>
      <c r="AN154" s="14">
        <f t="shared" si="174"/>
        <v>3.8672395624093343</v>
      </c>
      <c r="AO154" s="11">
        <f t="shared" si="175"/>
        <v>7.7012520993506826E-3</v>
      </c>
      <c r="AP154" s="11">
        <f t="shared" si="176"/>
        <v>9.7015464666395292E-3</v>
      </c>
      <c r="AQ154" s="11">
        <f t="shared" si="177"/>
        <v>8.800526730940228E-3</v>
      </c>
      <c r="AR154" s="1">
        <f t="shared" si="183"/>
        <v>138161.66563357745</v>
      </c>
      <c r="AS154" s="1">
        <f t="shared" si="181"/>
        <v>49040.729597335216</v>
      </c>
      <c r="AT154" s="1">
        <f t="shared" si="182"/>
        <v>17922.10626531114</v>
      </c>
      <c r="AU154" s="1">
        <f t="shared" si="138"/>
        <v>27632.33312671549</v>
      </c>
      <c r="AV154" s="1">
        <f t="shared" si="139"/>
        <v>9808.1459194670442</v>
      </c>
      <c r="AW154" s="1">
        <f t="shared" si="140"/>
        <v>3584.4212530622281</v>
      </c>
      <c r="AX154" s="2">
        <v>0.2</v>
      </c>
      <c r="AY154" s="2">
        <v>0.2</v>
      </c>
      <c r="AZ154" s="2">
        <v>0.2</v>
      </c>
      <c r="BA154" s="2">
        <f t="shared" si="184"/>
        <v>0.2</v>
      </c>
      <c r="BB154" s="2">
        <f t="shared" si="190"/>
        <v>4.000000000000001E-3</v>
      </c>
      <c r="BC154" s="2">
        <f t="shared" si="185"/>
        <v>4.000000000000001E-3</v>
      </c>
      <c r="BD154" s="2">
        <f t="shared" si="186"/>
        <v>4.000000000000001E-3</v>
      </c>
      <c r="BE154" s="2">
        <f t="shared" si="187"/>
        <v>552.64666253430994</v>
      </c>
      <c r="BF154" s="2">
        <f t="shared" si="188"/>
        <v>196.16291838934092</v>
      </c>
      <c r="BG154" s="2">
        <f t="shared" si="189"/>
        <v>71.688425061244573</v>
      </c>
      <c r="BH154" s="2">
        <f t="shared" si="191"/>
        <v>642.16309392176981</v>
      </c>
      <c r="BI154" s="2">
        <f t="shared" si="192"/>
        <v>91.480839946486839</v>
      </c>
      <c r="BJ154" s="2">
        <f t="shared" si="193"/>
        <v>31.838196494855712</v>
      </c>
      <c r="BK154" s="11">
        <f t="shared" si="194"/>
        <v>1.6927608107173503E-2</v>
      </c>
      <c r="BL154" s="12">
        <f>BL$4*temperature!$I264+BL$5*temperature!$I264^2</f>
        <v>-11.587944853912788</v>
      </c>
      <c r="BM154" s="12">
        <f>BM$4*temperature!$I264+BM$5*temperature!$I264^2</f>
        <v>-11.516687246285722</v>
      </c>
      <c r="BN154" s="12">
        <f>BN$4*temperature!$I264+BN$5*temperature!$I264^2</f>
        <v>-11.15138861332392</v>
      </c>
      <c r="BO154" s="12">
        <f>BO$4*temperature!$I264^2+BO$5*temperature!$I264^6</f>
        <v>-28.797288313693187</v>
      </c>
      <c r="BP154" s="12">
        <f>BP$4*temperature!$I264^2+BP$5*temperature!$I264^6</f>
        <v>-30.679706012017618</v>
      </c>
      <c r="BQ154" s="12">
        <f>BQ$4*temperature!$I264^2+BQ$5*temperature!$I264^6</f>
        <v>-31.875467705021016</v>
      </c>
    </row>
    <row r="155" spans="1:69">
      <c r="A155" s="2">
        <f t="shared" si="141"/>
        <v>2109</v>
      </c>
      <c r="B155" s="5">
        <f t="shared" si="142"/>
        <v>1164.8390556636591</v>
      </c>
      <c r="C155" s="5">
        <f t="shared" si="143"/>
        <v>2961.3313792373738</v>
      </c>
      <c r="D155" s="5">
        <f t="shared" si="144"/>
        <v>4361.4177388596263</v>
      </c>
      <c r="E155" s="15">
        <f t="shared" si="145"/>
        <v>2.5601469591636505E-5</v>
      </c>
      <c r="F155" s="15">
        <f t="shared" si="146"/>
        <v>5.0436611814372876E-5</v>
      </c>
      <c r="G155" s="15">
        <f t="shared" si="147"/>
        <v>1.0296454888091045E-4</v>
      </c>
      <c r="H155" s="5">
        <f t="shared" si="148"/>
        <v>136080.90975864095</v>
      </c>
      <c r="I155" s="5">
        <f t="shared" si="149"/>
        <v>48426.641022631062</v>
      </c>
      <c r="J155" s="5">
        <f t="shared" si="150"/>
        <v>17679.850593026345</v>
      </c>
      <c r="K155" s="5">
        <f t="shared" si="151"/>
        <v>116823.78702619117</v>
      </c>
      <c r="L155" s="5">
        <f t="shared" si="152"/>
        <v>16352.996278012724</v>
      </c>
      <c r="M155" s="5">
        <f t="shared" si="153"/>
        <v>4053.6934665765516</v>
      </c>
      <c r="N155" s="15">
        <f t="shared" si="154"/>
        <v>-1.5085513390866279E-2</v>
      </c>
      <c r="O155" s="15">
        <f t="shared" si="155"/>
        <v>-1.257181392440776E-2</v>
      </c>
      <c r="P155" s="15">
        <f t="shared" si="156"/>
        <v>-1.361870525121589E-2</v>
      </c>
      <c r="Q155" s="5">
        <f t="shared" si="157"/>
        <v>6575.9526909709321</v>
      </c>
      <c r="R155" s="5">
        <f t="shared" si="158"/>
        <v>8626.9295965664678</v>
      </c>
      <c r="S155" s="5">
        <f t="shared" si="159"/>
        <v>4407.8475110167083</v>
      </c>
      <c r="T155" s="5">
        <f t="shared" si="160"/>
        <v>48.323844267607626</v>
      </c>
      <c r="U155" s="5">
        <f t="shared" si="161"/>
        <v>178.1442902995249</v>
      </c>
      <c r="V155" s="5">
        <f t="shared" si="162"/>
        <v>249.31474889020512</v>
      </c>
      <c r="W155" s="15">
        <f t="shared" si="163"/>
        <v>-1.0734613539272964E-2</v>
      </c>
      <c r="X155" s="15">
        <f t="shared" si="164"/>
        <v>-1.217998157191269E-2</v>
      </c>
      <c r="Y155" s="15">
        <f t="shared" si="165"/>
        <v>-9.7425357312937999E-3</v>
      </c>
      <c r="Z155" s="5">
        <f t="shared" si="178"/>
        <v>8362.7296444068324</v>
      </c>
      <c r="AA155" s="5">
        <f t="shared" si="179"/>
        <v>20950.865098240829</v>
      </c>
      <c r="AB155" s="5">
        <f t="shared" si="180"/>
        <v>22240.117649229069</v>
      </c>
      <c r="AC155" s="16">
        <f t="shared" si="166"/>
        <v>1.5488945343517635</v>
      </c>
      <c r="AD155" s="16">
        <f t="shared" si="167"/>
        <v>2.9611538103604986</v>
      </c>
      <c r="AE155" s="16">
        <f t="shared" si="168"/>
        <v>6.1610991627746827</v>
      </c>
      <c r="AF155" s="15">
        <f t="shared" si="169"/>
        <v>-4.0504037456468023E-3</v>
      </c>
      <c r="AG155" s="15">
        <f t="shared" si="170"/>
        <v>2.9673830763510267E-4</v>
      </c>
      <c r="AH155" s="15">
        <f t="shared" si="171"/>
        <v>9.7937136394747881E-3</v>
      </c>
      <c r="AI155" s="1">
        <f t="shared" si="135"/>
        <v>289499.63626420725</v>
      </c>
      <c r="AJ155" s="1">
        <f t="shared" si="136"/>
        <v>100417.81249925742</v>
      </c>
      <c r="AK155" s="1">
        <f t="shared" si="137"/>
        <v>37094.515135403199</v>
      </c>
      <c r="AL155" s="14">
        <f t="shared" si="172"/>
        <v>54.752628053508914</v>
      </c>
      <c r="AM155" s="14">
        <f t="shared" si="173"/>
        <v>11.726960626583294</v>
      </c>
      <c r="AN155" s="14">
        <f t="shared" si="174"/>
        <v>3.9009329701018278</v>
      </c>
      <c r="AO155" s="11">
        <f t="shared" si="175"/>
        <v>7.6242395783571761E-3</v>
      </c>
      <c r="AP155" s="11">
        <f t="shared" si="176"/>
        <v>9.6045310019731347E-3</v>
      </c>
      <c r="AQ155" s="11">
        <f t="shared" si="177"/>
        <v>8.7125214636308256E-3</v>
      </c>
      <c r="AR155" s="1">
        <f t="shared" si="183"/>
        <v>136080.90975864095</v>
      </c>
      <c r="AS155" s="1">
        <f t="shared" si="181"/>
        <v>48426.641022631062</v>
      </c>
      <c r="AT155" s="1">
        <f t="shared" si="182"/>
        <v>17679.850593026345</v>
      </c>
      <c r="AU155" s="1">
        <f t="shared" si="138"/>
        <v>27216.181951728191</v>
      </c>
      <c r="AV155" s="1">
        <f t="shared" si="139"/>
        <v>9685.3282045262131</v>
      </c>
      <c r="AW155" s="1">
        <f t="shared" si="140"/>
        <v>3535.9701186052694</v>
      </c>
      <c r="AX155" s="2">
        <v>0.2</v>
      </c>
      <c r="AY155" s="2">
        <v>0.2</v>
      </c>
      <c r="AZ155" s="2">
        <v>0.2</v>
      </c>
      <c r="BA155" s="2">
        <f t="shared" si="184"/>
        <v>0.19999999999999998</v>
      </c>
      <c r="BB155" s="2">
        <f t="shared" si="190"/>
        <v>4.000000000000001E-3</v>
      </c>
      <c r="BC155" s="2">
        <f t="shared" si="185"/>
        <v>4.000000000000001E-3</v>
      </c>
      <c r="BD155" s="2">
        <f t="shared" si="186"/>
        <v>4.000000000000001E-3</v>
      </c>
      <c r="BE155" s="2">
        <f t="shared" si="187"/>
        <v>544.32363903456394</v>
      </c>
      <c r="BF155" s="2">
        <f t="shared" si="188"/>
        <v>193.7065640905243</v>
      </c>
      <c r="BG155" s="2">
        <f t="shared" si="189"/>
        <v>70.719402372105392</v>
      </c>
      <c r="BH155" s="2">
        <f t="shared" si="191"/>
        <v>650.89230691394982</v>
      </c>
      <c r="BI155" s="2">
        <f t="shared" si="192"/>
        <v>92.457549214418421</v>
      </c>
      <c r="BJ155" s="2">
        <f t="shared" si="193"/>
        <v>31.798124221953842</v>
      </c>
      <c r="BK155" s="11">
        <f t="shared" si="194"/>
        <v>1.5608424432272811E-2</v>
      </c>
      <c r="BL155" s="12">
        <f>BL$4*temperature!$I265+BL$5*temperature!$I265^2</f>
        <v>-11.939819667532877</v>
      </c>
      <c r="BM155" s="12">
        <f>BM$4*temperature!$I265+BM$5*temperature!$I265^2</f>
        <v>-11.799202905804764</v>
      </c>
      <c r="BN155" s="12">
        <f>BN$4*temperature!$I265+BN$5*temperature!$I265^2</f>
        <v>-11.380503404400443</v>
      </c>
      <c r="BO155" s="12">
        <f>BO$4*temperature!$I265^2+BO$5*temperature!$I265^6</f>
        <v>-30.401137879841119</v>
      </c>
      <c r="BP155" s="12">
        <f>BP$4*temperature!$I265^2+BP$5*temperature!$I265^6</f>
        <v>-32.231803641309078</v>
      </c>
      <c r="BQ155" s="12">
        <f>BQ$4*temperature!$I265^2+BQ$5*temperature!$I265^6</f>
        <v>-33.394706226743502</v>
      </c>
    </row>
    <row r="156" spans="1:69">
      <c r="A156" s="2">
        <f t="shared" si="141"/>
        <v>2110</v>
      </c>
      <c r="B156" s="5">
        <f t="shared" si="142"/>
        <v>1164.8673861757386</v>
      </c>
      <c r="C156" s="5">
        <f t="shared" si="143"/>
        <v>2961.4732707825406</v>
      </c>
      <c r="D156" s="5">
        <f t="shared" si="144"/>
        <v>4361.8443566990909</v>
      </c>
      <c r="E156" s="15">
        <f t="shared" si="145"/>
        <v>2.4321396112054679E-5</v>
      </c>
      <c r="F156" s="15">
        <f t="shared" si="146"/>
        <v>4.7914781223654231E-5</v>
      </c>
      <c r="G156" s="15">
        <f t="shared" si="147"/>
        <v>9.7816321436864918E-5</v>
      </c>
      <c r="H156" s="5">
        <f t="shared" si="148"/>
        <v>133843.93851925642</v>
      </c>
      <c r="I156" s="5">
        <f t="shared" si="149"/>
        <v>47754.015344200474</v>
      </c>
      <c r="J156" s="5">
        <f t="shared" si="150"/>
        <v>17417.347075416743</v>
      </c>
      <c r="K156" s="5">
        <f t="shared" si="151"/>
        <v>114900.58019279453</v>
      </c>
      <c r="L156" s="5">
        <f t="shared" si="152"/>
        <v>16125.087406776405</v>
      </c>
      <c r="M156" s="5">
        <f t="shared" si="153"/>
        <v>3993.1152171137196</v>
      </c>
      <c r="N156" s="15">
        <f t="shared" si="154"/>
        <v>-1.6462459250404793E-2</v>
      </c>
      <c r="O156" s="15">
        <f t="shared" si="155"/>
        <v>-1.393682646052774E-2</v>
      </c>
      <c r="P156" s="15">
        <f t="shared" si="156"/>
        <v>-1.4943964057053338E-2</v>
      </c>
      <c r="Q156" s="5">
        <f t="shared" si="157"/>
        <v>6398.4237319012818</v>
      </c>
      <c r="R156" s="5">
        <f t="shared" si="158"/>
        <v>8403.4887882145104</v>
      </c>
      <c r="S156" s="5">
        <f t="shared" si="159"/>
        <v>4300.0955105464927</v>
      </c>
      <c r="T156" s="5">
        <f t="shared" si="160"/>
        <v>47.80510647466285</v>
      </c>
      <c r="U156" s="5">
        <f t="shared" si="161"/>
        <v>175.97449612653523</v>
      </c>
      <c r="V156" s="5">
        <f t="shared" si="162"/>
        <v>246.88579104080375</v>
      </c>
      <c r="W156" s="15">
        <f t="shared" si="163"/>
        <v>-1.0734613539272964E-2</v>
      </c>
      <c r="X156" s="15">
        <f t="shared" si="164"/>
        <v>-1.217998157191269E-2</v>
      </c>
      <c r="Y156" s="15">
        <f t="shared" si="165"/>
        <v>-9.7425357312937999E-3</v>
      </c>
      <c r="Z156" s="5">
        <f t="shared" si="178"/>
        <v>8115.3615738262306</v>
      </c>
      <c r="AA156" s="5">
        <f t="shared" si="179"/>
        <v>20442.596659293271</v>
      </c>
      <c r="AB156" s="5">
        <f t="shared" si="180"/>
        <v>21938.52424710368</v>
      </c>
      <c r="AC156" s="16">
        <f t="shared" si="166"/>
        <v>1.5426208861282134</v>
      </c>
      <c r="AD156" s="16">
        <f t="shared" si="167"/>
        <v>2.9620324981308324</v>
      </c>
      <c r="AE156" s="16">
        <f t="shared" si="168"/>
        <v>6.2214392036793056</v>
      </c>
      <c r="AF156" s="15">
        <f t="shared" si="169"/>
        <v>-4.0504037456468023E-3</v>
      </c>
      <c r="AG156" s="15">
        <f t="shared" si="170"/>
        <v>2.9673830763510267E-4</v>
      </c>
      <c r="AH156" s="15">
        <f t="shared" si="171"/>
        <v>9.7937136394747881E-3</v>
      </c>
      <c r="AI156" s="1">
        <f t="shared" si="135"/>
        <v>287765.85458951473</v>
      </c>
      <c r="AJ156" s="1">
        <f t="shared" si="136"/>
        <v>100061.35945385789</v>
      </c>
      <c r="AK156" s="1">
        <f t="shared" si="137"/>
        <v>36921.033740468149</v>
      </c>
      <c r="AL156" s="14">
        <f t="shared" si="172"/>
        <v>55.165900735795297</v>
      </c>
      <c r="AM156" s="14">
        <f t="shared" si="173"/>
        <v>11.838466263911261</v>
      </c>
      <c r="AN156" s="14">
        <f t="shared" si="174"/>
        <v>3.9345800627097236</v>
      </c>
      <c r="AO156" s="11">
        <f t="shared" si="175"/>
        <v>7.5479971825736045E-3</v>
      </c>
      <c r="AP156" s="11">
        <f t="shared" si="176"/>
        <v>9.5084856919534031E-3</v>
      </c>
      <c r="AQ156" s="11">
        <f t="shared" si="177"/>
        <v>8.6253962489945164E-3</v>
      </c>
      <c r="AR156" s="1">
        <f t="shared" si="183"/>
        <v>133843.93851925642</v>
      </c>
      <c r="AS156" s="1">
        <f t="shared" si="181"/>
        <v>47754.015344200474</v>
      </c>
      <c r="AT156" s="1">
        <f t="shared" si="182"/>
        <v>17417.347075416743</v>
      </c>
      <c r="AU156" s="1">
        <f t="shared" si="138"/>
        <v>26768.787703851285</v>
      </c>
      <c r="AV156" s="1">
        <f t="shared" si="139"/>
        <v>9550.8030688400959</v>
      </c>
      <c r="AW156" s="1">
        <f t="shared" si="140"/>
        <v>3483.4694150833488</v>
      </c>
      <c r="AX156" s="2">
        <v>0.2</v>
      </c>
      <c r="AY156" s="2">
        <v>0.2</v>
      </c>
      <c r="AZ156" s="2">
        <v>0.2</v>
      </c>
      <c r="BA156" s="2">
        <f t="shared" si="184"/>
        <v>0.2</v>
      </c>
      <c r="BB156" s="2">
        <f t="shared" si="190"/>
        <v>4.000000000000001E-3</v>
      </c>
      <c r="BC156" s="2">
        <f t="shared" si="185"/>
        <v>4.000000000000001E-3</v>
      </c>
      <c r="BD156" s="2">
        <f t="shared" si="186"/>
        <v>4.000000000000001E-3</v>
      </c>
      <c r="BE156" s="2">
        <f t="shared" si="187"/>
        <v>535.37575407702582</v>
      </c>
      <c r="BF156" s="2">
        <f t="shared" si="188"/>
        <v>191.01606137680193</v>
      </c>
      <c r="BG156" s="2">
        <f t="shared" si="189"/>
        <v>69.669388301666984</v>
      </c>
      <c r="BH156" s="2">
        <f t="shared" si="191"/>
        <v>659.70659373172805</v>
      </c>
      <c r="BI156" s="2">
        <f t="shared" si="192"/>
        <v>93.440214352595675</v>
      </c>
      <c r="BJ156" s="2">
        <f t="shared" si="193"/>
        <v>31.756643025277658</v>
      </c>
      <c r="BK156" s="11">
        <f t="shared" si="194"/>
        <v>1.4241876524167835E-2</v>
      </c>
      <c r="BL156" s="12">
        <f>BL$4*temperature!$I266+BL$5*temperature!$I266^2</f>
        <v>-12.290946767884648</v>
      </c>
      <c r="BM156" s="12">
        <f>BM$4*temperature!$I266+BM$5*temperature!$I266^2</f>
        <v>-12.080867143341061</v>
      </c>
      <c r="BN156" s="12">
        <f>BN$4*temperature!$I266+BN$5*temperature!$I266^2</f>
        <v>-11.608722151109866</v>
      </c>
      <c r="BO156" s="12">
        <f>BO$4*temperature!$I266^2+BO$5*temperature!$I266^6</f>
        <v>-32.04829727330371</v>
      </c>
      <c r="BP156" s="12">
        <f>BP$4*temperature!$I266^2+BP$5*temperature!$I266^6</f>
        <v>-33.823863006702709</v>
      </c>
      <c r="BQ156" s="12">
        <f>BQ$4*temperature!$I266^2+BQ$5*temperature!$I266^6</f>
        <v>-34.951780283863748</v>
      </c>
    </row>
    <row r="157" spans="1:69">
      <c r="A157" s="2">
        <f t="shared" si="141"/>
        <v>2111</v>
      </c>
      <c r="B157" s="5">
        <f t="shared" si="142"/>
        <v>1164.8943008167998</v>
      </c>
      <c r="C157" s="5">
        <f t="shared" si="143"/>
        <v>2961.6080742092163</v>
      </c>
      <c r="D157" s="5">
        <f t="shared" si="144"/>
        <v>4362.2496832902607</v>
      </c>
      <c r="E157" s="15">
        <f t="shared" si="145"/>
        <v>2.3105326306451945E-5</v>
      </c>
      <c r="F157" s="15">
        <f t="shared" si="146"/>
        <v>4.5519042162471515E-5</v>
      </c>
      <c r="G157" s="15">
        <f t="shared" si="147"/>
        <v>9.2925505365021663E-5</v>
      </c>
      <c r="H157" s="5">
        <f t="shared" si="148"/>
        <v>131452.58629532295</v>
      </c>
      <c r="I157" s="5">
        <f t="shared" si="149"/>
        <v>47023.187246694128</v>
      </c>
      <c r="J157" s="5">
        <f t="shared" si="150"/>
        <v>17134.786031038144</v>
      </c>
      <c r="K157" s="5">
        <f t="shared" si="151"/>
        <v>112845.07633280643</v>
      </c>
      <c r="L157" s="5">
        <f t="shared" si="152"/>
        <v>15877.586118227295</v>
      </c>
      <c r="M157" s="5">
        <f t="shared" si="153"/>
        <v>3927.9700326814163</v>
      </c>
      <c r="N157" s="15">
        <f t="shared" si="154"/>
        <v>-1.7889412364490376E-2</v>
      </c>
      <c r="O157" s="15">
        <f t="shared" si="155"/>
        <v>-1.5348833919814897E-2</v>
      </c>
      <c r="P157" s="15">
        <f t="shared" si="156"/>
        <v>-1.6314376342837167E-2</v>
      </c>
      <c r="Q157" s="5">
        <f t="shared" si="157"/>
        <v>6216.6474468453853</v>
      </c>
      <c r="R157" s="5">
        <f t="shared" si="158"/>
        <v>8174.0937756041903</v>
      </c>
      <c r="S157" s="5">
        <f t="shared" si="159"/>
        <v>4189.1210117114624</v>
      </c>
      <c r="T157" s="5">
        <f t="shared" si="160"/>
        <v>47.291937131453551</v>
      </c>
      <c r="U157" s="5">
        <f t="shared" si="161"/>
        <v>173.83113000658741</v>
      </c>
      <c r="V157" s="5">
        <f t="shared" si="162"/>
        <v>244.48049740003998</v>
      </c>
      <c r="W157" s="15">
        <f t="shared" si="163"/>
        <v>-1.0734613539272964E-2</v>
      </c>
      <c r="X157" s="15">
        <f t="shared" si="164"/>
        <v>-1.217998157191269E-2</v>
      </c>
      <c r="Y157" s="15">
        <f t="shared" si="165"/>
        <v>-9.7425357312937999E-3</v>
      </c>
      <c r="Z157" s="5">
        <f t="shared" si="178"/>
        <v>7864.2905732550571</v>
      </c>
      <c r="AA157" s="5">
        <f t="shared" si="179"/>
        <v>19919.034497859346</v>
      </c>
      <c r="AB157" s="5">
        <f t="shared" si="180"/>
        <v>21611.833506058145</v>
      </c>
      <c r="AC157" s="16">
        <f t="shared" si="166"/>
        <v>1.5363726487129266</v>
      </c>
      <c r="AD157" s="16">
        <f t="shared" si="167"/>
        <v>2.9629114466414879</v>
      </c>
      <c r="AE157" s="16">
        <f t="shared" si="168"/>
        <v>6.2823701976655428</v>
      </c>
      <c r="AF157" s="15">
        <f t="shared" si="169"/>
        <v>-4.0504037456468023E-3</v>
      </c>
      <c r="AG157" s="15">
        <f t="shared" si="170"/>
        <v>2.9673830763510267E-4</v>
      </c>
      <c r="AH157" s="15">
        <f t="shared" si="171"/>
        <v>9.7937136394747881E-3</v>
      </c>
      <c r="AI157" s="1">
        <f t="shared" si="135"/>
        <v>285758.05683441454</v>
      </c>
      <c r="AJ157" s="1">
        <f t="shared" si="136"/>
        <v>99606.026577312194</v>
      </c>
      <c r="AK157" s="1">
        <f t="shared" si="137"/>
        <v>36712.399781504682</v>
      </c>
      <c r="AL157" s="14">
        <f t="shared" si="172"/>
        <v>55.578128878489942</v>
      </c>
      <c r="AM157" s="14">
        <f t="shared" si="173"/>
        <v>11.949906492125484</v>
      </c>
      <c r="AN157" s="14">
        <f t="shared" si="174"/>
        <v>3.9681780017028463</v>
      </c>
      <c r="AO157" s="11">
        <f t="shared" si="175"/>
        <v>7.4725172107478685E-3</v>
      </c>
      <c r="AP157" s="11">
        <f t="shared" si="176"/>
        <v>9.413400835033869E-3</v>
      </c>
      <c r="AQ157" s="11">
        <f t="shared" si="177"/>
        <v>8.5391422865045714E-3</v>
      </c>
      <c r="AR157" s="1">
        <f t="shared" si="183"/>
        <v>131452.58629532295</v>
      </c>
      <c r="AS157" s="1">
        <f t="shared" si="181"/>
        <v>47023.187246694128</v>
      </c>
      <c r="AT157" s="1">
        <f t="shared" si="182"/>
        <v>17134.786031038144</v>
      </c>
      <c r="AU157" s="1">
        <f t="shared" si="138"/>
        <v>26290.517259064593</v>
      </c>
      <c r="AV157" s="1">
        <f t="shared" si="139"/>
        <v>9404.6374493388266</v>
      </c>
      <c r="AW157" s="1">
        <f t="shared" si="140"/>
        <v>3426.957206207629</v>
      </c>
      <c r="AX157" s="2">
        <v>0.2</v>
      </c>
      <c r="AY157" s="2">
        <v>0.2</v>
      </c>
      <c r="AZ157" s="2">
        <v>0.2</v>
      </c>
      <c r="BA157" s="2">
        <f t="shared" si="184"/>
        <v>0.2</v>
      </c>
      <c r="BB157" s="2">
        <f t="shared" si="190"/>
        <v>4.000000000000001E-3</v>
      </c>
      <c r="BC157" s="2">
        <f t="shared" si="185"/>
        <v>4.000000000000001E-3</v>
      </c>
      <c r="BD157" s="2">
        <f t="shared" si="186"/>
        <v>4.000000000000001E-3</v>
      </c>
      <c r="BE157" s="2">
        <f t="shared" si="187"/>
        <v>525.81034518129195</v>
      </c>
      <c r="BF157" s="2">
        <f t="shared" si="188"/>
        <v>188.09274898677654</v>
      </c>
      <c r="BG157" s="2">
        <f t="shared" si="189"/>
        <v>68.539144124152585</v>
      </c>
      <c r="BH157" s="2">
        <f t="shared" si="191"/>
        <v>668.60493045548446</v>
      </c>
      <c r="BI157" s="2">
        <f t="shared" si="192"/>
        <v>94.428647637007941</v>
      </c>
      <c r="BJ157" s="2">
        <f t="shared" si="193"/>
        <v>31.713710965309797</v>
      </c>
      <c r="BK157" s="11">
        <f t="shared" si="194"/>
        <v>1.2826405590960016E-2</v>
      </c>
      <c r="BL157" s="12">
        <f>BL$4*temperature!$I267+BL$5*temperature!$I267^2</f>
        <v>-12.64096874792493</v>
      </c>
      <c r="BM157" s="12">
        <f>BM$4*temperature!$I267+BM$5*temperature!$I267^2</f>
        <v>-12.361403396074364</v>
      </c>
      <c r="BN157" s="12">
        <f>BN$4*temperature!$I267+BN$5*temperature!$I267^2</f>
        <v>-11.83582907584589</v>
      </c>
      <c r="BO157" s="12">
        <f>BO$4*temperature!$I267^2+BO$5*temperature!$I267^6</f>
        <v>-33.737130085726932</v>
      </c>
      <c r="BP157" s="12">
        <f>BP$4*temperature!$I267^2+BP$5*temperature!$I267^6</f>
        <v>-35.45430979711508</v>
      </c>
      <c r="BQ157" s="12">
        <f>BQ$4*temperature!$I267^2+BQ$5*temperature!$I267^6</f>
        <v>-36.54515499483395</v>
      </c>
    </row>
    <row r="158" spans="1:69">
      <c r="A158" s="2">
        <f t="shared" si="141"/>
        <v>2112</v>
      </c>
      <c r="B158" s="5">
        <f t="shared" si="142"/>
        <v>1164.9198703165862</v>
      </c>
      <c r="C158" s="5">
        <f t="shared" si="143"/>
        <v>2961.7361432938751</v>
      </c>
      <c r="D158" s="5">
        <f t="shared" si="144"/>
        <v>4362.6347793337909</v>
      </c>
      <c r="E158" s="15">
        <f t="shared" si="145"/>
        <v>2.1950059991129345E-5</v>
      </c>
      <c r="F158" s="15">
        <f t="shared" si="146"/>
        <v>4.3243090054347937E-5</v>
      </c>
      <c r="G158" s="15">
        <f t="shared" si="147"/>
        <v>8.8279230096770575E-5</v>
      </c>
      <c r="H158" s="5">
        <f t="shared" si="148"/>
        <v>128909.42715824059</v>
      </c>
      <c r="I158" s="5">
        <f t="shared" si="149"/>
        <v>46234.758655728823</v>
      </c>
      <c r="J158" s="5">
        <f t="shared" si="150"/>
        <v>16832.450541330421</v>
      </c>
      <c r="K158" s="5">
        <f t="shared" si="151"/>
        <v>110659.48005780632</v>
      </c>
      <c r="L158" s="5">
        <f t="shared" si="152"/>
        <v>15610.694680016006</v>
      </c>
      <c r="M158" s="5">
        <f t="shared" si="153"/>
        <v>3858.322182060097</v>
      </c>
      <c r="N158" s="15">
        <f t="shared" si="154"/>
        <v>-1.9368113754066552E-2</v>
      </c>
      <c r="O158" s="15">
        <f t="shared" si="155"/>
        <v>-1.6809320776090764E-2</v>
      </c>
      <c r="P158" s="15">
        <f t="shared" si="156"/>
        <v>-1.7731258141441164E-2</v>
      </c>
      <c r="Q158" s="5">
        <f t="shared" si="157"/>
        <v>6030.9342788353752</v>
      </c>
      <c r="R158" s="5">
        <f t="shared" si="158"/>
        <v>7939.1493394402969</v>
      </c>
      <c r="S158" s="5">
        <f t="shared" si="159"/>
        <v>4075.1133404706502</v>
      </c>
      <c r="T158" s="5">
        <f t="shared" si="160"/>
        <v>46.784276462823804</v>
      </c>
      <c r="U158" s="5">
        <f t="shared" si="161"/>
        <v>171.71387004648241</v>
      </c>
      <c r="V158" s="5">
        <f t="shared" si="162"/>
        <v>242.09863741851561</v>
      </c>
      <c r="W158" s="15">
        <f t="shared" si="163"/>
        <v>-1.0734613539272964E-2</v>
      </c>
      <c r="X158" s="15">
        <f t="shared" si="164"/>
        <v>-1.217998157191269E-2</v>
      </c>
      <c r="Y158" s="15">
        <f t="shared" si="165"/>
        <v>-9.7425357312937999E-3</v>
      </c>
      <c r="Z158" s="5">
        <f t="shared" si="178"/>
        <v>7609.9210760345268</v>
      </c>
      <c r="AA158" s="5">
        <f t="shared" si="179"/>
        <v>19381.042202525525</v>
      </c>
      <c r="AB158" s="5">
        <f t="shared" si="180"/>
        <v>21260.284899677219</v>
      </c>
      <c r="AC158" s="16">
        <f t="shared" si="166"/>
        <v>1.5301497191818705</v>
      </c>
      <c r="AD158" s="16">
        <f t="shared" si="167"/>
        <v>2.963790655969837</v>
      </c>
      <c r="AE158" s="16">
        <f t="shared" si="168"/>
        <v>6.34389793235865</v>
      </c>
      <c r="AF158" s="15">
        <f t="shared" si="169"/>
        <v>-4.0504037456468023E-3</v>
      </c>
      <c r="AG158" s="15">
        <f t="shared" si="170"/>
        <v>2.9673830763510267E-4</v>
      </c>
      <c r="AH158" s="15">
        <f t="shared" si="171"/>
        <v>9.7937136394747881E-3</v>
      </c>
      <c r="AI158" s="1">
        <f t="shared" si="135"/>
        <v>283472.76841003768</v>
      </c>
      <c r="AJ158" s="1">
        <f t="shared" si="136"/>
        <v>99050.061368919807</v>
      </c>
      <c r="AK158" s="1">
        <f t="shared" si="137"/>
        <v>36468.117009561844</v>
      </c>
      <c r="AL158" s="14">
        <f t="shared" si="172"/>
        <v>55.989284317829764</v>
      </c>
      <c r="AM158" s="14">
        <f t="shared" si="173"/>
        <v>12.061270859279519</v>
      </c>
      <c r="AN158" s="14">
        <f t="shared" si="174"/>
        <v>4.0017239899118175</v>
      </c>
      <c r="AO158" s="11">
        <f t="shared" si="175"/>
        <v>7.3977920386403898E-3</v>
      </c>
      <c r="AP158" s="11">
        <f t="shared" si="176"/>
        <v>9.3192668266835303E-3</v>
      </c>
      <c r="AQ158" s="11">
        <f t="shared" si="177"/>
        <v>8.4537508636395257E-3</v>
      </c>
      <c r="AR158" s="1">
        <f t="shared" si="183"/>
        <v>128909.42715824059</v>
      </c>
      <c r="AS158" s="1">
        <f t="shared" si="181"/>
        <v>46234.758655728823</v>
      </c>
      <c r="AT158" s="1">
        <f t="shared" si="182"/>
        <v>16832.450541330421</v>
      </c>
      <c r="AU158" s="1">
        <f t="shared" si="138"/>
        <v>25781.885431648119</v>
      </c>
      <c r="AV158" s="1">
        <f t="shared" si="139"/>
        <v>9246.9517311457657</v>
      </c>
      <c r="AW158" s="1">
        <f t="shared" si="140"/>
        <v>3366.4901082660845</v>
      </c>
      <c r="AX158" s="2">
        <v>0.2</v>
      </c>
      <c r="AY158" s="2">
        <v>0.2</v>
      </c>
      <c r="AZ158" s="2">
        <v>0.2</v>
      </c>
      <c r="BA158" s="2">
        <f t="shared" si="184"/>
        <v>0.2</v>
      </c>
      <c r="BB158" s="2">
        <f t="shared" si="190"/>
        <v>4.000000000000001E-3</v>
      </c>
      <c r="BC158" s="2">
        <f t="shared" si="185"/>
        <v>4.000000000000001E-3</v>
      </c>
      <c r="BD158" s="2">
        <f t="shared" si="186"/>
        <v>4.000000000000001E-3</v>
      </c>
      <c r="BE158" s="2">
        <f t="shared" si="187"/>
        <v>515.63770863296247</v>
      </c>
      <c r="BF158" s="2">
        <f t="shared" si="188"/>
        <v>184.93903462291533</v>
      </c>
      <c r="BG158" s="2">
        <f t="shared" si="189"/>
        <v>67.329802165321695</v>
      </c>
      <c r="BH158" s="2">
        <f t="shared" si="191"/>
        <v>677.58614508740413</v>
      </c>
      <c r="BI158" s="2">
        <f t="shared" si="192"/>
        <v>95.422646878513106</v>
      </c>
      <c r="BJ158" s="2">
        <f t="shared" si="193"/>
        <v>31.669284999254138</v>
      </c>
      <c r="BK158" s="11">
        <f t="shared" si="194"/>
        <v>1.1360381776883893E-2</v>
      </c>
      <c r="BL158" s="12">
        <f>BL$4*temperature!$I268+BL$5*temperature!$I268^2</f>
        <v>-12.989522196113732</v>
      </c>
      <c r="BM158" s="12">
        <f>BM$4*temperature!$I268+BM$5*temperature!$I268^2</f>
        <v>-12.640530690374668</v>
      </c>
      <c r="BN158" s="12">
        <f>BN$4*temperature!$I268+BN$5*temperature!$I268^2</f>
        <v>-12.061605159666598</v>
      </c>
      <c r="BO158" s="12">
        <f>BO$4*temperature!$I268^2+BO$5*temperature!$I268^6</f>
        <v>-35.465771466587086</v>
      </c>
      <c r="BP158" s="12">
        <f>BP$4*temperature!$I268^2+BP$5*temperature!$I268^6</f>
        <v>-37.121356443818193</v>
      </c>
      <c r="BQ158" s="12">
        <f>BQ$4*temperature!$I268^2+BQ$5*temperature!$I268^6</f>
        <v>-38.173091863171706</v>
      </c>
    </row>
    <row r="159" spans="1:69">
      <c r="A159" s="2">
        <f t="shared" si="141"/>
        <v>2113</v>
      </c>
      <c r="B159" s="5">
        <f t="shared" si="142"/>
        <v>1164.9441618745725</v>
      </c>
      <c r="C159" s="5">
        <f t="shared" si="143"/>
        <v>2961.8578141854987</v>
      </c>
      <c r="D159" s="5">
        <f t="shared" si="144"/>
        <v>4363.0006528713284</v>
      </c>
      <c r="E159" s="15">
        <f t="shared" si="145"/>
        <v>2.0852556991572876E-5</v>
      </c>
      <c r="F159" s="15">
        <f t="shared" si="146"/>
        <v>4.1080935551630536E-5</v>
      </c>
      <c r="G159" s="15">
        <f t="shared" si="147"/>
        <v>8.3865268591932045E-5</v>
      </c>
      <c r="H159" s="5">
        <f t="shared" si="148"/>
        <v>126217.8007615778</v>
      </c>
      <c r="I159" s="5">
        <f t="shared" si="149"/>
        <v>45389.610271683516</v>
      </c>
      <c r="J159" s="5">
        <f t="shared" si="150"/>
        <v>16510.719995458432</v>
      </c>
      <c r="K159" s="5">
        <f t="shared" si="151"/>
        <v>108346.65290607074</v>
      </c>
      <c r="L159" s="5">
        <f t="shared" si="152"/>
        <v>15324.709394993532</v>
      </c>
      <c r="M159" s="5">
        <f t="shared" si="153"/>
        <v>3784.2579703930564</v>
      </c>
      <c r="N159" s="15">
        <f t="shared" si="154"/>
        <v>-2.0900397783609637E-2</v>
      </c>
      <c r="O159" s="15">
        <f t="shared" si="155"/>
        <v>-1.831983078809285E-2</v>
      </c>
      <c r="P159" s="15">
        <f t="shared" si="156"/>
        <v>-1.9195963471224431E-2</v>
      </c>
      <c r="Q159" s="5">
        <f t="shared" si="157"/>
        <v>5841.62050132281</v>
      </c>
      <c r="R159" s="5">
        <f t="shared" si="158"/>
        <v>7699.0945509903659</v>
      </c>
      <c r="S159" s="5">
        <f t="shared" si="159"/>
        <v>3958.2797276107199</v>
      </c>
      <c r="T159" s="5">
        <f t="shared" si="160"/>
        <v>46.282065335280883</v>
      </c>
      <c r="U159" s="5">
        <f t="shared" si="161"/>
        <v>169.62239827367443</v>
      </c>
      <c r="V159" s="5">
        <f t="shared" si="162"/>
        <v>239.73998279296816</v>
      </c>
      <c r="W159" s="15">
        <f t="shared" si="163"/>
        <v>-1.0734613539272964E-2</v>
      </c>
      <c r="X159" s="15">
        <f t="shared" si="164"/>
        <v>-1.217998157191269E-2</v>
      </c>
      <c r="Y159" s="15">
        <f t="shared" si="165"/>
        <v>-9.7425357312937999E-3</v>
      </c>
      <c r="Z159" s="5">
        <f t="shared" si="178"/>
        <v>7352.6834608906356</v>
      </c>
      <c r="AA159" s="5">
        <f t="shared" si="179"/>
        <v>18829.567099220574</v>
      </c>
      <c r="AB159" s="5">
        <f t="shared" si="180"/>
        <v>20884.232951541569</v>
      </c>
      <c r="AC159" s="16">
        <f t="shared" si="166"/>
        <v>1.5239519950278959</v>
      </c>
      <c r="AD159" s="16">
        <f t="shared" si="167"/>
        <v>2.9646701261932744</v>
      </c>
      <c r="AE159" s="16">
        <f t="shared" si="168"/>
        <v>6.4060282520662266</v>
      </c>
      <c r="AF159" s="15">
        <f t="shared" si="169"/>
        <v>-4.0504037456468023E-3</v>
      </c>
      <c r="AG159" s="15">
        <f t="shared" si="170"/>
        <v>2.9673830763510267E-4</v>
      </c>
      <c r="AH159" s="15">
        <f t="shared" si="171"/>
        <v>9.7937136394747881E-3</v>
      </c>
      <c r="AI159" s="1">
        <f t="shared" si="135"/>
        <v>280907.37700068206</v>
      </c>
      <c r="AJ159" s="1">
        <f t="shared" si="136"/>
        <v>98392.006963173582</v>
      </c>
      <c r="AK159" s="1">
        <f t="shared" si="137"/>
        <v>36187.795416871748</v>
      </c>
      <c r="AL159" s="14">
        <f t="shared" si="172"/>
        <v>56.39933942878762</v>
      </c>
      <c r="AM159" s="14">
        <f t="shared" si="173"/>
        <v>12.172549038671983</v>
      </c>
      <c r="AN159" s="14">
        <f t="shared" si="174"/>
        <v>4.0352152717712233</v>
      </c>
      <c r="AO159" s="11">
        <f t="shared" si="175"/>
        <v>7.3238141182539861E-3</v>
      </c>
      <c r="AP159" s="11">
        <f t="shared" si="176"/>
        <v>9.2260741584166955E-3</v>
      </c>
      <c r="AQ159" s="11">
        <f t="shared" si="177"/>
        <v>8.3692133550031297E-3</v>
      </c>
      <c r="AR159" s="1">
        <f t="shared" si="183"/>
        <v>126217.8007615778</v>
      </c>
      <c r="AS159" s="1">
        <f t="shared" si="181"/>
        <v>45389.610271683516</v>
      </c>
      <c r="AT159" s="1">
        <f t="shared" si="182"/>
        <v>16510.719995458432</v>
      </c>
      <c r="AU159" s="1">
        <f t="shared" si="138"/>
        <v>25243.560152315564</v>
      </c>
      <c r="AV159" s="1">
        <f t="shared" si="139"/>
        <v>9077.9220543367028</v>
      </c>
      <c r="AW159" s="1">
        <f t="shared" si="140"/>
        <v>3302.1439990916865</v>
      </c>
      <c r="AX159" s="2">
        <v>0.2</v>
      </c>
      <c r="AY159" s="2">
        <v>0.2</v>
      </c>
      <c r="AZ159" s="2">
        <v>0.2</v>
      </c>
      <c r="BA159" s="2">
        <f t="shared" si="184"/>
        <v>0.2</v>
      </c>
      <c r="BB159" s="2">
        <f t="shared" si="190"/>
        <v>4.000000000000001E-3</v>
      </c>
      <c r="BC159" s="2">
        <f t="shared" si="185"/>
        <v>4.000000000000001E-3</v>
      </c>
      <c r="BD159" s="2">
        <f t="shared" si="186"/>
        <v>4.000000000000001E-3</v>
      </c>
      <c r="BE159" s="2">
        <f t="shared" si="187"/>
        <v>504.87120304631134</v>
      </c>
      <c r="BF159" s="2">
        <f t="shared" si="188"/>
        <v>181.55844108673409</v>
      </c>
      <c r="BG159" s="2">
        <f t="shared" si="189"/>
        <v>66.04287998183375</v>
      </c>
      <c r="BH159" s="2">
        <f t="shared" si="191"/>
        <v>686.64890271932904</v>
      </c>
      <c r="BI159" s="2">
        <f t="shared" si="192"/>
        <v>96.421994265736174</v>
      </c>
      <c r="BJ159" s="2">
        <f t="shared" si="193"/>
        <v>31.623320873251792</v>
      </c>
      <c r="BK159" s="11">
        <f t="shared" si="194"/>
        <v>9.842095750670049E-3</v>
      </c>
      <c r="BL159" s="12">
        <f>BL$4*temperature!$I269+BL$5*temperature!$I269^2</f>
        <v>-13.336238492219628</v>
      </c>
      <c r="BM159" s="12">
        <f>BM$4*temperature!$I269+BM$5*temperature!$I269^2</f>
        <v>-12.917964257984664</v>
      </c>
      <c r="BN159" s="12">
        <f>BN$4*temperature!$I269+BN$5*temperature!$I269^2</f>
        <v>-12.285828623374764</v>
      </c>
      <c r="BO159" s="12">
        <f>BO$4*temperature!$I269^2+BO$5*temperature!$I269^6</f>
        <v>-37.232125851717235</v>
      </c>
      <c r="BP159" s="12">
        <f>BP$4*temperature!$I269^2+BP$5*temperature!$I269^6</f>
        <v>-38.823000121276124</v>
      </c>
      <c r="BQ159" s="12">
        <f>BQ$4*temperature!$I269^2+BQ$5*temperature!$I269^6</f>
        <v>-39.833646951234712</v>
      </c>
    </row>
    <row r="160" spans="1:69">
      <c r="A160" s="2">
        <f t="shared" si="141"/>
        <v>2114</v>
      </c>
      <c r="B160" s="5">
        <f t="shared" si="142"/>
        <v>1164.9672393358735</v>
      </c>
      <c r="C160" s="5">
        <f t="shared" si="143"/>
        <v>2961.9734062809771</v>
      </c>
      <c r="D160" s="5">
        <f t="shared" si="144"/>
        <v>4363.3482618818671</v>
      </c>
      <c r="E160" s="15">
        <f t="shared" si="145"/>
        <v>1.9809929141994232E-5</v>
      </c>
      <c r="F160" s="15">
        <f t="shared" si="146"/>
        <v>3.9026888774049008E-5</v>
      </c>
      <c r="G160" s="15">
        <f t="shared" si="147"/>
        <v>7.9672005162335436E-5</v>
      </c>
      <c r="H160" s="5">
        <f t="shared" si="148"/>
        <v>123381.83325258773</v>
      </c>
      <c r="I160" s="5">
        <f t="shared" si="149"/>
        <v>44488.911427787833</v>
      </c>
      <c r="J160" s="5">
        <f t="shared" si="150"/>
        <v>16170.073032172648</v>
      </c>
      <c r="K160" s="5">
        <f t="shared" si="151"/>
        <v>105910.13127796234</v>
      </c>
      <c r="L160" s="5">
        <f t="shared" si="152"/>
        <v>15020.023925078938</v>
      </c>
      <c r="M160" s="5">
        <f t="shared" si="153"/>
        <v>3705.8864114593184</v>
      </c>
      <c r="N160" s="15">
        <f t="shared" si="154"/>
        <v>-2.2488203952370389E-2</v>
      </c>
      <c r="O160" s="15">
        <f t="shared" si="155"/>
        <v>-1.9881973749801163E-2</v>
      </c>
      <c r="P160" s="15">
        <f t="shared" si="156"/>
        <v>-2.070988805385221E-2</v>
      </c>
      <c r="Q160" s="5">
        <f t="shared" si="157"/>
        <v>5649.0674948775686</v>
      </c>
      <c r="R160" s="5">
        <f t="shared" si="158"/>
        <v>7454.4018649414902</v>
      </c>
      <c r="S160" s="5">
        <f t="shared" si="159"/>
        <v>3838.844989528121</v>
      </c>
      <c r="T160" s="5">
        <f t="shared" si="160"/>
        <v>45.785245250107259</v>
      </c>
      <c r="U160" s="5">
        <f t="shared" si="161"/>
        <v>167.55640058851745</v>
      </c>
      <c r="V160" s="5">
        <f t="shared" si="162"/>
        <v>237.40430744438791</v>
      </c>
      <c r="W160" s="15">
        <f t="shared" si="163"/>
        <v>-1.0734613539272964E-2</v>
      </c>
      <c r="X160" s="15">
        <f t="shared" si="164"/>
        <v>-1.217998157191269E-2</v>
      </c>
      <c r="Y160" s="15">
        <f t="shared" si="165"/>
        <v>-9.7425357312937999E-3</v>
      </c>
      <c r="Z160" s="5">
        <f t="shared" si="178"/>
        <v>7093.0328868579236</v>
      </c>
      <c r="AA160" s="5">
        <f t="shared" si="179"/>
        <v>18265.638998172464</v>
      </c>
      <c r="AB160" s="5">
        <f t="shared" si="180"/>
        <v>20484.151607709544</v>
      </c>
      <c r="AC160" s="16">
        <f t="shared" si="166"/>
        <v>1.5177793741590491</v>
      </c>
      <c r="AD160" s="16">
        <f t="shared" si="167"/>
        <v>2.9655498573892172</v>
      </c>
      <c r="AE160" s="16">
        <f t="shared" si="168"/>
        <v>6.4687670583333485</v>
      </c>
      <c r="AF160" s="15">
        <f t="shared" si="169"/>
        <v>-4.0504037456468023E-3</v>
      </c>
      <c r="AG160" s="15">
        <f t="shared" si="170"/>
        <v>2.9673830763510267E-4</v>
      </c>
      <c r="AH160" s="15">
        <f t="shared" si="171"/>
        <v>9.7937136394747881E-3</v>
      </c>
      <c r="AI160" s="1">
        <f t="shared" si="135"/>
        <v>278060.19945292943</v>
      </c>
      <c r="AJ160" s="1">
        <f t="shared" si="136"/>
        <v>97630.728321192917</v>
      </c>
      <c r="AK160" s="1">
        <f t="shared" si="137"/>
        <v>35871.159874276258</v>
      </c>
      <c r="AL160" s="14">
        <f t="shared" si="172"/>
        <v>56.808267124372684</v>
      </c>
      <c r="AM160" s="14">
        <f t="shared" si="173"/>
        <v>12.283730830398458</v>
      </c>
      <c r="AN160" s="14">
        <f t="shared" si="174"/>
        <v>4.0686491335386155</v>
      </c>
      <c r="AO160" s="11">
        <f t="shared" si="175"/>
        <v>7.2505759770714459E-3</v>
      </c>
      <c r="AP160" s="11">
        <f t="shared" si="176"/>
        <v>9.1338134168325279E-3</v>
      </c>
      <c r="AQ160" s="11">
        <f t="shared" si="177"/>
        <v>8.2855212214530977E-3</v>
      </c>
      <c r="AR160" s="1">
        <f t="shared" si="183"/>
        <v>123381.83325258773</v>
      </c>
      <c r="AS160" s="1">
        <f t="shared" si="181"/>
        <v>44488.911427787833</v>
      </c>
      <c r="AT160" s="1">
        <f t="shared" si="182"/>
        <v>16170.073032172648</v>
      </c>
      <c r="AU160" s="1">
        <f t="shared" si="138"/>
        <v>24676.36665051755</v>
      </c>
      <c r="AV160" s="1">
        <f t="shared" si="139"/>
        <v>8897.7822855575669</v>
      </c>
      <c r="AW160" s="1">
        <f t="shared" si="140"/>
        <v>3234.0146064345299</v>
      </c>
      <c r="AX160" s="2">
        <v>0.2</v>
      </c>
      <c r="AY160" s="2">
        <v>0.2</v>
      </c>
      <c r="AZ160" s="2">
        <v>0.2</v>
      </c>
      <c r="BA160" s="2">
        <f t="shared" si="184"/>
        <v>0.2</v>
      </c>
      <c r="BB160" s="2">
        <f t="shared" si="190"/>
        <v>4.000000000000001E-3</v>
      </c>
      <c r="BC160" s="2">
        <f t="shared" si="185"/>
        <v>4.000000000000001E-3</v>
      </c>
      <c r="BD160" s="2">
        <f t="shared" si="186"/>
        <v>4.000000000000001E-3</v>
      </c>
      <c r="BE160" s="2">
        <f t="shared" si="187"/>
        <v>493.52733301035107</v>
      </c>
      <c r="BF160" s="2">
        <f t="shared" si="188"/>
        <v>177.95564571115136</v>
      </c>
      <c r="BG160" s="2">
        <f t="shared" si="189"/>
        <v>64.68029212869061</v>
      </c>
      <c r="BH160" s="2">
        <f t="shared" si="191"/>
        <v>695.79168866503608</v>
      </c>
      <c r="BI160" s="2">
        <f t="shared" si="192"/>
        <v>97.426455066234695</v>
      </c>
      <c r="BJ160" s="2">
        <f t="shared" si="193"/>
        <v>31.575773001185517</v>
      </c>
      <c r="BK160" s="11">
        <f t="shared" si="194"/>
        <v>8.2697490535463547E-3</v>
      </c>
      <c r="BL160" s="12">
        <f>BL$4*temperature!$I270+BL$5*temperature!$I270^2</f>
        <v>-13.680744672282191</v>
      </c>
      <c r="BM160" s="12">
        <f>BM$4*temperature!$I270+BM$5*temperature!$I270^2</f>
        <v>-13.193416205105535</v>
      </c>
      <c r="BN160" s="12">
        <f>BN$4*temperature!$I270+BN$5*temperature!$I270^2</f>
        <v>-12.508275449355306</v>
      </c>
      <c r="BO160" s="12">
        <f>BO$4*temperature!$I270^2+BO$5*temperature!$I270^6</f>
        <v>-39.033866294877051</v>
      </c>
      <c r="BP160" s="12">
        <f>BP$4*temperature!$I270^2+BP$5*temperature!$I270^6</f>
        <v>-40.557022249261138</v>
      </c>
      <c r="BQ160" s="12">
        <f>BQ$4*temperature!$I270^2+BQ$5*temperature!$I270^6</f>
        <v>-41.524670490651694</v>
      </c>
    </row>
    <row r="161" spans="1:69">
      <c r="A161" s="2">
        <f t="shared" si="141"/>
        <v>2115</v>
      </c>
      <c r="B161" s="5">
        <f t="shared" si="142"/>
        <v>1164.9891633584143</v>
      </c>
      <c r="C161" s="5">
        <f t="shared" si="143"/>
        <v>2962.0832230573214</v>
      </c>
      <c r="D161" s="5">
        <f t="shared" si="144"/>
        <v>4363.678516751851</v>
      </c>
      <c r="E161" s="15">
        <f t="shared" si="145"/>
        <v>1.8819432684894519E-5</v>
      </c>
      <c r="F161" s="15">
        <f t="shared" si="146"/>
        <v>3.7075544335346559E-5</v>
      </c>
      <c r="G161" s="15">
        <f t="shared" si="147"/>
        <v>7.5688404904218658E-5</v>
      </c>
      <c r="H161" s="5">
        <f t="shared" si="148"/>
        <v>120406.45255568415</v>
      </c>
      <c r="I161" s="5">
        <f t="shared" si="149"/>
        <v>43534.12801909251</v>
      </c>
      <c r="J161" s="5">
        <f t="shared" si="150"/>
        <v>15811.0897948975</v>
      </c>
      <c r="K161" s="5">
        <f t="shared" si="151"/>
        <v>103354.1395428762</v>
      </c>
      <c r="L161" s="5">
        <f t="shared" si="152"/>
        <v>14697.131964495802</v>
      </c>
      <c r="M161" s="5">
        <f t="shared" si="153"/>
        <v>3623.3397428797407</v>
      </c>
      <c r="N161" s="15">
        <f t="shared" si="154"/>
        <v>-2.4133590471887012E-2</v>
      </c>
      <c r="O161" s="15">
        <f t="shared" si="155"/>
        <v>-2.1497433172792957E-2</v>
      </c>
      <c r="P161" s="15">
        <f t="shared" si="156"/>
        <v>-2.2274473476663337E-2</v>
      </c>
      <c r="Q161" s="5">
        <f t="shared" si="157"/>
        <v>5453.6607642180124</v>
      </c>
      <c r="R161" s="5">
        <f t="shared" si="158"/>
        <v>7205.5758706145862</v>
      </c>
      <c r="S161" s="5">
        <f t="shared" si="159"/>
        <v>3717.0510377117998</v>
      </c>
      <c r="T161" s="5">
        <f t="shared" si="160"/>
        <v>45.293758336546524</v>
      </c>
      <c r="U161" s="5">
        <f t="shared" si="161"/>
        <v>165.51556671709329</v>
      </c>
      <c r="V161" s="5">
        <f t="shared" si="162"/>
        <v>235.09138749634789</v>
      </c>
      <c r="W161" s="15">
        <f t="shared" si="163"/>
        <v>-1.0734613539272964E-2</v>
      </c>
      <c r="X161" s="15">
        <f t="shared" si="164"/>
        <v>-1.217998157191269E-2</v>
      </c>
      <c r="Y161" s="15">
        <f t="shared" si="165"/>
        <v>-9.7425357312937999E-3</v>
      </c>
      <c r="Z161" s="5">
        <f t="shared" si="178"/>
        <v>6831.4478486502048</v>
      </c>
      <c r="AA161" s="5">
        <f t="shared" si="179"/>
        <v>17690.368162670435</v>
      </c>
      <c r="AB161" s="5">
        <f t="shared" si="180"/>
        <v>20060.637859975861</v>
      </c>
      <c r="AC161" s="16">
        <f t="shared" si="166"/>
        <v>1.5116317548968898</v>
      </c>
      <c r="AD161" s="16">
        <f t="shared" si="167"/>
        <v>2.9664298496351065</v>
      </c>
      <c r="AE161" s="16">
        <f t="shared" si="168"/>
        <v>6.5321203105031334</v>
      </c>
      <c r="AF161" s="15">
        <f t="shared" si="169"/>
        <v>-4.0504037456468023E-3</v>
      </c>
      <c r="AG161" s="15">
        <f t="shared" si="170"/>
        <v>2.9673830763510267E-4</v>
      </c>
      <c r="AH161" s="15">
        <f t="shared" si="171"/>
        <v>9.7937136394747881E-3</v>
      </c>
      <c r="AI161" s="1">
        <f t="shared" si="135"/>
        <v>274930.54615815403</v>
      </c>
      <c r="AJ161" s="1">
        <f t="shared" si="136"/>
        <v>96765.437774631195</v>
      </c>
      <c r="AK161" s="1">
        <f t="shared" si="137"/>
        <v>35518.058493283163</v>
      </c>
      <c r="AL161" s="14">
        <f t="shared" si="172"/>
        <v>57.216040854714606</v>
      </c>
      <c r="AM161" s="14">
        <f t="shared" si="173"/>
        <v>12.394806162811236</v>
      </c>
      <c r="AN161" s="14">
        <f t="shared" si="174"/>
        <v>4.1020229034898099</v>
      </c>
      <c r="AO161" s="11">
        <f t="shared" si="175"/>
        <v>7.1780702173007312E-3</v>
      </c>
      <c r="AP161" s="11">
        <f t="shared" si="176"/>
        <v>9.0424752826642023E-3</v>
      </c>
      <c r="AQ161" s="11">
        <f t="shared" si="177"/>
        <v>8.2026660092385673E-3</v>
      </c>
      <c r="AR161" s="1">
        <f t="shared" si="183"/>
        <v>120406.45255568415</v>
      </c>
      <c r="AS161" s="1">
        <f t="shared" si="181"/>
        <v>43534.12801909251</v>
      </c>
      <c r="AT161" s="1">
        <f t="shared" si="182"/>
        <v>15811.0897948975</v>
      </c>
      <c r="AU161" s="1">
        <f t="shared" si="138"/>
        <v>24081.290511136831</v>
      </c>
      <c r="AV161" s="1">
        <f t="shared" si="139"/>
        <v>8706.8256038185027</v>
      </c>
      <c r="AW161" s="1">
        <f t="shared" si="140"/>
        <v>3162.2179589795001</v>
      </c>
      <c r="AX161" s="2">
        <v>0.2</v>
      </c>
      <c r="AY161" s="2">
        <v>0.2</v>
      </c>
      <c r="AZ161" s="2">
        <v>0.2</v>
      </c>
      <c r="BA161" s="2">
        <f t="shared" si="184"/>
        <v>0.2</v>
      </c>
      <c r="BB161" s="2">
        <f t="shared" si="190"/>
        <v>4.000000000000001E-3</v>
      </c>
      <c r="BC161" s="2">
        <f t="shared" si="185"/>
        <v>4.000000000000001E-3</v>
      </c>
      <c r="BD161" s="2">
        <f t="shared" si="186"/>
        <v>4.000000000000001E-3</v>
      </c>
      <c r="BE161" s="2">
        <f t="shared" si="187"/>
        <v>481.62581022273673</v>
      </c>
      <c r="BF161" s="2">
        <f t="shared" si="188"/>
        <v>174.13651207637008</v>
      </c>
      <c r="BG161" s="2">
        <f t="shared" si="189"/>
        <v>63.244359179590013</v>
      </c>
      <c r="BH161" s="2">
        <f t="shared" si="191"/>
        <v>705.01278922578467</v>
      </c>
      <c r="BI161" s="2">
        <f t="shared" si="192"/>
        <v>98.43577616650542</v>
      </c>
      <c r="BJ161" s="2">
        <f t="shared" si="193"/>
        <v>31.526594329172596</v>
      </c>
      <c r="BK161" s="11">
        <f t="shared" si="194"/>
        <v>6.6414430276046932E-3</v>
      </c>
      <c r="BL161" s="12">
        <f>BL$4*temperature!$I271+BL$5*temperature!$I271^2</f>
        <v>-14.022664362262059</v>
      </c>
      <c r="BM161" s="12">
        <f>BM$4*temperature!$I271+BM$5*temperature!$I271^2</f>
        <v>-13.466596233994236</v>
      </c>
      <c r="BN161" s="12">
        <f>BN$4*temperature!$I271+BN$5*temperature!$I271^2</f>
        <v>-12.728719943839851</v>
      </c>
      <c r="BO161" s="12">
        <f>BO$4*temperature!$I271^2+BO$5*temperature!$I271^6</f>
        <v>-40.868435530577543</v>
      </c>
      <c r="BP161" s="12">
        <f>BP$4*temperature!$I271^2+BP$5*temperature!$I271^6</f>
        <v>-42.320989615476059</v>
      </c>
      <c r="BQ161" s="12">
        <f>BQ$4*temperature!$I271^2+BQ$5*temperature!$I271^6</f>
        <v>-43.24380804293088</v>
      </c>
    </row>
    <row r="162" spans="1:69">
      <c r="A162" s="2">
        <f t="shared" si="141"/>
        <v>2116</v>
      </c>
      <c r="B162" s="5">
        <f t="shared" si="142"/>
        <v>1165.009991571796</v>
      </c>
      <c r="C162" s="5">
        <f t="shared" si="143"/>
        <v>2962.1875528627902</v>
      </c>
      <c r="D162" s="5">
        <f t="shared" si="144"/>
        <v>4363.9922826249767</v>
      </c>
      <c r="E162" s="15">
        <f t="shared" si="145"/>
        <v>1.7878461050649794E-5</v>
      </c>
      <c r="F162" s="15">
        <f t="shared" si="146"/>
        <v>3.5221767118579231E-5</v>
      </c>
      <c r="G162" s="15">
        <f t="shared" si="147"/>
        <v>7.1903984659007724E-5</v>
      </c>
      <c r="H162" s="5">
        <f t="shared" si="148"/>
        <v>117297.39740009668</v>
      </c>
      <c r="I162" s="5">
        <f t="shared" si="149"/>
        <v>42527.02825324639</v>
      </c>
      <c r="J162" s="5">
        <f t="shared" si="150"/>
        <v>15434.45341836156</v>
      </c>
      <c r="K162" s="5">
        <f t="shared" si="151"/>
        <v>100683.59777914231</v>
      </c>
      <c r="L162" s="5">
        <f t="shared" si="152"/>
        <v>14356.62917837406</v>
      </c>
      <c r="M162" s="5">
        <f t="shared" si="153"/>
        <v>3536.7737655754081</v>
      </c>
      <c r="N162" s="15">
        <f t="shared" si="154"/>
        <v>-2.5838749909247949E-2</v>
      </c>
      <c r="O162" s="15">
        <f t="shared" si="155"/>
        <v>-2.3167975013376974E-2</v>
      </c>
      <c r="P162" s="15">
        <f t="shared" si="156"/>
        <v>-2.3891211823137581E-2</v>
      </c>
      <c r="Q162" s="5">
        <f t="shared" si="157"/>
        <v>5255.8086874574401</v>
      </c>
      <c r="R162" s="5">
        <f t="shared" si="158"/>
        <v>6953.1516903247621</v>
      </c>
      <c r="S162" s="5">
        <f t="shared" si="159"/>
        <v>3593.1562095957756</v>
      </c>
      <c r="T162" s="5">
        <f t="shared" si="160"/>
        <v>44.807547345062474</v>
      </c>
      <c r="U162" s="5">
        <f t="shared" si="161"/>
        <v>163.4995901646144</v>
      </c>
      <c r="V162" s="5">
        <f t="shared" si="162"/>
        <v>232.80100125354528</v>
      </c>
      <c r="W162" s="15">
        <f t="shared" si="163"/>
        <v>-1.0734613539272964E-2</v>
      </c>
      <c r="X162" s="15">
        <f t="shared" si="164"/>
        <v>-1.217998157191269E-2</v>
      </c>
      <c r="Y162" s="15">
        <f t="shared" si="165"/>
        <v>-9.7425357312937999E-3</v>
      </c>
      <c r="Z162" s="5">
        <f t="shared" si="178"/>
        <v>6568.4284477372348</v>
      </c>
      <c r="AA162" s="5">
        <f t="shared" si="179"/>
        <v>17104.942463094598</v>
      </c>
      <c r="AB162" s="5">
        <f t="shared" si="180"/>
        <v>19614.414516191264</v>
      </c>
      <c r="AC162" s="16">
        <f t="shared" si="166"/>
        <v>1.5055090359748169</v>
      </c>
      <c r="AD162" s="16">
        <f t="shared" si="167"/>
        <v>2.9673101030084053</v>
      </c>
      <c r="AE162" s="16">
        <f t="shared" si="168"/>
        <v>6.5960940262827981</v>
      </c>
      <c r="AF162" s="15">
        <f t="shared" si="169"/>
        <v>-4.0504037456468023E-3</v>
      </c>
      <c r="AG162" s="15">
        <f t="shared" si="170"/>
        <v>2.9673830763510267E-4</v>
      </c>
      <c r="AH162" s="15">
        <f t="shared" si="171"/>
        <v>9.7937136394747881E-3</v>
      </c>
      <c r="AI162" s="1">
        <f t="shared" si="135"/>
        <v>271518.78205347544</v>
      </c>
      <c r="AJ162" s="1">
        <f t="shared" si="136"/>
        <v>95795.719600986587</v>
      </c>
      <c r="AK162" s="1">
        <f t="shared" si="137"/>
        <v>35128.470602934343</v>
      </c>
      <c r="AL162" s="14">
        <f t="shared" si="172"/>
        <v>57.622634605937584</v>
      </c>
      <c r="AM162" s="14">
        <f t="shared" si="173"/>
        <v>12.505765093888263</v>
      </c>
      <c r="AN162" s="14">
        <f t="shared" si="174"/>
        <v>4.1353339520909884</v>
      </c>
      <c r="AO162" s="11">
        <f t="shared" si="175"/>
        <v>7.1062895151277235E-3</v>
      </c>
      <c r="AP162" s="11">
        <f t="shared" si="176"/>
        <v>8.9520505298375606E-3</v>
      </c>
      <c r="AQ162" s="11">
        <f t="shared" si="177"/>
        <v>8.1206393491461814E-3</v>
      </c>
      <c r="AR162" s="1">
        <f t="shared" si="183"/>
        <v>117297.39740009668</v>
      </c>
      <c r="AS162" s="1">
        <f t="shared" si="181"/>
        <v>42527.02825324639</v>
      </c>
      <c r="AT162" s="1">
        <f t="shared" si="182"/>
        <v>15434.45341836156</v>
      </c>
      <c r="AU162" s="1">
        <f t="shared" si="138"/>
        <v>23459.479480019338</v>
      </c>
      <c r="AV162" s="1">
        <f t="shared" si="139"/>
        <v>8505.405650649278</v>
      </c>
      <c r="AW162" s="1">
        <f t="shared" si="140"/>
        <v>3086.8906836723122</v>
      </c>
      <c r="AX162" s="2">
        <v>0.2</v>
      </c>
      <c r="AY162" s="2">
        <v>0.2</v>
      </c>
      <c r="AZ162" s="2">
        <v>0.2</v>
      </c>
      <c r="BA162" s="2">
        <f t="shared" si="184"/>
        <v>0.2</v>
      </c>
      <c r="BB162" s="2">
        <f t="shared" si="190"/>
        <v>4.000000000000001E-3</v>
      </c>
      <c r="BC162" s="2">
        <f t="shared" si="185"/>
        <v>4.000000000000001E-3</v>
      </c>
      <c r="BD162" s="2">
        <f t="shared" si="186"/>
        <v>4.000000000000001E-3</v>
      </c>
      <c r="BE162" s="2">
        <f t="shared" si="187"/>
        <v>469.18958960038685</v>
      </c>
      <c r="BF162" s="2">
        <f t="shared" si="188"/>
        <v>170.1081130129856</v>
      </c>
      <c r="BG162" s="2">
        <f t="shared" si="189"/>
        <v>61.737813673446254</v>
      </c>
      <c r="BH162" s="2">
        <f t="shared" si="191"/>
        <v>714.31026969931963</v>
      </c>
      <c r="BI162" s="2">
        <f t="shared" si="192"/>
        <v>99.44968442893547</v>
      </c>
      <c r="BJ162" s="2">
        <f t="shared" si="193"/>
        <v>31.475736184979191</v>
      </c>
      <c r="BK162" s="11">
        <f t="shared" si="194"/>
        <v>4.9551661182713758E-3</v>
      </c>
      <c r="BL162" s="12">
        <f>BL$4*temperature!$I272+BL$5*temperature!$I272^2</f>
        <v>-14.361618779235293</v>
      </c>
      <c r="BM162" s="12">
        <f>BM$4*temperature!$I272+BM$5*temperature!$I272^2</f>
        <v>-13.737212416163834</v>
      </c>
      <c r="BN162" s="12">
        <f>BN$4*temperature!$I272+BN$5*temperature!$I272^2</f>
        <v>-12.946935338869441</v>
      </c>
      <c r="BO162" s="12">
        <f>BO$4*temperature!$I272^2+BO$5*temperature!$I272^6</f>
        <v>-42.7330488853924</v>
      </c>
      <c r="BP162" s="12">
        <f>BP$4*temperature!$I272^2+BP$5*temperature!$I272^6</f>
        <v>-44.11225722759945</v>
      </c>
      <c r="BQ162" s="12">
        <f>BQ$4*temperature!$I272^2+BQ$5*temperature!$I272^6</f>
        <v>-44.988503313881736</v>
      </c>
    </row>
    <row r="163" spans="1:69">
      <c r="A163" s="2">
        <f t="shared" si="141"/>
        <v>2117</v>
      </c>
      <c r="B163" s="5">
        <f t="shared" si="142"/>
        <v>1165.0297787282659</v>
      </c>
      <c r="C163" s="5">
        <f t="shared" si="143"/>
        <v>2962.2866696689312</v>
      </c>
      <c r="D163" s="5">
        <f t="shared" si="144"/>
        <v>4364.2903816374119</v>
      </c>
      <c r="E163" s="15">
        <f t="shared" si="145"/>
        <v>1.6984537998117304E-5</v>
      </c>
      <c r="F163" s="15">
        <f t="shared" si="146"/>
        <v>3.3460678762650268E-5</v>
      </c>
      <c r="G163" s="15">
        <f t="shared" si="147"/>
        <v>6.8308785426057333E-5</v>
      </c>
      <c r="H163" s="5">
        <f t="shared" si="148"/>
        <v>114061.21949843119</v>
      </c>
      <c r="I163" s="5">
        <f t="shared" si="149"/>
        <v>41469.685983271091</v>
      </c>
      <c r="J163" s="5">
        <f t="shared" si="150"/>
        <v>15040.950668875705</v>
      </c>
      <c r="K163" s="5">
        <f t="shared" si="151"/>
        <v>97904.123637886078</v>
      </c>
      <c r="L163" s="5">
        <f t="shared" si="152"/>
        <v>13999.214325838961</v>
      </c>
      <c r="M163" s="5">
        <f t="shared" si="153"/>
        <v>3446.367989664469</v>
      </c>
      <c r="N163" s="15">
        <f t="shared" si="154"/>
        <v>-2.7606027223552654E-2</v>
      </c>
      <c r="O163" s="15">
        <f t="shared" si="155"/>
        <v>-2.4895457568374524E-2</v>
      </c>
      <c r="P163" s="15">
        <f t="shared" si="156"/>
        <v>-2.5561650787757073E-2</v>
      </c>
      <c r="Q163" s="5">
        <f t="shared" si="157"/>
        <v>5055.9409925399477</v>
      </c>
      <c r="R163" s="5">
        <f t="shared" si="158"/>
        <v>6697.693017718113</v>
      </c>
      <c r="S163" s="5">
        <f t="shared" si="159"/>
        <v>3467.4344153560937</v>
      </c>
      <c r="T163" s="5">
        <f t="shared" si="160"/>
        <v>44.326555640670556</v>
      </c>
      <c r="U163" s="5">
        <f t="shared" si="161"/>
        <v>161.50816816939411</v>
      </c>
      <c r="V163" s="5">
        <f t="shared" si="162"/>
        <v>230.53292918055163</v>
      </c>
      <c r="W163" s="15">
        <f t="shared" si="163"/>
        <v>-1.0734613539272964E-2</v>
      </c>
      <c r="X163" s="15">
        <f t="shared" si="164"/>
        <v>-1.217998157191269E-2</v>
      </c>
      <c r="Y163" s="15">
        <f t="shared" si="165"/>
        <v>-9.7425357312937999E-3</v>
      </c>
      <c r="Z163" s="5">
        <f t="shared" si="178"/>
        <v>6304.494377889815</v>
      </c>
      <c r="AA163" s="5">
        <f t="shared" si="179"/>
        <v>16510.623687902695</v>
      </c>
      <c r="AB163" s="5">
        <f t="shared" si="180"/>
        <v>19146.332016576132</v>
      </c>
      <c r="AC163" s="16">
        <f t="shared" si="166"/>
        <v>1.4994111165363995</v>
      </c>
      <c r="AD163" s="16">
        <f t="shared" si="167"/>
        <v>2.9681906175866004</v>
      </c>
      <c r="AE163" s="16">
        <f t="shared" si="168"/>
        <v>6.6606942823152622</v>
      </c>
      <c r="AF163" s="15">
        <f t="shared" si="169"/>
        <v>-4.0504037456468023E-3</v>
      </c>
      <c r="AG163" s="15">
        <f t="shared" si="170"/>
        <v>2.9673830763510267E-4</v>
      </c>
      <c r="AH163" s="15">
        <f t="shared" si="171"/>
        <v>9.7937136394747881E-3</v>
      </c>
      <c r="AI163" s="1">
        <f t="shared" si="135"/>
        <v>267826.38332814723</v>
      </c>
      <c r="AJ163" s="1">
        <f t="shared" si="136"/>
        <v>94721.553291537202</v>
      </c>
      <c r="AK163" s="1">
        <f t="shared" si="137"/>
        <v>34702.514226313222</v>
      </c>
      <c r="AL163" s="14">
        <f t="shared" si="172"/>
        <v>58.02802289883045</v>
      </c>
      <c r="AM163" s="14">
        <f t="shared" si="173"/>
        <v>12.616597812512683</v>
      </c>
      <c r="AN163" s="14">
        <f t="shared" si="174"/>
        <v>4.1685796921480671</v>
      </c>
      <c r="AO163" s="11">
        <f t="shared" si="175"/>
        <v>7.0352266199764464E-3</v>
      </c>
      <c r="AP163" s="11">
        <f t="shared" si="176"/>
        <v>8.8625300245391853E-3</v>
      </c>
      <c r="AQ163" s="11">
        <f t="shared" si="177"/>
        <v>8.0394329556547194E-3</v>
      </c>
      <c r="AR163" s="1">
        <f t="shared" si="183"/>
        <v>114061.21949843119</v>
      </c>
      <c r="AS163" s="1">
        <f t="shared" si="181"/>
        <v>41469.685983271091</v>
      </c>
      <c r="AT163" s="1">
        <f t="shared" si="182"/>
        <v>15040.950668875705</v>
      </c>
      <c r="AU163" s="1">
        <f t="shared" si="138"/>
        <v>22812.24389968624</v>
      </c>
      <c r="AV163" s="1">
        <f t="shared" si="139"/>
        <v>8293.9371966542185</v>
      </c>
      <c r="AW163" s="1">
        <f t="shared" si="140"/>
        <v>3008.190133775141</v>
      </c>
      <c r="AX163" s="2">
        <v>0.2</v>
      </c>
      <c r="AY163" s="2">
        <v>0.2</v>
      </c>
      <c r="AZ163" s="2">
        <v>0.2</v>
      </c>
      <c r="BA163" s="2">
        <f t="shared" si="184"/>
        <v>0.20000000000000004</v>
      </c>
      <c r="BB163" s="2">
        <f t="shared" si="190"/>
        <v>4.000000000000001E-3</v>
      </c>
      <c r="BC163" s="2">
        <f t="shared" si="185"/>
        <v>4.000000000000001E-3</v>
      </c>
      <c r="BD163" s="2">
        <f t="shared" si="186"/>
        <v>4.000000000000001E-3</v>
      </c>
      <c r="BE163" s="2">
        <f t="shared" si="187"/>
        <v>456.24487799372486</v>
      </c>
      <c r="BF163" s="2">
        <f t="shared" si="188"/>
        <v>165.87874393308439</v>
      </c>
      <c r="BG163" s="2">
        <f t="shared" si="189"/>
        <v>60.163802675502836</v>
      </c>
      <c r="BH163" s="2">
        <f t="shared" si="191"/>
        <v>723.68194917232222</v>
      </c>
      <c r="BI163" s="2">
        <f t="shared" si="192"/>
        <v>100.46788484109382</v>
      </c>
      <c r="BJ163" s="2">
        <f t="shared" si="193"/>
        <v>31.423148111823924</v>
      </c>
      <c r="BK163" s="11">
        <f t="shared" si="194"/>
        <v>3.2087793132261344E-3</v>
      </c>
      <c r="BL163" s="12">
        <f>BL$4*temperature!$I273+BL$5*temperature!$I273^2</f>
        <v>-14.697227798260531</v>
      </c>
      <c r="BM163" s="12">
        <f>BM$4*temperature!$I273+BM$5*temperature!$I273^2</f>
        <v>-14.004972015720453</v>
      </c>
      <c r="BN163" s="12">
        <f>BN$4*temperature!$I273+BN$5*temperature!$I273^2</f>
        <v>-13.162694432795844</v>
      </c>
      <c r="BO163" s="12">
        <f>BO$4*temperature!$I273^2+BO$5*temperature!$I273^6</f>
        <v>-44.62469914103756</v>
      </c>
      <c r="BP163" s="12">
        <f>BP$4*temperature!$I273^2+BP$5*temperature!$I273^6</f>
        <v>-45.927972990586795</v>
      </c>
      <c r="BQ163" s="12">
        <f>BQ$4*temperature!$I273^2+BQ$5*temperature!$I273^6</f>
        <v>-46.756002712953276</v>
      </c>
    </row>
    <row r="164" spans="1:69">
      <c r="A164" s="2">
        <f t="shared" si="141"/>
        <v>2118</v>
      </c>
      <c r="B164" s="5">
        <f t="shared" si="142"/>
        <v>1165.0485768461842</v>
      </c>
      <c r="C164" s="5">
        <f t="shared" si="143"/>
        <v>2962.3808337854553</v>
      </c>
      <c r="D164" s="5">
        <f t="shared" si="144"/>
        <v>4364.5735950438666</v>
      </c>
      <c r="E164" s="15">
        <f t="shared" si="145"/>
        <v>1.6135311098211439E-5</v>
      </c>
      <c r="F164" s="15">
        <f t="shared" si="146"/>
        <v>3.1787644824517755E-5</v>
      </c>
      <c r="G164" s="15">
        <f t="shared" si="147"/>
        <v>6.4893346154754468E-5</v>
      </c>
      <c r="H164" s="5">
        <f t="shared" si="148"/>
        <v>110705.27833159265</v>
      </c>
      <c r="I164" s="5">
        <f t="shared" si="149"/>
        <v>40364.481397090523</v>
      </c>
      <c r="J164" s="5">
        <f t="shared" si="150"/>
        <v>14631.471665952027</v>
      </c>
      <c r="K164" s="5">
        <f t="shared" si="151"/>
        <v>95022.027863657509</v>
      </c>
      <c r="L164" s="5">
        <f t="shared" si="152"/>
        <v>13625.689491621199</v>
      </c>
      <c r="M164" s="5">
        <f t="shared" si="153"/>
        <v>3352.3255702611136</v>
      </c>
      <c r="N164" s="15">
        <f t="shared" si="154"/>
        <v>-2.9437940580403499E-2</v>
      </c>
      <c r="O164" s="15">
        <f t="shared" si="155"/>
        <v>-2.6681842675151501E-2</v>
      </c>
      <c r="P164" s="15">
        <f t="shared" si="156"/>
        <v>-2.7287399281035851E-2</v>
      </c>
      <c r="Q164" s="5">
        <f t="shared" si="157"/>
        <v>4854.5069593136559</v>
      </c>
      <c r="R164" s="5">
        <f t="shared" si="158"/>
        <v>6439.7897934724024</v>
      </c>
      <c r="S164" s="5">
        <f t="shared" si="159"/>
        <v>3340.1740974129875</v>
      </c>
      <c r="T164" s="5">
        <f t="shared" si="160"/>
        <v>43.850727196340877</v>
      </c>
      <c r="U164" s="5">
        <f t="shared" si="161"/>
        <v>159.54100165737751</v>
      </c>
      <c r="V164" s="5">
        <f t="shared" si="162"/>
        <v>228.28695388077028</v>
      </c>
      <c r="W164" s="15">
        <f t="shared" si="163"/>
        <v>-1.0734613539272964E-2</v>
      </c>
      <c r="X164" s="15">
        <f t="shared" si="164"/>
        <v>-1.217998157191269E-2</v>
      </c>
      <c r="Y164" s="15">
        <f t="shared" si="165"/>
        <v>-9.7425357312937999E-3</v>
      </c>
      <c r="Z164" s="5">
        <f t="shared" si="178"/>
        <v>6040.1826278206545</v>
      </c>
      <c r="AA164" s="5">
        <f t="shared" si="179"/>
        <v>15908.74299279833</v>
      </c>
      <c r="AB164" s="5">
        <f t="shared" si="180"/>
        <v>18657.369199701043</v>
      </c>
      <c r="AC164" s="16">
        <f t="shared" si="166"/>
        <v>1.493337896133716</v>
      </c>
      <c r="AD164" s="16">
        <f t="shared" si="167"/>
        <v>2.9690713934472015</v>
      </c>
      <c r="AE164" s="16">
        <f t="shared" si="168"/>
        <v>6.7259272147563447</v>
      </c>
      <c r="AF164" s="15">
        <f t="shared" si="169"/>
        <v>-4.0504037456468023E-3</v>
      </c>
      <c r="AG164" s="15">
        <f t="shared" si="170"/>
        <v>2.9673830763510267E-4</v>
      </c>
      <c r="AH164" s="15">
        <f t="shared" si="171"/>
        <v>9.7937136394747881E-3</v>
      </c>
      <c r="AI164" s="1">
        <f t="shared" si="135"/>
        <v>263855.98889501876</v>
      </c>
      <c r="AJ164" s="1">
        <f t="shared" si="136"/>
        <v>93543.335159037713</v>
      </c>
      <c r="AK164" s="1">
        <f t="shared" si="137"/>
        <v>34240.452937457041</v>
      </c>
      <c r="AL164" s="14">
        <f t="shared" si="172"/>
        <v>58.432180787318877</v>
      </c>
      <c r="AM164" s="14">
        <f t="shared" si="173"/>
        <v>12.727294639664404</v>
      </c>
      <c r="AN164" s="14">
        <f t="shared" si="174"/>
        <v>4.2017575789338419</v>
      </c>
      <c r="AO164" s="11">
        <f t="shared" si="175"/>
        <v>6.9648743537766818E-3</v>
      </c>
      <c r="AP164" s="11">
        <f t="shared" si="176"/>
        <v>8.7739047242937941E-3</v>
      </c>
      <c r="AQ164" s="11">
        <f t="shared" si="177"/>
        <v>7.9590386260981714E-3</v>
      </c>
      <c r="AR164" s="1">
        <f t="shared" si="183"/>
        <v>110705.27833159265</v>
      </c>
      <c r="AS164" s="1">
        <f t="shared" si="181"/>
        <v>40364.481397090523</v>
      </c>
      <c r="AT164" s="1">
        <f t="shared" si="182"/>
        <v>14631.471665952027</v>
      </c>
      <c r="AU164" s="1">
        <f t="shared" si="138"/>
        <v>22141.055666318531</v>
      </c>
      <c r="AV164" s="1">
        <f t="shared" si="139"/>
        <v>8072.8962794181052</v>
      </c>
      <c r="AW164" s="1">
        <f t="shared" si="140"/>
        <v>2926.2943331904057</v>
      </c>
      <c r="AX164" s="2">
        <v>0.2</v>
      </c>
      <c r="AY164" s="2">
        <v>0.2</v>
      </c>
      <c r="AZ164" s="2">
        <v>0.2</v>
      </c>
      <c r="BA164" s="2">
        <f t="shared" si="184"/>
        <v>0.19999999999999998</v>
      </c>
      <c r="BB164" s="2">
        <f t="shared" si="190"/>
        <v>4.000000000000001E-3</v>
      </c>
      <c r="BC164" s="2">
        <f t="shared" si="185"/>
        <v>4.000000000000001E-3</v>
      </c>
      <c r="BD164" s="2">
        <f t="shared" si="186"/>
        <v>4.000000000000001E-3</v>
      </c>
      <c r="BE164" s="2">
        <f t="shared" si="187"/>
        <v>442.82111332637072</v>
      </c>
      <c r="BF164" s="2">
        <f t="shared" si="188"/>
        <v>161.45792558836214</v>
      </c>
      <c r="BG164" s="2">
        <f t="shared" si="189"/>
        <v>58.525886663808123</v>
      </c>
      <c r="BH164" s="2">
        <f t="shared" si="191"/>
        <v>733.12537155212476</v>
      </c>
      <c r="BI164" s="2">
        <f t="shared" si="192"/>
        <v>101.49005842979041</v>
      </c>
      <c r="BJ164" s="2">
        <f t="shared" si="193"/>
        <v>31.368777686377086</v>
      </c>
      <c r="BK164" s="11">
        <f t="shared" si="194"/>
        <v>1.3999994433826213E-3</v>
      </c>
      <c r="BL164" s="12">
        <f>BL$4*temperature!$I274+BL$5*temperature!$I274^2</f>
        <v>-15.0291110822685</v>
      </c>
      <c r="BM164" s="12">
        <f>BM$4*temperature!$I274+BM$5*temperature!$I274^2</f>
        <v>-14.269582360773851</v>
      </c>
      <c r="BN164" s="12">
        <f>BN$4*temperature!$I274+BN$5*temperature!$I274^2</f>
        <v>-13.375770267701526</v>
      </c>
      <c r="BO164" s="12">
        <f>BO$4*temperature!$I274^2+BO$5*temperature!$I274^6</f>
        <v>-46.540163435516398</v>
      </c>
      <c r="BP164" s="12">
        <f>BP$4*temperature!$I274^2+BP$5*temperature!$I274^6</f>
        <v>-47.765084289148525</v>
      </c>
      <c r="BQ164" s="12">
        <f>BQ$4*temperature!$I274^2+BQ$5*temperature!$I274^6</f>
        <v>-48.543361733360577</v>
      </c>
    </row>
    <row r="165" spans="1:69">
      <c r="A165" s="2">
        <f t="shared" si="141"/>
        <v>2119</v>
      </c>
      <c r="B165" s="5">
        <f t="shared" si="142"/>
        <v>1165.0664353463546</v>
      </c>
      <c r="C165" s="5">
        <f t="shared" si="143"/>
        <v>2962.4702925397455</v>
      </c>
      <c r="D165" s="5">
        <f t="shared" si="144"/>
        <v>4364.8426652397311</v>
      </c>
      <c r="E165" s="15">
        <f t="shared" si="145"/>
        <v>1.5328545543300865E-5</v>
      </c>
      <c r="F165" s="15">
        <f t="shared" si="146"/>
        <v>3.0198262583291866E-5</v>
      </c>
      <c r="G165" s="15">
        <f t="shared" si="147"/>
        <v>6.1648678847016743E-5</v>
      </c>
      <c r="H165" s="5">
        <f t="shared" si="148"/>
        <v>107237.7280590187</v>
      </c>
      <c r="I165" s="5">
        <f t="shared" si="149"/>
        <v>39214.098858734164</v>
      </c>
      <c r="J165" s="5">
        <f t="shared" si="150"/>
        <v>14207.008620424331</v>
      </c>
      <c r="K165" s="5">
        <f t="shared" si="151"/>
        <v>92044.303059111582</v>
      </c>
      <c r="L165" s="5">
        <f t="shared" si="152"/>
        <v>13236.959357022162</v>
      </c>
      <c r="M165" s="5">
        <f t="shared" si="153"/>
        <v>3254.8730183483112</v>
      </c>
      <c r="N165" s="15">
        <f t="shared" si="154"/>
        <v>-3.1337205398505263E-2</v>
      </c>
      <c r="O165" s="15">
        <f t="shared" si="155"/>
        <v>-2.8529208363222813E-2</v>
      </c>
      <c r="P165" s="15">
        <f t="shared" si="156"/>
        <v>-2.9070133514869756E-2</v>
      </c>
      <c r="Q165" s="5">
        <f t="shared" si="157"/>
        <v>4651.9733495185319</v>
      </c>
      <c r="R165" s="5">
        <f t="shared" si="158"/>
        <v>6180.0555207825664</v>
      </c>
      <c r="S165" s="5">
        <f t="shared" si="159"/>
        <v>3211.6770018518091</v>
      </c>
      <c r="T165" s="5">
        <f t="shared" si="160"/>
        <v>43.380006586472071</v>
      </c>
      <c r="U165" s="5">
        <f t="shared" si="161"/>
        <v>157.59779519722616</v>
      </c>
      <c r="V165" s="5">
        <f t="shared" si="162"/>
        <v>226.06286007559865</v>
      </c>
      <c r="W165" s="15">
        <f t="shared" si="163"/>
        <v>-1.0734613539272964E-2</v>
      </c>
      <c r="X165" s="15">
        <f t="shared" si="164"/>
        <v>-1.217998157191269E-2</v>
      </c>
      <c r="Y165" s="15">
        <f t="shared" si="165"/>
        <v>-9.7425357312937999E-3</v>
      </c>
      <c r="Z165" s="5">
        <f t="shared" si="178"/>
        <v>5776.0449077347766</v>
      </c>
      <c r="AA165" s="5">
        <f t="shared" si="179"/>
        <v>15300.695480090137</v>
      </c>
      <c r="AB165" s="5">
        <f t="shared" si="180"/>
        <v>18148.632928770669</v>
      </c>
      <c r="AC165" s="16">
        <f t="shared" si="166"/>
        <v>1.4872892747256998</v>
      </c>
      <c r="AD165" s="16">
        <f t="shared" si="167"/>
        <v>2.9699524306677407</v>
      </c>
      <c r="AE165" s="16">
        <f t="shared" si="168"/>
        <v>6.7917990198576188</v>
      </c>
      <c r="AF165" s="15">
        <f t="shared" si="169"/>
        <v>-4.0504037456468023E-3</v>
      </c>
      <c r="AG165" s="15">
        <f t="shared" si="170"/>
        <v>2.9673830763510267E-4</v>
      </c>
      <c r="AH165" s="15">
        <f t="shared" si="171"/>
        <v>9.7937136394747881E-3</v>
      </c>
      <c r="AI165" s="1">
        <f t="shared" si="135"/>
        <v>259611.44567183542</v>
      </c>
      <c r="AJ165" s="1">
        <f t="shared" si="136"/>
        <v>92261.897922552045</v>
      </c>
      <c r="AK165" s="1">
        <f t="shared" si="137"/>
        <v>33742.701976901742</v>
      </c>
      <c r="AL165" s="14">
        <f t="shared" si="172"/>
        <v>58.835083856745705</v>
      </c>
      <c r="AM165" s="14">
        <f t="shared" si="173"/>
        <v>12.837846029525171</v>
      </c>
      <c r="AN165" s="14">
        <f t="shared" si="174"/>
        <v>4.234865110293395</v>
      </c>
      <c r="AO165" s="11">
        <f t="shared" si="175"/>
        <v>6.8952256102389146E-3</v>
      </c>
      <c r="AP165" s="11">
        <f t="shared" si="176"/>
        <v>8.6861656770508555E-3</v>
      </c>
      <c r="AQ165" s="11">
        <f t="shared" si="177"/>
        <v>7.879448239837189E-3</v>
      </c>
      <c r="AR165" s="1">
        <f t="shared" si="183"/>
        <v>107237.7280590187</v>
      </c>
      <c r="AS165" s="1">
        <f t="shared" si="181"/>
        <v>39214.098858734164</v>
      </c>
      <c r="AT165" s="1">
        <f t="shared" si="182"/>
        <v>14207.008620424331</v>
      </c>
      <c r="AU165" s="1">
        <f t="shared" si="138"/>
        <v>21447.54561180374</v>
      </c>
      <c r="AV165" s="1">
        <f t="shared" si="139"/>
        <v>7842.8197717468329</v>
      </c>
      <c r="AW165" s="1">
        <f t="shared" si="140"/>
        <v>2841.4017240848661</v>
      </c>
      <c r="AX165" s="2">
        <v>0.2</v>
      </c>
      <c r="AY165" s="2">
        <v>0.2</v>
      </c>
      <c r="AZ165" s="2">
        <v>0.2</v>
      </c>
      <c r="BA165" s="2">
        <f t="shared" si="184"/>
        <v>0.2</v>
      </c>
      <c r="BB165" s="2">
        <f t="shared" si="190"/>
        <v>4.000000000000001E-3</v>
      </c>
      <c r="BC165" s="2">
        <f t="shared" si="185"/>
        <v>4.000000000000001E-3</v>
      </c>
      <c r="BD165" s="2">
        <f t="shared" si="186"/>
        <v>4.000000000000001E-3</v>
      </c>
      <c r="BE165" s="2">
        <f t="shared" si="187"/>
        <v>428.95091223607488</v>
      </c>
      <c r="BF165" s="2">
        <f t="shared" si="188"/>
        <v>156.8563954349367</v>
      </c>
      <c r="BG165" s="2">
        <f t="shared" si="189"/>
        <v>56.828034481697337</v>
      </c>
      <c r="BH165" s="2">
        <f t="shared" si="191"/>
        <v>742.63777219193901</v>
      </c>
      <c r="BI165" s="2">
        <f t="shared" si="192"/>
        <v>102.51585990914228</v>
      </c>
      <c r="BJ165" s="2">
        <f t="shared" si="193"/>
        <v>31.312570321265895</v>
      </c>
      <c r="BK165" s="11">
        <f t="shared" si="194"/>
        <v>-4.7361997156128433E-4</v>
      </c>
      <c r="BL165" s="12">
        <f>BL$4*temperature!$I275+BL$5*temperature!$I275^2</f>
        <v>-15.356889271499906</v>
      </c>
      <c r="BM165" s="12">
        <f>BM$4*temperature!$I275+BM$5*temperature!$I275^2</f>
        <v>-14.530751760227972</v>
      </c>
      <c r="BN165" s="12">
        <f>BN$4*temperature!$I275+BN$5*temperature!$I275^2</f>
        <v>-13.585936841632108</v>
      </c>
      <c r="BO165" s="12">
        <f>BO$4*temperature!$I275^2+BO$5*temperature!$I275^6</f>
        <v>-48.476012268618142</v>
      </c>
      <c r="BP165" s="12">
        <f>BP$4*temperature!$I275^2+BP$5*temperature!$I275^6</f>
        <v>-49.620346536590716</v>
      </c>
      <c r="BQ165" s="12">
        <f>BQ$4*temperature!$I275^2+BQ$5*temperature!$I275^6</f>
        <v>-50.347453210945083</v>
      </c>
    </row>
    <row r="166" spans="1:69">
      <c r="A166" s="2">
        <f t="shared" si="141"/>
        <v>2120</v>
      </c>
      <c r="B166" s="5">
        <f t="shared" si="142"/>
        <v>1165.0834011815741</v>
      </c>
      <c r="C166" s="5">
        <f t="shared" si="143"/>
        <v>2962.5552809227452</v>
      </c>
      <c r="D166" s="5">
        <f t="shared" si="144"/>
        <v>4365.0982976842333</v>
      </c>
      <c r="E166" s="15">
        <f t="shared" si="145"/>
        <v>1.4562118266135821E-5</v>
      </c>
      <c r="F166" s="15">
        <f t="shared" si="146"/>
        <v>2.868834945412727E-5</v>
      </c>
      <c r="G166" s="15">
        <f t="shared" si="147"/>
        <v>5.8566244904665905E-5</v>
      </c>
      <c r="H166" s="5">
        <f t="shared" si="148"/>
        <v>103667.49615168857</v>
      </c>
      <c r="I166" s="5">
        <f t="shared" si="149"/>
        <v>38021.521722065467</v>
      </c>
      <c r="J166" s="5">
        <f t="shared" si="150"/>
        <v>13768.653533627848</v>
      </c>
      <c r="K166" s="5">
        <f t="shared" si="151"/>
        <v>88978.605348384299</v>
      </c>
      <c r="L166" s="5">
        <f t="shared" si="152"/>
        <v>12834.029449814327</v>
      </c>
      <c r="M166" s="5">
        <f t="shared" si="153"/>
        <v>3154.2596740449985</v>
      </c>
      <c r="N166" s="15">
        <f t="shared" si="154"/>
        <v>-3.330676216602424E-2</v>
      </c>
      <c r="O166" s="15">
        <f t="shared" si="155"/>
        <v>-3.0439763116299257E-2</v>
      </c>
      <c r="P166" s="15">
        <f t="shared" si="156"/>
        <v>-3.0911603536032617E-2</v>
      </c>
      <c r="Q166" s="5">
        <f t="shared" si="157"/>
        <v>4448.8220711065223</v>
      </c>
      <c r="R166" s="5">
        <f t="shared" si="158"/>
        <v>5919.124228503938</v>
      </c>
      <c r="S166" s="5">
        <f t="shared" si="159"/>
        <v>3082.2567636716162</v>
      </c>
      <c r="T166" s="5">
        <f t="shared" si="160"/>
        <v>42.914338980435176</v>
      </c>
      <c r="U166" s="5">
        <f t="shared" si="161"/>
        <v>155.67825695594988</v>
      </c>
      <c r="V166" s="5">
        <f t="shared" si="162"/>
        <v>223.86043458379365</v>
      </c>
      <c r="W166" s="15">
        <f t="shared" si="163"/>
        <v>-1.0734613539272964E-2</v>
      </c>
      <c r="X166" s="15">
        <f t="shared" si="164"/>
        <v>-1.217998157191269E-2</v>
      </c>
      <c r="Y166" s="15">
        <f t="shared" si="165"/>
        <v>-9.7425357312937999E-3</v>
      </c>
      <c r="Z166" s="5">
        <f t="shared" si="178"/>
        <v>5512.6448110572273</v>
      </c>
      <c r="AA166" s="5">
        <f t="shared" si="179"/>
        <v>14687.933912197448</v>
      </c>
      <c r="AB166" s="5">
        <f t="shared" si="180"/>
        <v>17621.356498142028</v>
      </c>
      <c r="AC166" s="16">
        <f t="shared" si="166"/>
        <v>1.4812651526764906</v>
      </c>
      <c r="AD166" s="16">
        <f t="shared" si="167"/>
        <v>2.9708337293257738</v>
      </c>
      <c r="AE166" s="16">
        <f t="shared" si="168"/>
        <v>6.8583159545549695</v>
      </c>
      <c r="AF166" s="15">
        <f t="shared" si="169"/>
        <v>-4.0504037456468023E-3</v>
      </c>
      <c r="AG166" s="15">
        <f t="shared" si="170"/>
        <v>2.9673830763510267E-4</v>
      </c>
      <c r="AH166" s="15">
        <f t="shared" si="171"/>
        <v>9.7937136394747881E-3</v>
      </c>
      <c r="AI166" s="1">
        <f t="shared" si="135"/>
        <v>255097.84671645562</v>
      </c>
      <c r="AJ166" s="1">
        <f t="shared" si="136"/>
        <v>90878.527902043672</v>
      </c>
      <c r="AK166" s="1">
        <f t="shared" si="137"/>
        <v>33209.833503296439</v>
      </c>
      <c r="AL166" s="14">
        <f t="shared" si="172"/>
        <v>59.236708221965394</v>
      </c>
      <c r="AM166" s="14">
        <f t="shared" si="173"/>
        <v>12.948242570498605</v>
      </c>
      <c r="AN166" s="14">
        <f t="shared" si="174"/>
        <v>4.267899826728252</v>
      </c>
      <c r="AO166" s="11">
        <f t="shared" si="175"/>
        <v>6.8262733541365255E-3</v>
      </c>
      <c r="AP166" s="11">
        <f t="shared" si="176"/>
        <v>8.5993040202803472E-3</v>
      </c>
      <c r="AQ166" s="11">
        <f t="shared" si="177"/>
        <v>7.8006537574388168E-3</v>
      </c>
      <c r="AR166" s="1">
        <f t="shared" si="183"/>
        <v>103667.49615168857</v>
      </c>
      <c r="AS166" s="1">
        <f t="shared" si="181"/>
        <v>38021.521722065467</v>
      </c>
      <c r="AT166" s="1">
        <f t="shared" si="182"/>
        <v>13768.653533627848</v>
      </c>
      <c r="AU166" s="1">
        <f t="shared" si="138"/>
        <v>20733.499230337715</v>
      </c>
      <c r="AV166" s="1">
        <f t="shared" si="139"/>
        <v>7604.3043444130935</v>
      </c>
      <c r="AW166" s="1">
        <f t="shared" si="140"/>
        <v>2753.7307067255697</v>
      </c>
      <c r="AX166" s="2">
        <v>0.2</v>
      </c>
      <c r="AY166" s="2">
        <v>0.2</v>
      </c>
      <c r="AZ166" s="2">
        <v>0.2</v>
      </c>
      <c r="BA166" s="2">
        <f t="shared" si="184"/>
        <v>0.2</v>
      </c>
      <c r="BB166" s="2">
        <f t="shared" si="190"/>
        <v>4.000000000000001E-3</v>
      </c>
      <c r="BC166" s="2">
        <f t="shared" si="185"/>
        <v>4.000000000000001E-3</v>
      </c>
      <c r="BD166" s="2">
        <f t="shared" si="186"/>
        <v>4.000000000000001E-3</v>
      </c>
      <c r="BE166" s="2">
        <f t="shared" si="187"/>
        <v>414.66998460675438</v>
      </c>
      <c r="BF166" s="2">
        <f t="shared" si="188"/>
        <v>152.08608688826192</v>
      </c>
      <c r="BG166" s="2">
        <f t="shared" si="189"/>
        <v>55.074614134511407</v>
      </c>
      <c r="BH166" s="2">
        <f t="shared" si="191"/>
        <v>752.21603934106543</v>
      </c>
      <c r="BI166" s="2">
        <f t="shared" si="192"/>
        <v>103.5449150284939</v>
      </c>
      <c r="BJ166" s="2">
        <f t="shared" si="193"/>
        <v>31.254469053116544</v>
      </c>
      <c r="BK166" s="11">
        <f t="shared" si="194"/>
        <v>-2.4147107010700497E-3</v>
      </c>
      <c r="BL166" s="12">
        <f>BL$4*temperature!$I276+BL$5*temperature!$I276^2</f>
        <v>-15.680185228156972</v>
      </c>
      <c r="BM166" s="12">
        <f>BM$4*temperature!$I276+BM$5*temperature!$I276^2</f>
        <v>-14.788190462598765</v>
      </c>
      <c r="BN166" s="12">
        <f>BN$4*temperature!$I276+BN$5*temperature!$I276^2</f>
        <v>-13.792969853026724</v>
      </c>
      <c r="BO166" s="12">
        <f>BO$4*temperature!$I276^2+BO$5*temperature!$I276^6</f>
        <v>-50.428620655093965</v>
      </c>
      <c r="BP166" s="12">
        <f>BP$4*temperature!$I276^2+BP$5*temperature!$I276^6</f>
        <v>-51.490333729716205</v>
      </c>
      <c r="BQ166" s="12">
        <f>BQ$4*temperature!$I276^2+BQ$5*temperature!$I276^6</f>
        <v>-52.164977499163548</v>
      </c>
    </row>
    <row r="167" spans="1:69">
      <c r="A167" s="2">
        <f t="shared" si="141"/>
        <v>2121</v>
      </c>
      <c r="B167" s="5">
        <f t="shared" si="142"/>
        <v>1165.0995189597381</v>
      </c>
      <c r="C167" s="5">
        <f t="shared" si="143"/>
        <v>2962.6360222028625</v>
      </c>
      <c r="D167" s="5">
        <f t="shared" si="144"/>
        <v>4365.3411627293717</v>
      </c>
      <c r="E167" s="15">
        <f t="shared" si="145"/>
        <v>1.3834012352829029E-5</v>
      </c>
      <c r="F167" s="15">
        <f t="shared" si="146"/>
        <v>2.7253931981420906E-5</v>
      </c>
      <c r="G167" s="15">
        <f t="shared" si="147"/>
        <v>5.5637932659432604E-5</v>
      </c>
      <c r="H167" s="5">
        <f t="shared" si="148"/>
        <v>100004.25343877923</v>
      </c>
      <c r="I167" s="5">
        <f t="shared" si="149"/>
        <v>36790.023969637747</v>
      </c>
      <c r="J167" s="5">
        <f t="shared" si="150"/>
        <v>13317.594813518865</v>
      </c>
      <c r="K167" s="5">
        <f t="shared" si="151"/>
        <v>85833.228673949037</v>
      </c>
      <c r="L167" s="5">
        <f t="shared" si="152"/>
        <v>12418.003323365585</v>
      </c>
      <c r="M167" s="5">
        <f t="shared" si="153"/>
        <v>3050.7569321780602</v>
      </c>
      <c r="N167" s="15">
        <f t="shared" si="154"/>
        <v>-3.5349808666026439E-2</v>
      </c>
      <c r="O167" s="15">
        <f t="shared" si="155"/>
        <v>-3.2415861914261157E-2</v>
      </c>
      <c r="P167" s="15">
        <f t="shared" si="156"/>
        <v>-3.2813640144664147E-2</v>
      </c>
      <c r="Q167" s="5">
        <f t="shared" si="157"/>
        <v>4245.5475877055615</v>
      </c>
      <c r="R167" s="5">
        <f t="shared" si="158"/>
        <v>5657.6470956215508</v>
      </c>
      <c r="S167" s="5">
        <f t="shared" si="159"/>
        <v>2952.2373106743344</v>
      </c>
      <c r="T167" s="5">
        <f t="shared" si="160"/>
        <v>42.453670136186844</v>
      </c>
      <c r="U167" s="5">
        <f t="shared" si="161"/>
        <v>153.78209865507893</v>
      </c>
      <c r="V167" s="5">
        <f t="shared" si="162"/>
        <v>221.67946630103808</v>
      </c>
      <c r="W167" s="15">
        <f t="shared" si="163"/>
        <v>-1.0734613539272964E-2</v>
      </c>
      <c r="X167" s="15">
        <f t="shared" si="164"/>
        <v>-1.217998157191269E-2</v>
      </c>
      <c r="Y167" s="15">
        <f t="shared" si="165"/>
        <v>-9.7425357312937999E-3</v>
      </c>
      <c r="Z167" s="5">
        <f t="shared" si="178"/>
        <v>5250.5547272623589</v>
      </c>
      <c r="AA167" s="5">
        <f t="shared" si="179"/>
        <v>14071.961576230729</v>
      </c>
      <c r="AB167" s="5">
        <f t="shared" si="180"/>
        <v>17076.896751691227</v>
      </c>
      <c r="AC167" s="16">
        <f t="shared" si="166"/>
        <v>1.4752654307537936</v>
      </c>
      <c r="AD167" s="16">
        <f t="shared" si="167"/>
        <v>2.9717152894988792</v>
      </c>
      <c r="AE167" s="16">
        <f t="shared" si="168"/>
        <v>6.9254843370629224</v>
      </c>
      <c r="AF167" s="15">
        <f t="shared" si="169"/>
        <v>-4.0504037456468023E-3</v>
      </c>
      <c r="AG167" s="15">
        <f t="shared" si="170"/>
        <v>2.9673830763510267E-4</v>
      </c>
      <c r="AH167" s="15">
        <f t="shared" si="171"/>
        <v>9.7937136394747881E-3</v>
      </c>
      <c r="AI167" s="1">
        <f t="shared" si="135"/>
        <v>250321.56127514777</v>
      </c>
      <c r="AJ167" s="1">
        <f t="shared" si="136"/>
        <v>89394.979456252389</v>
      </c>
      <c r="AK167" s="1">
        <f t="shared" si="137"/>
        <v>32642.580859692367</v>
      </c>
      <c r="AL167" s="14">
        <f t="shared" si="172"/>
        <v>59.637030525258531</v>
      </c>
      <c r="AM167" s="14">
        <f t="shared" si="173"/>
        <v>13.058474986146738</v>
      </c>
      <c r="AN167" s="14">
        <f t="shared" si="174"/>
        <v>4.3008593114597948</v>
      </c>
      <c r="AO167" s="11">
        <f t="shared" si="175"/>
        <v>6.7580106205951604E-3</v>
      </c>
      <c r="AP167" s="11">
        <f t="shared" si="176"/>
        <v>8.5133109800775431E-3</v>
      </c>
      <c r="AQ167" s="11">
        <f t="shared" si="177"/>
        <v>7.7226472198644288E-3</v>
      </c>
      <c r="AR167" s="1">
        <f t="shared" si="183"/>
        <v>100004.25343877923</v>
      </c>
      <c r="AS167" s="1">
        <f t="shared" si="181"/>
        <v>36790.023969637747</v>
      </c>
      <c r="AT167" s="1">
        <f t="shared" si="182"/>
        <v>13317.594813518865</v>
      </c>
      <c r="AU167" s="1">
        <f t="shared" si="138"/>
        <v>20000.850687755847</v>
      </c>
      <c r="AV167" s="1">
        <f t="shared" si="139"/>
        <v>7358.0047939275501</v>
      </c>
      <c r="AW167" s="1">
        <f t="shared" si="140"/>
        <v>2663.518962703773</v>
      </c>
      <c r="AX167" s="2">
        <v>0.2</v>
      </c>
      <c r="AY167" s="2">
        <v>0.2</v>
      </c>
      <c r="AZ167" s="2">
        <v>0.2</v>
      </c>
      <c r="BA167" s="2">
        <f t="shared" si="184"/>
        <v>0.20000000000000004</v>
      </c>
      <c r="BB167" s="2">
        <f t="shared" si="190"/>
        <v>4.000000000000001E-3</v>
      </c>
      <c r="BC167" s="2">
        <f t="shared" si="185"/>
        <v>4.000000000000001E-3</v>
      </c>
      <c r="BD167" s="2">
        <f t="shared" si="186"/>
        <v>4.000000000000001E-3</v>
      </c>
      <c r="BE167" s="2">
        <f t="shared" si="187"/>
        <v>400.01701375511698</v>
      </c>
      <c r="BF167" s="2">
        <f t="shared" si="188"/>
        <v>147.16009587855103</v>
      </c>
      <c r="BG167" s="2">
        <f t="shared" si="189"/>
        <v>53.270379254075472</v>
      </c>
      <c r="BH167" s="2">
        <f t="shared" si="191"/>
        <v>761.85666950220696</v>
      </c>
      <c r="BI167" s="2">
        <f t="shared" si="192"/>
        <v>104.57681758250568</v>
      </c>
      <c r="BJ167" s="2">
        <f t="shared" si="193"/>
        <v>31.194414318163389</v>
      </c>
      <c r="BK167" s="11">
        <f t="shared" si="194"/>
        <v>-4.4261150329999721E-3</v>
      </c>
      <c r="BL167" s="12">
        <f>BL$4*temperature!$I277+BL$5*temperature!$I277^2</f>
        <v>-15.998625331044448</v>
      </c>
      <c r="BM167" s="12">
        <f>BM$4*temperature!$I277+BM$5*temperature!$I277^2</f>
        <v>-15.041611652825832</v>
      </c>
      <c r="BN167" s="12">
        <f>BN$4*temperature!$I277+BN$5*temperature!$I277^2</f>
        <v>-13.996647474207053</v>
      </c>
      <c r="BO167" s="12">
        <f>BO$4*temperature!$I277^2+BO$5*temperature!$I277^6</f>
        <v>-52.394181443082772</v>
      </c>
      <c r="BP167" s="12">
        <f>BP$4*temperature!$I277^2+BP$5*temperature!$I277^6</f>
        <v>-53.371451025395928</v>
      </c>
      <c r="BQ167" s="12">
        <f>BQ$4*temperature!$I277^2+BQ$5*temperature!$I277^6</f>
        <v>-53.992474574569215</v>
      </c>
    </row>
    <row r="168" spans="1:69">
      <c r="A168" s="2">
        <f t="shared" si="141"/>
        <v>2122</v>
      </c>
      <c r="B168" s="5">
        <f t="shared" si="142"/>
        <v>1165.1148310608187</v>
      </c>
      <c r="C168" s="5">
        <f t="shared" si="143"/>
        <v>2962.7127285094657</v>
      </c>
      <c r="D168" s="5">
        <f t="shared" si="144"/>
        <v>4365.5718973591365</v>
      </c>
      <c r="E168" s="15">
        <f t="shared" si="145"/>
        <v>1.3142311735187577E-5</v>
      </c>
      <c r="F168" s="15">
        <f t="shared" si="146"/>
        <v>2.5891235382349859E-5</v>
      </c>
      <c r="G168" s="15">
        <f t="shared" si="147"/>
        <v>5.2856036026460972E-5</v>
      </c>
      <c r="H168" s="5">
        <f t="shared" si="148"/>
        <v>96258.375366606488</v>
      </c>
      <c r="I168" s="5">
        <f t="shared" si="149"/>
        <v>35523.158566756021</v>
      </c>
      <c r="J168" s="5">
        <f t="shared" si="150"/>
        <v>12855.112776816934</v>
      </c>
      <c r="K168" s="5">
        <f t="shared" si="151"/>
        <v>82617.071554195878</v>
      </c>
      <c r="L168" s="5">
        <f t="shared" si="152"/>
        <v>11990.078627915993</v>
      </c>
      <c r="M168" s="5">
        <f t="shared" si="153"/>
        <v>2944.6572130889363</v>
      </c>
      <c r="N168" s="15">
        <f t="shared" si="154"/>
        <v>-3.7469837374640047E-2</v>
      </c>
      <c r="O168" s="15">
        <f t="shared" si="155"/>
        <v>-3.4460024233075703E-2</v>
      </c>
      <c r="P168" s="15">
        <f t="shared" si="156"/>
        <v>-3.4778162091522291E-2</v>
      </c>
      <c r="Q168" s="5">
        <f t="shared" si="157"/>
        <v>4042.6540886155626</v>
      </c>
      <c r="R168" s="5">
        <f t="shared" si="158"/>
        <v>5396.288756761739</v>
      </c>
      <c r="S168" s="5">
        <f t="shared" si="159"/>
        <v>2821.9510938783496</v>
      </c>
      <c r="T168" s="5">
        <f t="shared" si="160"/>
        <v>41.997946393951104</v>
      </c>
      <c r="U168" s="5">
        <f t="shared" si="161"/>
        <v>151.90903552737001</v>
      </c>
      <c r="V168" s="5">
        <f t="shared" si="162"/>
        <v>219.51974617970606</v>
      </c>
      <c r="W168" s="15">
        <f t="shared" si="163"/>
        <v>-1.0734613539272964E-2</v>
      </c>
      <c r="X168" s="15">
        <f t="shared" si="164"/>
        <v>-1.217998157191269E-2</v>
      </c>
      <c r="Y168" s="15">
        <f t="shared" si="165"/>
        <v>-9.7425357312937999E-3</v>
      </c>
      <c r="Z168" s="5">
        <f t="shared" si="178"/>
        <v>4990.3525265084854</v>
      </c>
      <c r="AA168" s="5">
        <f t="shared" si="179"/>
        <v>13454.324330399606</v>
      </c>
      <c r="AB168" s="5">
        <f t="shared" si="180"/>
        <v>16516.729858709932</v>
      </c>
      <c r="AC168" s="16">
        <f t="shared" si="166"/>
        <v>1.4692900101272452</v>
      </c>
      <c r="AD168" s="16">
        <f t="shared" si="167"/>
        <v>2.9725971112646583</v>
      </c>
      <c r="AE168" s="16">
        <f t="shared" si="168"/>
        <v>6.9933105474747848</v>
      </c>
      <c r="AF168" s="15">
        <f t="shared" si="169"/>
        <v>-4.0504037456468023E-3</v>
      </c>
      <c r="AG168" s="15">
        <f t="shared" si="170"/>
        <v>2.9673830763510267E-4</v>
      </c>
      <c r="AH168" s="15">
        <f t="shared" si="171"/>
        <v>9.7937136394747881E-3</v>
      </c>
      <c r="AI168" s="1">
        <f t="shared" si="135"/>
        <v>245290.25583538885</v>
      </c>
      <c r="AJ168" s="1">
        <f t="shared" si="136"/>
        <v>87813.48630455471</v>
      </c>
      <c r="AK168" s="1">
        <f t="shared" si="137"/>
        <v>32041.841736426904</v>
      </c>
      <c r="AL168" s="14">
        <f t="shared" si="172"/>
        <v>60.036027934072273</v>
      </c>
      <c r="AM168" s="14">
        <f t="shared" si="173"/>
        <v>13.168534136044544</v>
      </c>
      <c r="AN168" s="14">
        <f t="shared" si="174"/>
        <v>4.3337411904724208</v>
      </c>
      <c r="AO168" s="11">
        <f t="shared" si="175"/>
        <v>6.690430514389209E-3</v>
      </c>
      <c r="AP168" s="11">
        <f t="shared" si="176"/>
        <v>8.4281778702767676E-3</v>
      </c>
      <c r="AQ168" s="11">
        <f t="shared" si="177"/>
        <v>7.6454207476657843E-3</v>
      </c>
      <c r="AR168" s="1">
        <f t="shared" si="183"/>
        <v>96258.375366606488</v>
      </c>
      <c r="AS168" s="1">
        <f t="shared" si="181"/>
        <v>35523.158566756021</v>
      </c>
      <c r="AT168" s="1">
        <f t="shared" si="182"/>
        <v>12855.112776816934</v>
      </c>
      <c r="AU168" s="1">
        <f t="shared" si="138"/>
        <v>19251.675073321298</v>
      </c>
      <c r="AV168" s="1">
        <f t="shared" si="139"/>
        <v>7104.6317133512048</v>
      </c>
      <c r="AW168" s="1">
        <f t="shared" si="140"/>
        <v>2571.0225553633868</v>
      </c>
      <c r="AX168" s="2">
        <v>0.2</v>
      </c>
      <c r="AY168" s="2">
        <v>0.2</v>
      </c>
      <c r="AZ168" s="2">
        <v>0.2</v>
      </c>
      <c r="BA168" s="2">
        <f t="shared" si="184"/>
        <v>0.19999999999999998</v>
      </c>
      <c r="BB168" s="2">
        <f t="shared" si="190"/>
        <v>4.000000000000001E-3</v>
      </c>
      <c r="BC168" s="2">
        <f t="shared" si="185"/>
        <v>4.000000000000001E-3</v>
      </c>
      <c r="BD168" s="2">
        <f t="shared" si="186"/>
        <v>4.000000000000001E-3</v>
      </c>
      <c r="BE168" s="2">
        <f t="shared" si="187"/>
        <v>385.03350146642606</v>
      </c>
      <c r="BF168" s="2">
        <f t="shared" si="188"/>
        <v>142.09263426702412</v>
      </c>
      <c r="BG168" s="2">
        <f t="shared" si="189"/>
        <v>51.420451107267745</v>
      </c>
      <c r="BH168" s="2">
        <f t="shared" si="191"/>
        <v>771.55571559553891</v>
      </c>
      <c r="BI168" s="2">
        <f t="shared" si="192"/>
        <v>105.61112604218292</v>
      </c>
      <c r="BJ168" s="2">
        <f t="shared" si="193"/>
        <v>31.132343718845579</v>
      </c>
      <c r="BK168" s="11">
        <f t="shared" si="194"/>
        <v>-6.5109147524904654E-3</v>
      </c>
      <c r="BL168" s="12">
        <f>BL$4*temperature!$I278+BL$5*temperature!$I278^2</f>
        <v>-16.311840814068479</v>
      </c>
      <c r="BM168" s="12">
        <f>BM$4*temperature!$I278+BM$5*temperature!$I278^2</f>
        <v>-15.290732482349735</v>
      </c>
      <c r="BN168" s="12">
        <f>BN$4*temperature!$I278+BN$5*temperature!$I278^2</f>
        <v>-14.196751150250046</v>
      </c>
      <c r="BO168" s="12">
        <f>BO$4*temperature!$I278^2+BO$5*temperature!$I278^6</f>
        <v>-54.368720787049533</v>
      </c>
      <c r="BP168" s="12">
        <f>BP$4*temperature!$I278^2+BP$5*temperature!$I278^6</f>
        <v>-55.259949327950814</v>
      </c>
      <c r="BQ168" s="12">
        <f>BQ$4*temperature!$I278^2+BQ$5*temperature!$I278^6</f>
        <v>-55.826338061847544</v>
      </c>
    </row>
    <row r="169" spans="1:69">
      <c r="A169" s="2">
        <f t="shared" si="141"/>
        <v>2123</v>
      </c>
      <c r="B169" s="5">
        <f t="shared" si="142"/>
        <v>1165.12937774802</v>
      </c>
      <c r="C169" s="5">
        <f t="shared" si="143"/>
        <v>2962.7856013874584</v>
      </c>
      <c r="D169" s="5">
        <f t="shared" si="144"/>
        <v>4365.791106843345</v>
      </c>
      <c r="E169" s="15">
        <f t="shared" si="145"/>
        <v>1.2485196148428198E-5</v>
      </c>
      <c r="F169" s="15">
        <f t="shared" si="146"/>
        <v>2.4596673613232366E-5</v>
      </c>
      <c r="G169" s="15">
        <f t="shared" si="147"/>
        <v>5.0213234225137924E-5</v>
      </c>
      <c r="H169" s="5">
        <f t="shared" si="148"/>
        <v>92440.894389659865</v>
      </c>
      <c r="I169" s="5">
        <f t="shared" si="149"/>
        <v>34224.742463756804</v>
      </c>
      <c r="J169" s="5">
        <f t="shared" si="150"/>
        <v>12382.57402122739</v>
      </c>
      <c r="K169" s="5">
        <f t="shared" si="151"/>
        <v>79339.59623293599</v>
      </c>
      <c r="L169" s="5">
        <f t="shared" si="152"/>
        <v>11551.54205141591</v>
      </c>
      <c r="M169" s="5">
        <f t="shared" si="153"/>
        <v>2836.2726750296865</v>
      </c>
      <c r="N169" s="15">
        <f t="shared" si="154"/>
        <v>-3.9670678948114269E-2</v>
      </c>
      <c r="O169" s="15">
        <f t="shared" si="155"/>
        <v>-3.6574954185792929E-2</v>
      </c>
      <c r="P169" s="15">
        <f t="shared" si="156"/>
        <v>-3.6807183388777087E-2</v>
      </c>
      <c r="Q169" s="5">
        <f t="shared" si="157"/>
        <v>3840.652439401686</v>
      </c>
      <c r="R169" s="5">
        <f t="shared" si="158"/>
        <v>5135.7233146529297</v>
      </c>
      <c r="S169" s="5">
        <f t="shared" si="159"/>
        <v>2691.7371555266905</v>
      </c>
      <c r="T169" s="5">
        <f t="shared" si="160"/>
        <v>41.547114669968934</v>
      </c>
      <c r="U169" s="5">
        <f t="shared" si="161"/>
        <v>150.05878627403962</v>
      </c>
      <c r="V169" s="5">
        <f t="shared" si="162"/>
        <v>217.38106720882573</v>
      </c>
      <c r="W169" s="15">
        <f t="shared" si="163"/>
        <v>-1.0734613539272964E-2</v>
      </c>
      <c r="X169" s="15">
        <f t="shared" si="164"/>
        <v>-1.217998157191269E-2</v>
      </c>
      <c r="Y169" s="15">
        <f t="shared" si="165"/>
        <v>-9.7425357312937999E-3</v>
      </c>
      <c r="Z169" s="5">
        <f t="shared" si="178"/>
        <v>4732.618041593073</v>
      </c>
      <c r="AA169" s="5">
        <f t="shared" si="179"/>
        <v>12836.601877462826</v>
      </c>
      <c r="AB169" s="5">
        <f t="shared" si="180"/>
        <v>15942.445709404981</v>
      </c>
      <c r="AC169" s="16">
        <f t="shared" si="166"/>
        <v>1.4633387923667844</v>
      </c>
      <c r="AD169" s="16">
        <f t="shared" si="167"/>
        <v>2.9734791947007362</v>
      </c>
      <c r="AE169" s="16">
        <f t="shared" si="168"/>
        <v>7.0618010283686719</v>
      </c>
      <c r="AF169" s="15">
        <f t="shared" si="169"/>
        <v>-4.0504037456468023E-3</v>
      </c>
      <c r="AG169" s="15">
        <f t="shared" si="170"/>
        <v>2.9673830763510267E-4</v>
      </c>
      <c r="AH169" s="15">
        <f t="shared" si="171"/>
        <v>9.7937136394747881E-3</v>
      </c>
      <c r="AI169" s="1">
        <f t="shared" si="135"/>
        <v>240012.90532517128</v>
      </c>
      <c r="AJ169" s="1">
        <f t="shared" si="136"/>
        <v>86136.769387450448</v>
      </c>
      <c r="AK169" s="1">
        <f t="shared" si="137"/>
        <v>31408.6801181476</v>
      </c>
      <c r="AL169" s="14">
        <f t="shared" si="172"/>
        <v>60.433678138592583</v>
      </c>
      <c r="AM169" s="14">
        <f t="shared" si="173"/>
        <v>13.278411016554045</v>
      </c>
      <c r="AN169" s="14">
        <f t="shared" si="174"/>
        <v>4.3665431325369468</v>
      </c>
      <c r="AO169" s="11">
        <f t="shared" si="175"/>
        <v>6.6235262092453166E-3</v>
      </c>
      <c r="AP169" s="11">
        <f t="shared" si="176"/>
        <v>8.3438960915740001E-3</v>
      </c>
      <c r="AQ169" s="11">
        <f t="shared" si="177"/>
        <v>7.5689665401891268E-3</v>
      </c>
      <c r="AR169" s="1">
        <f t="shared" si="183"/>
        <v>92440.894389659865</v>
      </c>
      <c r="AS169" s="1">
        <f t="shared" si="181"/>
        <v>34224.742463756804</v>
      </c>
      <c r="AT169" s="1">
        <f t="shared" si="182"/>
        <v>12382.57402122739</v>
      </c>
      <c r="AU169" s="1">
        <f t="shared" si="138"/>
        <v>18488.178877931972</v>
      </c>
      <c r="AV169" s="1">
        <f t="shared" si="139"/>
        <v>6844.9484927513613</v>
      </c>
      <c r="AW169" s="1">
        <f t="shared" si="140"/>
        <v>2476.5148042454784</v>
      </c>
      <c r="AX169" s="2">
        <v>0.2</v>
      </c>
      <c r="AY169" s="2">
        <v>0.2</v>
      </c>
      <c r="AZ169" s="2">
        <v>0.2</v>
      </c>
      <c r="BA169" s="2">
        <f t="shared" si="184"/>
        <v>0.19999999999999998</v>
      </c>
      <c r="BB169" s="2">
        <f t="shared" si="190"/>
        <v>4.000000000000001E-3</v>
      </c>
      <c r="BC169" s="2">
        <f t="shared" si="185"/>
        <v>4.000000000000001E-3</v>
      </c>
      <c r="BD169" s="2">
        <f t="shared" si="186"/>
        <v>4.000000000000001E-3</v>
      </c>
      <c r="BE169" s="2">
        <f t="shared" si="187"/>
        <v>369.76357755863955</v>
      </c>
      <c r="BF169" s="2">
        <f t="shared" si="188"/>
        <v>136.89896985502725</v>
      </c>
      <c r="BG169" s="2">
        <f t="shared" si="189"/>
        <v>49.530296084909573</v>
      </c>
      <c r="BH169" s="2">
        <f t="shared" si="191"/>
        <v>781.30872660530906</v>
      </c>
      <c r="BI169" s="2">
        <f t="shared" si="192"/>
        <v>106.64735976222822</v>
      </c>
      <c r="BJ169" s="2">
        <f t="shared" si="193"/>
        <v>31.068191786715634</v>
      </c>
      <c r="BK169" s="11">
        <f t="shared" si="194"/>
        <v>-8.672464452469858E-3</v>
      </c>
      <c r="BL169" s="12">
        <f>BL$4*temperature!$I279+BL$5*temperature!$I279^2</f>
        <v>-16.619469141549132</v>
      </c>
      <c r="BM169" s="12">
        <f>BM$4*temperature!$I279+BM$5*temperature!$I279^2</f>
        <v>-15.535275127028482</v>
      </c>
      <c r="BN169" s="12">
        <f>BN$4*temperature!$I279+BN$5*temperature!$I279^2</f>
        <v>-14.39306641903126</v>
      </c>
      <c r="BO169" s="12">
        <f>BO$4*temperature!$I279^2+BO$5*temperature!$I279^6</f>
        <v>-56.348115733979292</v>
      </c>
      <c r="BP169" s="12">
        <f>BP$4*temperature!$I279^2+BP$5*temperature!$I279^6</f>
        <v>-57.151941847956508</v>
      </c>
      <c r="BQ169" s="12">
        <f>BQ$4*temperature!$I279^2+BQ$5*temperature!$I279^6</f>
        <v>-57.662831140205995</v>
      </c>
    </row>
    <row r="170" spans="1:69">
      <c r="A170" s="2">
        <f t="shared" si="141"/>
        <v>2124</v>
      </c>
      <c r="B170" s="5">
        <f t="shared" si="142"/>
        <v>1165.1431972733985</v>
      </c>
      <c r="C170" s="5">
        <f t="shared" si="143"/>
        <v>2962.8548323243604</v>
      </c>
      <c r="D170" s="5">
        <f t="shared" si="144"/>
        <v>4365.9993663101995</v>
      </c>
      <c r="E170" s="15">
        <f t="shared" si="145"/>
        <v>1.1860936341006788E-5</v>
      </c>
      <c r="F170" s="15">
        <f t="shared" si="146"/>
        <v>2.3366839932570747E-5</v>
      </c>
      <c r="G170" s="15">
        <f t="shared" si="147"/>
        <v>4.7702572513881028E-5</v>
      </c>
      <c r="H170" s="5">
        <f t="shared" si="148"/>
        <v>88563.443546637238</v>
      </c>
      <c r="I170" s="5">
        <f t="shared" si="149"/>
        <v>32898.83822746465</v>
      </c>
      <c r="J170" s="5">
        <f t="shared" si="150"/>
        <v>11901.424668383179</v>
      </c>
      <c r="K170" s="5">
        <f t="shared" si="151"/>
        <v>76010.780266226808</v>
      </c>
      <c r="L170" s="5">
        <f t="shared" si="152"/>
        <v>11103.763123505954</v>
      </c>
      <c r="M170" s="5">
        <f t="shared" si="153"/>
        <v>2725.9336682958178</v>
      </c>
      <c r="N170" s="15">
        <f t="shared" si="154"/>
        <v>-4.1956552903748001E-2</v>
      </c>
      <c r="O170" s="15">
        <f t="shared" si="155"/>
        <v>-3.8763562987252476E-2</v>
      </c>
      <c r="P170" s="15">
        <f t="shared" si="156"/>
        <v>-3.8902820488764811E-2</v>
      </c>
      <c r="Q170" s="5">
        <f t="shared" si="157"/>
        <v>3640.0569378318937</v>
      </c>
      <c r="R170" s="5">
        <f t="shared" si="158"/>
        <v>4876.6300916513273</v>
      </c>
      <c r="S170" s="5">
        <f t="shared" si="159"/>
        <v>2561.9390490012756</v>
      </c>
      <c r="T170" s="5">
        <f t="shared" si="160"/>
        <v>41.101122450314961</v>
      </c>
      <c r="U170" s="5">
        <f t="shared" si="161"/>
        <v>148.23107302251825</v>
      </c>
      <c r="V170" s="5">
        <f t="shared" si="162"/>
        <v>215.26322439423697</v>
      </c>
      <c r="W170" s="15">
        <f t="shared" si="163"/>
        <v>-1.0734613539272964E-2</v>
      </c>
      <c r="X170" s="15">
        <f t="shared" si="164"/>
        <v>-1.217998157191269E-2</v>
      </c>
      <c r="Y170" s="15">
        <f t="shared" si="165"/>
        <v>-9.7425357312937999E-3</v>
      </c>
      <c r="Z170" s="5">
        <f t="shared" si="178"/>
        <v>4477.9293774861653</v>
      </c>
      <c r="AA170" s="5">
        <f t="shared" si="179"/>
        <v>12220.398325274524</v>
      </c>
      <c r="AB170" s="5">
        <f t="shared" si="180"/>
        <v>15355.740910658476</v>
      </c>
      <c r="AC170" s="16">
        <f t="shared" si="166"/>
        <v>1.4574116794410317</v>
      </c>
      <c r="AD170" s="16">
        <f t="shared" si="167"/>
        <v>2.97436153988476</v>
      </c>
      <c r="AE170" s="16">
        <f t="shared" si="168"/>
        <v>7.1309622854194634</v>
      </c>
      <c r="AF170" s="15">
        <f t="shared" si="169"/>
        <v>-4.0504037456468023E-3</v>
      </c>
      <c r="AG170" s="15">
        <f t="shared" si="170"/>
        <v>2.9673830763510267E-4</v>
      </c>
      <c r="AH170" s="15">
        <f t="shared" si="171"/>
        <v>9.7937136394747881E-3</v>
      </c>
      <c r="AI170" s="1">
        <f t="shared" si="135"/>
        <v>234499.79367058611</v>
      </c>
      <c r="AJ170" s="1">
        <f t="shared" si="136"/>
        <v>84368.040941456755</v>
      </c>
      <c r="AK170" s="1">
        <f t="shared" si="137"/>
        <v>30744.326910578318</v>
      </c>
      <c r="AL170" s="14">
        <f t="shared" si="172"/>
        <v>60.829959349153931</v>
      </c>
      <c r="AM170" s="14">
        <f t="shared" si="173"/>
        <v>13.388096761519549</v>
      </c>
      <c r="AN170" s="14">
        <f t="shared" si="174"/>
        <v>4.3992628492147468</v>
      </c>
      <c r="AO170" s="11">
        <f t="shared" si="175"/>
        <v>6.5572909471528634E-3</v>
      </c>
      <c r="AP170" s="11">
        <f t="shared" si="176"/>
        <v>8.2604571306582608E-3</v>
      </c>
      <c r="AQ170" s="11">
        <f t="shared" si="177"/>
        <v>7.4932768747872358E-3</v>
      </c>
      <c r="AR170" s="1">
        <f t="shared" si="183"/>
        <v>88563.443546637238</v>
      </c>
      <c r="AS170" s="1">
        <f t="shared" si="181"/>
        <v>32898.83822746465</v>
      </c>
      <c r="AT170" s="1">
        <f t="shared" si="182"/>
        <v>11901.424668383179</v>
      </c>
      <c r="AU170" s="1">
        <f t="shared" si="138"/>
        <v>17712.688709327449</v>
      </c>
      <c r="AV170" s="1">
        <f t="shared" si="139"/>
        <v>6579.7676454929306</v>
      </c>
      <c r="AW170" s="1">
        <f t="shared" si="140"/>
        <v>2380.2849336766358</v>
      </c>
      <c r="AX170" s="2">
        <v>0.2</v>
      </c>
      <c r="AY170" s="2">
        <v>0.2</v>
      </c>
      <c r="AZ170" s="2">
        <v>0.2</v>
      </c>
      <c r="BA170" s="2">
        <f t="shared" si="184"/>
        <v>0.2</v>
      </c>
      <c r="BB170" s="2">
        <f t="shared" si="190"/>
        <v>4.000000000000001E-3</v>
      </c>
      <c r="BC170" s="2">
        <f t="shared" si="185"/>
        <v>4.000000000000001E-3</v>
      </c>
      <c r="BD170" s="2">
        <f t="shared" si="186"/>
        <v>4.000000000000001E-3</v>
      </c>
      <c r="BE170" s="2">
        <f t="shared" si="187"/>
        <v>354.25377418654904</v>
      </c>
      <c r="BF170" s="2">
        <f t="shared" si="188"/>
        <v>131.59535290985863</v>
      </c>
      <c r="BG170" s="2">
        <f t="shared" si="189"/>
        <v>47.605698673532729</v>
      </c>
      <c r="BH170" s="2">
        <f t="shared" si="191"/>
        <v>791.11067710813506</v>
      </c>
      <c r="BI170" s="2">
        <f t="shared" si="192"/>
        <v>107.68499471714429</v>
      </c>
      <c r="BJ170" s="2">
        <f t="shared" si="193"/>
        <v>31.001889749578567</v>
      </c>
      <c r="BK170" s="11">
        <f t="shared" si="194"/>
        <v>-1.091442985725713E-2</v>
      </c>
      <c r="BL170" s="12">
        <f>BL$4*temperature!$I280+BL$5*temperature!$I280^2</f>
        <v>-16.921155412396818</v>
      </c>
      <c r="BM170" s="12">
        <f>BM$4*temperature!$I280+BM$5*temperature!$I280^2</f>
        <v>-15.774967866773501</v>
      </c>
      <c r="BN170" s="12">
        <f>BN$4*temperature!$I280+BN$5*temperature!$I280^2</f>
        <v>-14.585383747691147</v>
      </c>
      <c r="BO170" s="12">
        <f>BO$4*temperature!$I280^2+BO$5*temperature!$I280^6</f>
        <v>-58.328113849247913</v>
      </c>
      <c r="BP170" s="12">
        <f>BP$4*temperature!$I280^2+BP$5*temperature!$I280^6</f>
        <v>-59.043422562880011</v>
      </c>
      <c r="BQ170" s="12">
        <f>BQ$4*temperature!$I280^2+BQ$5*temperature!$I280^6</f>
        <v>-59.498104264058952</v>
      </c>
    </row>
    <row r="171" spans="1:69">
      <c r="A171" s="2">
        <f t="shared" si="141"/>
        <v>2125</v>
      </c>
      <c r="B171" s="5">
        <f t="shared" si="142"/>
        <v>1165.1563259782249</v>
      </c>
      <c r="C171" s="5">
        <f t="shared" si="143"/>
        <v>2962.9206032512398</v>
      </c>
      <c r="D171" s="5">
        <f t="shared" si="144"/>
        <v>4366.1972222414979</v>
      </c>
      <c r="E171" s="15">
        <f t="shared" si="145"/>
        <v>1.1267889523956449E-5</v>
      </c>
      <c r="F171" s="15">
        <f t="shared" si="146"/>
        <v>2.2198497935942207E-5</v>
      </c>
      <c r="G171" s="15">
        <f t="shared" si="147"/>
        <v>4.5317443888186977E-5</v>
      </c>
      <c r="H171" s="5">
        <f t="shared" si="148"/>
        <v>84638.191417521753</v>
      </c>
      <c r="I171" s="5">
        <f t="shared" si="149"/>
        <v>31549.732335129171</v>
      </c>
      <c r="J171" s="5">
        <f t="shared" si="150"/>
        <v>11413.182496107554</v>
      </c>
      <c r="K171" s="5">
        <f t="shared" si="151"/>
        <v>72641.060714717794</v>
      </c>
      <c r="L171" s="5">
        <f t="shared" si="152"/>
        <v>10648.186893874024</v>
      </c>
      <c r="M171" s="5">
        <f t="shared" si="153"/>
        <v>2613.9869353515619</v>
      </c>
      <c r="N171" s="15">
        <f t="shared" si="154"/>
        <v>-4.4332126833938723E-2</v>
      </c>
      <c r="O171" s="15">
        <f t="shared" si="155"/>
        <v>-4.1028993915360523E-2</v>
      </c>
      <c r="P171" s="15">
        <f t="shared" si="156"/>
        <v>-4.1067298975855926E-2</v>
      </c>
      <c r="Q171" s="5">
        <f t="shared" si="157"/>
        <v>3441.3819044889487</v>
      </c>
      <c r="R171" s="5">
        <f t="shared" si="158"/>
        <v>4619.6891585378817</v>
      </c>
      <c r="S171" s="5">
        <f t="shared" si="159"/>
        <v>2432.9026281835045</v>
      </c>
      <c r="T171" s="5">
        <f t="shared" si="160"/>
        <v>40.659917784780497</v>
      </c>
      <c r="U171" s="5">
        <f t="shared" si="161"/>
        <v>146.42562128471914</v>
      </c>
      <c r="V171" s="5">
        <f t="shared" si="162"/>
        <v>213.16601473894261</v>
      </c>
      <c r="W171" s="15">
        <f t="shared" si="163"/>
        <v>-1.0734613539272964E-2</v>
      </c>
      <c r="X171" s="15">
        <f t="shared" si="164"/>
        <v>-1.217998157191269E-2</v>
      </c>
      <c r="Y171" s="15">
        <f t="shared" si="165"/>
        <v>-9.7425357312937999E-3</v>
      </c>
      <c r="Z171" s="5">
        <f t="shared" si="178"/>
        <v>4226.8590832609734</v>
      </c>
      <c r="AA171" s="5">
        <f t="shared" si="179"/>
        <v>11607.332109403773</v>
      </c>
      <c r="AB171" s="5">
        <f t="shared" si="180"/>
        <v>14758.410383274553</v>
      </c>
      <c r="AC171" s="16">
        <f t="shared" si="166"/>
        <v>1.4515085737156743</v>
      </c>
      <c r="AD171" s="16">
        <f t="shared" si="167"/>
        <v>2.9752441468944002</v>
      </c>
      <c r="AE171" s="16">
        <f t="shared" si="168"/>
        <v>7.2008008880167562</v>
      </c>
      <c r="AF171" s="15">
        <f t="shared" si="169"/>
        <v>-4.0504037456468023E-3</v>
      </c>
      <c r="AG171" s="15">
        <f t="shared" si="170"/>
        <v>2.9673830763510267E-4</v>
      </c>
      <c r="AH171" s="15">
        <f t="shared" si="171"/>
        <v>9.7937136394747881E-3</v>
      </c>
      <c r="AI171" s="1">
        <f t="shared" si="135"/>
        <v>228762.50301285496</v>
      </c>
      <c r="AJ171" s="1">
        <f t="shared" si="136"/>
        <v>82511.004492804015</v>
      </c>
      <c r="AK171" s="1">
        <f t="shared" si="137"/>
        <v>30050.179153197125</v>
      </c>
      <c r="AL171" s="14">
        <f t="shared" si="172"/>
        <v>61.22485029349226</v>
      </c>
      <c r="AM171" s="14">
        <f t="shared" si="173"/>
        <v>13.49758264288559</v>
      </c>
      <c r="AN171" s="14">
        <f t="shared" si="174"/>
        <v>4.4318980948431372</v>
      </c>
      <c r="AO171" s="11">
        <f t="shared" si="175"/>
        <v>6.4917180376813351E-3</v>
      </c>
      <c r="AP171" s="11">
        <f t="shared" si="176"/>
        <v>8.1778525593516789E-3</v>
      </c>
      <c r="AQ171" s="11">
        <f t="shared" si="177"/>
        <v>7.4183441060393634E-3</v>
      </c>
      <c r="AR171" s="1">
        <f t="shared" si="183"/>
        <v>84638.191417521753</v>
      </c>
      <c r="AS171" s="1">
        <f t="shared" si="181"/>
        <v>31549.732335129171</v>
      </c>
      <c r="AT171" s="1">
        <f t="shared" si="182"/>
        <v>11413.182496107554</v>
      </c>
      <c r="AU171" s="1">
        <f t="shared" si="138"/>
        <v>16927.638283504351</v>
      </c>
      <c r="AV171" s="1">
        <f t="shared" si="139"/>
        <v>6309.9464670258349</v>
      </c>
      <c r="AW171" s="1">
        <f t="shared" si="140"/>
        <v>2282.6364992215108</v>
      </c>
      <c r="AX171" s="2">
        <v>0.2</v>
      </c>
      <c r="AY171" s="2">
        <v>0.2</v>
      </c>
      <c r="AZ171" s="2">
        <v>0.2</v>
      </c>
      <c r="BA171" s="2">
        <f t="shared" si="184"/>
        <v>0.20000000000000004</v>
      </c>
      <c r="BB171" s="2">
        <f t="shared" si="190"/>
        <v>4.000000000000001E-3</v>
      </c>
      <c r="BC171" s="2">
        <f t="shared" si="185"/>
        <v>4.000000000000001E-3</v>
      </c>
      <c r="BD171" s="2">
        <f t="shared" si="186"/>
        <v>4.000000000000001E-3</v>
      </c>
      <c r="BE171" s="2">
        <f t="shared" si="187"/>
        <v>338.55276567008707</v>
      </c>
      <c r="BF171" s="2">
        <f t="shared" si="188"/>
        <v>126.19892934051671</v>
      </c>
      <c r="BG171" s="2">
        <f t="shared" si="189"/>
        <v>45.652729984430231</v>
      </c>
      <c r="BH171" s="2">
        <f t="shared" si="191"/>
        <v>800.95588473911812</v>
      </c>
      <c r="BI171" s="2">
        <f t="shared" si="192"/>
        <v>108.72345871647425</v>
      </c>
      <c r="BJ171" s="2">
        <f t="shared" si="193"/>
        <v>30.933365314307604</v>
      </c>
      <c r="BK171" s="11">
        <f t="shared" si="194"/>
        <v>-1.3240831958948679E-2</v>
      </c>
      <c r="BL171" s="12">
        <f>BL$4*temperature!$I281+BL$5*temperature!$I281^2</f>
        <v>-17.216553784321711</v>
      </c>
      <c r="BM171" s="12">
        <f>BM$4*temperature!$I281+BM$5*temperature!$I281^2</f>
        <v>-16.009546180111087</v>
      </c>
      <c r="BN171" s="12">
        <f>BN$4*temperature!$I281+BN$5*temperature!$I281^2</f>
        <v>-14.773499380257009</v>
      </c>
      <c r="BO171" s="12">
        <f>BO$4*temperature!$I281^2+BO$5*temperature!$I281^6</f>
        <v>-60.304354774997478</v>
      </c>
      <c r="BP171" s="12">
        <f>BP$4*temperature!$I281^2+BP$5*temperature!$I281^6</f>
        <v>-60.930286478572881</v>
      </c>
      <c r="BQ171" s="12">
        <f>BQ$4*temperature!$I281^2+BQ$5*temperature!$I281^6</f>
        <v>-61.328214600967812</v>
      </c>
    </row>
    <row r="172" spans="1:69">
      <c r="A172" s="2">
        <f t="shared" si="141"/>
        <v>2126</v>
      </c>
      <c r="B172" s="5">
        <f t="shared" si="142"/>
        <v>1165.1687983883462</v>
      </c>
      <c r="C172" s="5">
        <f t="shared" si="143"/>
        <v>2962.9830870187907</v>
      </c>
      <c r="D172" s="5">
        <f t="shared" si="144"/>
        <v>4366.3851938942407</v>
      </c>
      <c r="E172" s="15">
        <f t="shared" si="145"/>
        <v>1.0704495047758627E-5</v>
      </c>
      <c r="F172" s="15">
        <f t="shared" si="146"/>
        <v>2.1088573039145095E-5</v>
      </c>
      <c r="G172" s="15">
        <f t="shared" si="147"/>
        <v>4.3051571693777623E-5</v>
      </c>
      <c r="H172" s="5">
        <f t="shared" si="148"/>
        <v>80677.768808464301</v>
      </c>
      <c r="I172" s="5">
        <f t="shared" si="149"/>
        <v>30181.910220056179</v>
      </c>
      <c r="J172" s="5">
        <f t="shared" si="150"/>
        <v>10919.427997651383</v>
      </c>
      <c r="K172" s="5">
        <f t="shared" si="151"/>
        <v>69241.271239031863</v>
      </c>
      <c r="L172" s="5">
        <f t="shared" si="152"/>
        <v>10186.325515082082</v>
      </c>
      <c r="M172" s="5">
        <f t="shared" si="153"/>
        <v>2500.7935655609645</v>
      </c>
      <c r="N172" s="15">
        <f t="shared" si="154"/>
        <v>-4.6802585785990614E-2</v>
      </c>
      <c r="O172" s="15">
        <f t="shared" si="155"/>
        <v>-4.3374649918819008E-2</v>
      </c>
      <c r="P172" s="15">
        <f t="shared" si="156"/>
        <v>-4.3302959268759267E-2</v>
      </c>
      <c r="Q172" s="5">
        <f t="shared" si="157"/>
        <v>3245.1381417571683</v>
      </c>
      <c r="R172" s="5">
        <f t="shared" si="158"/>
        <v>4365.5766846141487</v>
      </c>
      <c r="S172" s="5">
        <f t="shared" si="159"/>
        <v>2304.9737269428088</v>
      </c>
      <c r="T172" s="5">
        <f t="shared" si="160"/>
        <v>40.223449280822265</v>
      </c>
      <c r="U172" s="5">
        <f t="shared" si="161"/>
        <v>144.6421599158154</v>
      </c>
      <c r="V172" s="5">
        <f t="shared" si="162"/>
        <v>211.08923722365097</v>
      </c>
      <c r="W172" s="15">
        <f t="shared" si="163"/>
        <v>-1.0734613539272964E-2</v>
      </c>
      <c r="X172" s="15">
        <f t="shared" si="164"/>
        <v>-1.217998157191269E-2</v>
      </c>
      <c r="Y172" s="15">
        <f t="shared" si="165"/>
        <v>-9.7425357312937999E-3</v>
      </c>
      <c r="Z172" s="5">
        <f t="shared" si="178"/>
        <v>3979.970225504911</v>
      </c>
      <c r="AA172" s="5">
        <f t="shared" si="179"/>
        <v>10999.025367485534</v>
      </c>
      <c r="AB172" s="5">
        <f t="shared" si="180"/>
        <v>14152.337584212022</v>
      </c>
      <c r="AC172" s="16">
        <f t="shared" si="166"/>
        <v>1.4456293779518579</v>
      </c>
      <c r="AD172" s="16">
        <f t="shared" si="167"/>
        <v>2.976127015807351</v>
      </c>
      <c r="AE172" s="16">
        <f t="shared" si="168"/>
        <v>7.271323469888868</v>
      </c>
      <c r="AF172" s="15">
        <f t="shared" si="169"/>
        <v>-4.0504037456468023E-3</v>
      </c>
      <c r="AG172" s="15">
        <f t="shared" si="170"/>
        <v>2.9673830763510267E-4</v>
      </c>
      <c r="AH172" s="15">
        <f t="shared" si="171"/>
        <v>9.7937136394747881E-3</v>
      </c>
      <c r="AI172" s="1">
        <f t="shared" si="135"/>
        <v>222813.8909950738</v>
      </c>
      <c r="AJ172" s="1">
        <f t="shared" si="136"/>
        <v>80569.850510549441</v>
      </c>
      <c r="AK172" s="1">
        <f t="shared" si="137"/>
        <v>29327.797737098921</v>
      </c>
      <c r="AL172" s="14">
        <f t="shared" si="172"/>
        <v>61.618330213846818</v>
      </c>
      <c r="AM172" s="14">
        <f t="shared" si="173"/>
        <v>13.60686007123916</v>
      </c>
      <c r="AN172" s="14">
        <f t="shared" si="174"/>
        <v>4.4644466665024787</v>
      </c>
      <c r="AO172" s="11">
        <f t="shared" si="175"/>
        <v>6.4268008573045215E-3</v>
      </c>
      <c r="AP172" s="11">
        <f t="shared" si="176"/>
        <v>8.0960740337581612E-3</v>
      </c>
      <c r="AQ172" s="11">
        <f t="shared" si="177"/>
        <v>7.3441606649789701E-3</v>
      </c>
      <c r="AR172" s="1">
        <f t="shared" si="183"/>
        <v>80677.768808464301</v>
      </c>
      <c r="AS172" s="1">
        <f t="shared" si="181"/>
        <v>30181.910220056179</v>
      </c>
      <c r="AT172" s="1">
        <f t="shared" si="182"/>
        <v>10919.427997651383</v>
      </c>
      <c r="AU172" s="1">
        <f t="shared" si="138"/>
        <v>16135.553761692861</v>
      </c>
      <c r="AV172" s="1">
        <f t="shared" si="139"/>
        <v>6036.3820440112358</v>
      </c>
      <c r="AW172" s="1">
        <f t="shared" si="140"/>
        <v>2183.8855995302765</v>
      </c>
      <c r="AX172" s="2">
        <v>0.2</v>
      </c>
      <c r="AY172" s="2">
        <v>0.2</v>
      </c>
      <c r="AZ172" s="2">
        <v>0.2</v>
      </c>
      <c r="BA172" s="2">
        <f t="shared" si="184"/>
        <v>0.2</v>
      </c>
      <c r="BB172" s="2">
        <f t="shared" si="190"/>
        <v>4.000000000000001E-3</v>
      </c>
      <c r="BC172" s="2">
        <f t="shared" si="185"/>
        <v>4.000000000000001E-3</v>
      </c>
      <c r="BD172" s="2">
        <f t="shared" si="186"/>
        <v>4.000000000000001E-3</v>
      </c>
      <c r="BE172" s="2">
        <f t="shared" si="187"/>
        <v>322.71107523385729</v>
      </c>
      <c r="BF172" s="2">
        <f t="shared" si="188"/>
        <v>120.72764088022474</v>
      </c>
      <c r="BG172" s="2">
        <f t="shared" si="189"/>
        <v>43.677711990605538</v>
      </c>
      <c r="BH172" s="2">
        <f t="shared" si="191"/>
        <v>810.83791322312504</v>
      </c>
      <c r="BI172" s="2">
        <f t="shared" si="192"/>
        <v>109.7621260490138</v>
      </c>
      <c r="BJ172" s="2">
        <f t="shared" si="193"/>
        <v>30.862542481555309</v>
      </c>
      <c r="BK172" s="11">
        <f t="shared" si="194"/>
        <v>-1.5656097907691763E-2</v>
      </c>
      <c r="BL172" s="12">
        <f>BL$4*temperature!$I282+BL$5*temperature!$I282^2</f>
        <v>-17.505328908403495</v>
      </c>
      <c r="BM172" s="12">
        <f>BM$4*temperature!$I282+BM$5*temperature!$I282^2</f>
        <v>-16.238753846230878</v>
      </c>
      <c r="BN172" s="12">
        <f>BN$4*temperature!$I282+BN$5*temperature!$I282^2</f>
        <v>-14.957216190656391</v>
      </c>
      <c r="BO172" s="12">
        <f>BO$4*temperature!$I282^2+BO$5*temperature!$I282^6</f>
        <v>-62.272393579564756</v>
      </c>
      <c r="BP172" s="12">
        <f>BP$4*temperature!$I282^2+BP$5*temperature!$I282^6</f>
        <v>-62.808351558629269</v>
      </c>
      <c r="BQ172" s="12">
        <f>BQ$4*temperature!$I282^2+BQ$5*temperature!$I282^6</f>
        <v>-63.149147059216709</v>
      </c>
    </row>
    <row r="173" spans="1:69">
      <c r="A173" s="2">
        <f t="shared" si="141"/>
        <v>2127</v>
      </c>
      <c r="B173" s="5">
        <f t="shared" si="142"/>
        <v>1165.1806473047968</v>
      </c>
      <c r="C173" s="5">
        <f t="shared" si="143"/>
        <v>2963.042447849773</v>
      </c>
      <c r="D173" s="5">
        <f t="shared" si="144"/>
        <v>4366.5637746521979</v>
      </c>
      <c r="E173" s="15">
        <f t="shared" si="145"/>
        <v>1.0169270295370694E-5</v>
      </c>
      <c r="F173" s="15">
        <f t="shared" si="146"/>
        <v>2.0034144387187839E-5</v>
      </c>
      <c r="G173" s="15">
        <f t="shared" si="147"/>
        <v>4.089899310908874E-5</v>
      </c>
      <c r="H173" s="5">
        <f t="shared" si="148"/>
        <v>76695.187666718019</v>
      </c>
      <c r="I173" s="5">
        <f t="shared" si="149"/>
        <v>28800.028216645522</v>
      </c>
      <c r="J173" s="5">
        <f t="shared" si="150"/>
        <v>10421.794425353342</v>
      </c>
      <c r="K173" s="5">
        <f t="shared" si="151"/>
        <v>65822.572529095138</v>
      </c>
      <c r="L173" s="5">
        <f t="shared" si="152"/>
        <v>9719.7487796859568</v>
      </c>
      <c r="M173" s="5">
        <f t="shared" si="153"/>
        <v>2386.7267176656433</v>
      </c>
      <c r="N173" s="15">
        <f t="shared" si="154"/>
        <v>-4.9373713809136133E-2</v>
      </c>
      <c r="O173" s="15">
        <f t="shared" si="155"/>
        <v>-4.5804223977066405E-2</v>
      </c>
      <c r="P173" s="15">
        <f t="shared" si="156"/>
        <v>-4.5612260630450874E-2</v>
      </c>
      <c r="Q173" s="5">
        <f t="shared" si="157"/>
        <v>3051.8292989249794</v>
      </c>
      <c r="R173" s="5">
        <f t="shared" si="158"/>
        <v>4114.9601585235441</v>
      </c>
      <c r="S173" s="5">
        <f t="shared" si="159"/>
        <v>2178.4957524094484</v>
      </c>
      <c r="T173" s="5">
        <f t="shared" si="160"/>
        <v>39.791666097576091</v>
      </c>
      <c r="U173" s="5">
        <f t="shared" si="161"/>
        <v>142.88042107351913</v>
      </c>
      <c r="V173" s="5">
        <f t="shared" si="162"/>
        <v>209.03269278750798</v>
      </c>
      <c r="W173" s="15">
        <f t="shared" si="163"/>
        <v>-1.0734613539272964E-2</v>
      </c>
      <c r="X173" s="15">
        <f t="shared" si="164"/>
        <v>-1.217998157191269E-2</v>
      </c>
      <c r="Y173" s="15">
        <f t="shared" si="165"/>
        <v>-9.7425357312937999E-3</v>
      </c>
      <c r="Z173" s="5">
        <f t="shared" si="178"/>
        <v>3737.812406138411</v>
      </c>
      <c r="AA173" s="5">
        <f t="shared" si="179"/>
        <v>10397.092869039254</v>
      </c>
      <c r="AB173" s="5">
        <f t="shared" si="180"/>
        <v>13539.483400917619</v>
      </c>
      <c r="AC173" s="16">
        <f t="shared" si="166"/>
        <v>1.4397739953045845</v>
      </c>
      <c r="AD173" s="16">
        <f t="shared" si="167"/>
        <v>2.9770101467013288</v>
      </c>
      <c r="AE173" s="16">
        <f t="shared" si="168"/>
        <v>7.3425367297329514</v>
      </c>
      <c r="AF173" s="15">
        <f t="shared" si="169"/>
        <v>-4.0504037456468023E-3</v>
      </c>
      <c r="AG173" s="15">
        <f t="shared" si="170"/>
        <v>2.9673830763510267E-4</v>
      </c>
      <c r="AH173" s="15">
        <f t="shared" si="171"/>
        <v>9.7937136394747881E-3</v>
      </c>
      <c r="AI173" s="1">
        <f t="shared" si="135"/>
        <v>216668.05565725928</v>
      </c>
      <c r="AJ173" s="1">
        <f t="shared" si="136"/>
        <v>78549.247503505729</v>
      </c>
      <c r="AK173" s="1">
        <f t="shared" si="137"/>
        <v>28578.903562919306</v>
      </c>
      <c r="AL173" s="14">
        <f t="shared" si="172"/>
        <v>62.010378863916408</v>
      </c>
      <c r="AM173" s="14">
        <f t="shared" si="173"/>
        <v>13.715920596277861</v>
      </c>
      <c r="AN173" s="14">
        <f t="shared" si="174"/>
        <v>4.4969064039655127</v>
      </c>
      <c r="AO173" s="11">
        <f t="shared" si="175"/>
        <v>6.3625328487314763E-3</v>
      </c>
      <c r="AP173" s="11">
        <f t="shared" si="176"/>
        <v>8.0151132934205803E-3</v>
      </c>
      <c r="AQ173" s="11">
        <f t="shared" si="177"/>
        <v>7.2707190583291802E-3</v>
      </c>
      <c r="AR173" s="1">
        <f t="shared" si="183"/>
        <v>76695.187666718019</v>
      </c>
      <c r="AS173" s="1">
        <f t="shared" si="181"/>
        <v>28800.028216645522</v>
      </c>
      <c r="AT173" s="1">
        <f t="shared" si="182"/>
        <v>10421.794425353342</v>
      </c>
      <c r="AU173" s="1">
        <f t="shared" si="138"/>
        <v>15339.037533343604</v>
      </c>
      <c r="AV173" s="1">
        <f t="shared" si="139"/>
        <v>5760.0056433291047</v>
      </c>
      <c r="AW173" s="1">
        <f t="shared" si="140"/>
        <v>2084.3588850706687</v>
      </c>
      <c r="AX173" s="2">
        <v>0.2</v>
      </c>
      <c r="AY173" s="2">
        <v>0.2</v>
      </c>
      <c r="AZ173" s="2">
        <v>0.2</v>
      </c>
      <c r="BA173" s="2">
        <f t="shared" si="184"/>
        <v>0.2</v>
      </c>
      <c r="BB173" s="2">
        <f t="shared" si="190"/>
        <v>4.000000000000001E-3</v>
      </c>
      <c r="BC173" s="2">
        <f t="shared" si="185"/>
        <v>4.000000000000001E-3</v>
      </c>
      <c r="BD173" s="2">
        <f t="shared" si="186"/>
        <v>4.000000000000001E-3</v>
      </c>
      <c r="BE173" s="2">
        <f t="shared" si="187"/>
        <v>306.78075066687217</v>
      </c>
      <c r="BF173" s="2">
        <f t="shared" si="188"/>
        <v>115.20011286658212</v>
      </c>
      <c r="BG173" s="2">
        <f t="shared" si="189"/>
        <v>41.687177701413383</v>
      </c>
      <c r="BH173" s="2">
        <f t="shared" si="191"/>
        <v>820.74945806018081</v>
      </c>
      <c r="BI173" s="2">
        <f t="shared" si="192"/>
        <v>110.80031150787173</v>
      </c>
      <c r="BJ173" s="2">
        <f t="shared" si="193"/>
        <v>30.789341415041054</v>
      </c>
      <c r="BK173" s="11">
        <f t="shared" si="194"/>
        <v>-1.8165119765474774E-2</v>
      </c>
      <c r="BL173" s="12">
        <f>BL$4*temperature!$I283+BL$5*temperature!$I283^2</f>
        <v>-17.787157363564404</v>
      </c>
      <c r="BM173" s="12">
        <f>BM$4*temperature!$I283+BM$5*temperature!$I283^2</f>
        <v>-16.462344046482546</v>
      </c>
      <c r="BN173" s="12">
        <f>BN$4*temperature!$I283+BN$5*temperature!$I283^2</f>
        <v>-15.136344534894823</v>
      </c>
      <c r="BO173" s="12">
        <f>BO$4*temperature!$I283^2+BO$5*temperature!$I283^6</f>
        <v>-64.22772572222992</v>
      </c>
      <c r="BP173" s="12">
        <f>BP$4*temperature!$I283^2+BP$5*temperature!$I283^6</f>
        <v>-64.67338215660601</v>
      </c>
      <c r="BQ173" s="12">
        <f>BQ$4*temperature!$I283^2+BQ$5*temperature!$I283^6</f>
        <v>-64.956836746834725</v>
      </c>
    </row>
    <row r="174" spans="1:69">
      <c r="A174" s="2">
        <f t="shared" si="141"/>
        <v>2128</v>
      </c>
      <c r="B174" s="5">
        <f t="shared" si="142"/>
        <v>1165.1919038898948</v>
      </c>
      <c r="C174" s="5">
        <f t="shared" si="143"/>
        <v>2963.0988417689873</v>
      </c>
      <c r="D174" s="5">
        <f t="shared" si="144"/>
        <v>4366.733433310842</v>
      </c>
      <c r="E174" s="15">
        <f t="shared" si="145"/>
        <v>9.6608067806021595E-6</v>
      </c>
      <c r="F174" s="15">
        <f t="shared" si="146"/>
        <v>1.9032437167828447E-5</v>
      </c>
      <c r="G174" s="15">
        <f t="shared" si="147"/>
        <v>3.8854043453634304E-5</v>
      </c>
      <c r="H174" s="5">
        <f t="shared" si="148"/>
        <v>72703.752884800939</v>
      </c>
      <c r="I174" s="5">
        <f t="shared" si="149"/>
        <v>27408.882612452238</v>
      </c>
      <c r="J174" s="5">
        <f t="shared" si="150"/>
        <v>9921.9568963054444</v>
      </c>
      <c r="K174" s="5">
        <f t="shared" si="151"/>
        <v>62396.376632969725</v>
      </c>
      <c r="L174" s="5">
        <f t="shared" si="152"/>
        <v>9250.0736816760982</v>
      </c>
      <c r="M174" s="5">
        <f t="shared" si="153"/>
        <v>2272.1691277552177</v>
      </c>
      <c r="N174" s="15">
        <f t="shared" si="154"/>
        <v>-5.2051990137744197E-2</v>
      </c>
      <c r="O174" s="15">
        <f t="shared" si="155"/>
        <v>-4.8321732243889692E-2</v>
      </c>
      <c r="P174" s="15">
        <f t="shared" si="156"/>
        <v>-4.7997782512138487E-2</v>
      </c>
      <c r="Q174" s="5">
        <f t="shared" si="157"/>
        <v>2861.9481847343345</v>
      </c>
      <c r="R174" s="5">
        <f t="shared" si="158"/>
        <v>3868.4935340399238</v>
      </c>
      <c r="S174" s="5">
        <f t="shared" si="159"/>
        <v>2053.8072184137654</v>
      </c>
      <c r="T174" s="5">
        <f t="shared" si="160"/>
        <v>39.364517939934821</v>
      </c>
      <c r="U174" s="5">
        <f t="shared" si="161"/>
        <v>141.14014017785655</v>
      </c>
      <c r="V174" s="5">
        <f t="shared" si="162"/>
        <v>206.99618430901714</v>
      </c>
      <c r="W174" s="15">
        <f t="shared" si="163"/>
        <v>-1.0734613539272964E-2</v>
      </c>
      <c r="X174" s="15">
        <f t="shared" si="164"/>
        <v>-1.217998157191269E-2</v>
      </c>
      <c r="Y174" s="15">
        <f t="shared" si="165"/>
        <v>-9.7425357312937999E-3</v>
      </c>
      <c r="Z174" s="5">
        <f t="shared" si="178"/>
        <v>3500.9177708727361</v>
      </c>
      <c r="AA174" s="5">
        <f t="shared" si="179"/>
        <v>9803.1306176009311</v>
      </c>
      <c r="AB174" s="5">
        <f t="shared" si="180"/>
        <v>12921.87378940093</v>
      </c>
      <c r="AC174" s="16">
        <f t="shared" si="166"/>
        <v>1.433942329321118</v>
      </c>
      <c r="AD174" s="16">
        <f t="shared" si="167"/>
        <v>2.9778935396540733</v>
      </c>
      <c r="AE174" s="16">
        <f t="shared" si="168"/>
        <v>7.4144474318512819</v>
      </c>
      <c r="AF174" s="15">
        <f t="shared" si="169"/>
        <v>-4.0504037456468023E-3</v>
      </c>
      <c r="AG174" s="15">
        <f t="shared" si="170"/>
        <v>2.9673830763510267E-4</v>
      </c>
      <c r="AH174" s="15">
        <f t="shared" si="171"/>
        <v>9.7937136394747881E-3</v>
      </c>
      <c r="AI174" s="1">
        <f t="shared" si="135"/>
        <v>210340.28762487695</v>
      </c>
      <c r="AJ174" s="1">
        <f t="shared" si="136"/>
        <v>76454.328396484256</v>
      </c>
      <c r="AK174" s="1">
        <f t="shared" si="137"/>
        <v>27805.372091698046</v>
      </c>
      <c r="AL174" s="14">
        <f t="shared" si="172"/>
        <v>62.400976505675523</v>
      </c>
      <c r="AM174" s="14">
        <f t="shared" si="173"/>
        <v>13.82475590720556</v>
      </c>
      <c r="AN174" s="14">
        <f t="shared" si="174"/>
        <v>4.5292751896293995</v>
      </c>
      <c r="AO174" s="11">
        <f t="shared" si="175"/>
        <v>6.2989075202441614E-3</v>
      </c>
      <c r="AP174" s="11">
        <f t="shared" si="176"/>
        <v>7.9349621604863745E-3</v>
      </c>
      <c r="AQ174" s="11">
        <f t="shared" si="177"/>
        <v>7.198011867745888E-3</v>
      </c>
      <c r="AR174" s="1">
        <f t="shared" si="183"/>
        <v>72703.752884800939</v>
      </c>
      <c r="AS174" s="1">
        <f t="shared" si="181"/>
        <v>27408.882612452238</v>
      </c>
      <c r="AT174" s="1">
        <f t="shared" si="182"/>
        <v>9921.9568963054444</v>
      </c>
      <c r="AU174" s="1">
        <f t="shared" si="138"/>
        <v>14540.750576960188</v>
      </c>
      <c r="AV174" s="1">
        <f t="shared" si="139"/>
        <v>5481.7765224904479</v>
      </c>
      <c r="AW174" s="1">
        <f t="shared" si="140"/>
        <v>1984.391379261089</v>
      </c>
      <c r="AX174" s="2">
        <v>0.2</v>
      </c>
      <c r="AY174" s="2">
        <v>0.2</v>
      </c>
      <c r="AZ174" s="2">
        <v>0.2</v>
      </c>
      <c r="BA174" s="2">
        <f t="shared" si="184"/>
        <v>0.2</v>
      </c>
      <c r="BB174" s="2">
        <f t="shared" si="190"/>
        <v>4.000000000000001E-3</v>
      </c>
      <c r="BC174" s="2">
        <f t="shared" si="185"/>
        <v>4.000000000000001E-3</v>
      </c>
      <c r="BD174" s="2">
        <f t="shared" si="186"/>
        <v>4.000000000000001E-3</v>
      </c>
      <c r="BE174" s="2">
        <f t="shared" si="187"/>
        <v>290.81501153920385</v>
      </c>
      <c r="BF174" s="2">
        <f t="shared" si="188"/>
        <v>109.63553044980898</v>
      </c>
      <c r="BG174" s="2">
        <f t="shared" si="189"/>
        <v>39.68782758522179</v>
      </c>
      <c r="BH174" s="2">
        <f t="shared" si="191"/>
        <v>830.68221127258062</v>
      </c>
      <c r="BI174" s="2">
        <f t="shared" si="192"/>
        <v>111.83726375425924</v>
      </c>
      <c r="BJ174" s="2">
        <f t="shared" si="193"/>
        <v>30.713678396840113</v>
      </c>
      <c r="BK174" s="11">
        <f t="shared" si="194"/>
        <v>-2.0773322434762959E-2</v>
      </c>
      <c r="BL174" s="12">
        <f>BL$4*temperature!$I284+BL$5*temperature!$I284^2</f>
        <v>-18.061729079781639</v>
      </c>
      <c r="BM174" s="12">
        <f>BM$4*temperature!$I284+BM$5*temperature!$I284^2</f>
        <v>-16.680080456740619</v>
      </c>
      <c r="BN174" s="12">
        <f>BN$4*temperature!$I284+BN$5*temperature!$I284^2</f>
        <v>-15.310703095753388</v>
      </c>
      <c r="BO174" s="12">
        <f>BO$4*temperature!$I284^2+BO$5*temperature!$I284^6</f>
        <v>-66.165813424014914</v>
      </c>
      <c r="BP174" s="12">
        <f>BP$4*temperature!$I284^2+BP$5*temperature!$I284^6</f>
        <v>-66.521113754793546</v>
      </c>
      <c r="BQ174" s="12">
        <f>BQ$4*temperature!$I284^2+BQ$5*temperature!$I284^6</f>
        <v>-66.747192673983264</v>
      </c>
    </row>
    <row r="175" spans="1:69">
      <c r="A175" s="2">
        <f t="shared" si="141"/>
        <v>2129</v>
      </c>
      <c r="B175" s="5">
        <f t="shared" si="142"/>
        <v>1165.2025977490482</v>
      </c>
      <c r="C175" s="5">
        <f t="shared" si="143"/>
        <v>2963.1524170118887</v>
      </c>
      <c r="D175" s="5">
        <f t="shared" si="144"/>
        <v>4366.8946152988819</v>
      </c>
      <c r="E175" s="15">
        <f t="shared" si="145"/>
        <v>9.1777664415720506E-6</v>
      </c>
      <c r="F175" s="15">
        <f t="shared" si="146"/>
        <v>1.8080815309437025E-5</v>
      </c>
      <c r="G175" s="15">
        <f t="shared" si="147"/>
        <v>3.6911341280952588E-5</v>
      </c>
      <c r="H175" s="5">
        <f t="shared" si="148"/>
        <v>68716.967807816356</v>
      </c>
      <c r="I175" s="5">
        <f t="shared" si="149"/>
        <v>26013.376074880587</v>
      </c>
      <c r="J175" s="5">
        <f t="shared" si="150"/>
        <v>9421.6206576227723</v>
      </c>
      <c r="K175" s="5">
        <f t="shared" si="151"/>
        <v>58974.265883516382</v>
      </c>
      <c r="L175" s="5">
        <f t="shared" si="152"/>
        <v>8778.9530925017607</v>
      </c>
      <c r="M175" s="5">
        <f t="shared" si="153"/>
        <v>2157.5104250547461</v>
      </c>
      <c r="N175" s="15">
        <f t="shared" si="154"/>
        <v>-5.4844703075997647E-2</v>
      </c>
      <c r="O175" s="15">
        <f t="shared" si="155"/>
        <v>-5.093154988674331E-2</v>
      </c>
      <c r="P175" s="15">
        <f t="shared" si="156"/>
        <v>-5.0462221891795722E-2</v>
      </c>
      <c r="Q175" s="5">
        <f t="shared" si="157"/>
        <v>2675.9730717291195</v>
      </c>
      <c r="R175" s="5">
        <f t="shared" si="158"/>
        <v>3626.812359140527</v>
      </c>
      <c r="S175" s="5">
        <f t="shared" si="159"/>
        <v>1931.2392478669756</v>
      </c>
      <c r="T175" s="5">
        <f t="shared" si="160"/>
        <v>38.941955052689842</v>
      </c>
      <c r="U175" s="5">
        <f t="shared" si="161"/>
        <v>139.42105587143308</v>
      </c>
      <c r="V175" s="5">
        <f t="shared" si="162"/>
        <v>204.97951658714507</v>
      </c>
      <c r="W175" s="15">
        <f t="shared" si="163"/>
        <v>-1.0734613539272964E-2</v>
      </c>
      <c r="X175" s="15">
        <f t="shared" si="164"/>
        <v>-1.217998157191269E-2</v>
      </c>
      <c r="Y175" s="15">
        <f t="shared" si="165"/>
        <v>-9.7425357312937999E-3</v>
      </c>
      <c r="Z175" s="5">
        <f t="shared" si="178"/>
        <v>3269.7970571817746</v>
      </c>
      <c r="AA175" s="5">
        <f t="shared" si="179"/>
        <v>9218.7042537681791</v>
      </c>
      <c r="AB175" s="5">
        <f t="shared" si="180"/>
        <v>12301.586252629913</v>
      </c>
      <c r="AC175" s="16">
        <f t="shared" si="166"/>
        <v>1.4281342839393942</v>
      </c>
      <c r="AD175" s="16">
        <f t="shared" si="167"/>
        <v>2.9787771947433477</v>
      </c>
      <c r="AE175" s="16">
        <f t="shared" si="168"/>
        <v>7.4870624067937728</v>
      </c>
      <c r="AF175" s="15">
        <f t="shared" si="169"/>
        <v>-4.0504037456468023E-3</v>
      </c>
      <c r="AG175" s="15">
        <f t="shared" si="170"/>
        <v>2.9673830763510267E-4</v>
      </c>
      <c r="AH175" s="15">
        <f t="shared" si="171"/>
        <v>9.7937136394747881E-3</v>
      </c>
      <c r="AI175" s="1">
        <f t="shared" si="135"/>
        <v>203847.00943934944</v>
      </c>
      <c r="AJ175" s="1">
        <f t="shared" si="136"/>
        <v>74290.672079326279</v>
      </c>
      <c r="AK175" s="1">
        <f t="shared" si="137"/>
        <v>27009.226261789328</v>
      </c>
      <c r="AL175" s="14">
        <f t="shared" si="172"/>
        <v>62.790103906055883</v>
      </c>
      <c r="AM175" s="14">
        <f t="shared" si="173"/>
        <v>13.933357833057181</v>
      </c>
      <c r="AN175" s="14">
        <f t="shared" si="174"/>
        <v>4.5615509484309662</v>
      </c>
      <c r="AO175" s="11">
        <f t="shared" si="175"/>
        <v>6.2359184450417196E-3</v>
      </c>
      <c r="AP175" s="11">
        <f t="shared" si="176"/>
        <v>7.8556125388815103E-3</v>
      </c>
      <c r="AQ175" s="11">
        <f t="shared" si="177"/>
        <v>7.1260317490684294E-3</v>
      </c>
      <c r="AR175" s="1">
        <f t="shared" si="183"/>
        <v>68716.967807816356</v>
      </c>
      <c r="AS175" s="1">
        <f t="shared" si="181"/>
        <v>26013.376074880587</v>
      </c>
      <c r="AT175" s="1">
        <f t="shared" si="182"/>
        <v>9421.6206576227723</v>
      </c>
      <c r="AU175" s="1">
        <f t="shared" si="138"/>
        <v>13743.393561563273</v>
      </c>
      <c r="AV175" s="1">
        <f t="shared" si="139"/>
        <v>5202.6752149761178</v>
      </c>
      <c r="AW175" s="1">
        <f t="shared" si="140"/>
        <v>1884.3241315245546</v>
      </c>
      <c r="AX175" s="2">
        <v>0.2</v>
      </c>
      <c r="AY175" s="2">
        <v>0.2</v>
      </c>
      <c r="AZ175" s="2">
        <v>0.2</v>
      </c>
      <c r="BA175" s="2">
        <f t="shared" si="184"/>
        <v>0.2</v>
      </c>
      <c r="BB175" s="2">
        <f t="shared" si="190"/>
        <v>4.000000000000001E-3</v>
      </c>
      <c r="BC175" s="2">
        <f t="shared" si="185"/>
        <v>4.000000000000001E-3</v>
      </c>
      <c r="BD175" s="2">
        <f t="shared" si="186"/>
        <v>4.000000000000001E-3</v>
      </c>
      <c r="BE175" s="2">
        <f t="shared" si="187"/>
        <v>274.8678712312655</v>
      </c>
      <c r="BF175" s="2">
        <f t="shared" si="188"/>
        <v>104.05350429952237</v>
      </c>
      <c r="BG175" s="2">
        <f t="shared" si="189"/>
        <v>37.686482630491099</v>
      </c>
      <c r="BH175" s="2">
        <f t="shared" si="191"/>
        <v>840.62670075363337</v>
      </c>
      <c r="BI175" s="2">
        <f t="shared" si="192"/>
        <v>112.8721579900886</v>
      </c>
      <c r="BJ175" s="2">
        <f t="shared" si="193"/>
        <v>30.635465911913787</v>
      </c>
      <c r="BK175" s="11">
        <f t="shared" si="194"/>
        <v>-2.3486742314354797E-2</v>
      </c>
      <c r="BL175" s="12">
        <f>BL$4*temperature!$I285+BL$5*temperature!$I285^2</f>
        <v>-18.328748738261766</v>
      </c>
      <c r="BM175" s="12">
        <f>BM$4*temperature!$I285+BM$5*temperature!$I285^2</f>
        <v>-16.89173832158756</v>
      </c>
      <c r="BN175" s="12">
        <f>BN$4*temperature!$I285+BN$5*temperature!$I285^2</f>
        <v>-15.48011971299927</v>
      </c>
      <c r="BO175" s="12">
        <f>BO$4*temperature!$I285^2+BO$5*temperature!$I285^6</f>
        <v>-68.082113203243139</v>
      </c>
      <c r="BP175" s="12">
        <f>BP$4*temperature!$I285^2+BP$5*temperature!$I285^6</f>
        <v>-68.347278783345388</v>
      </c>
      <c r="BQ175" s="12">
        <f>BQ$4*temperature!$I285^2+BQ$5*temperature!$I285^6</f>
        <v>-68.516122482102318</v>
      </c>
    </row>
    <row r="176" spans="1:69">
      <c r="A176" s="2">
        <f t="shared" si="141"/>
        <v>2130</v>
      </c>
      <c r="B176" s="5">
        <f t="shared" si="142"/>
        <v>1165.2127570084824</v>
      </c>
      <c r="C176" s="5">
        <f t="shared" si="143"/>
        <v>2963.2033144128955</v>
      </c>
      <c r="D176" s="5">
        <f t="shared" si="144"/>
        <v>4367.047743839491</v>
      </c>
      <c r="E176" s="15">
        <f t="shared" si="145"/>
        <v>8.7188781194934471E-6</v>
      </c>
      <c r="F176" s="15">
        <f t="shared" si="146"/>
        <v>1.7176774543965172E-5</v>
      </c>
      <c r="G176" s="15">
        <f t="shared" si="147"/>
        <v>3.5065774216904959E-5</v>
      </c>
      <c r="H176" s="5">
        <f t="shared" si="148"/>
        <v>64748.434406544446</v>
      </c>
      <c r="I176" s="5">
        <f t="shared" si="149"/>
        <v>24618.48177877437</v>
      </c>
      <c r="J176" s="5">
        <f t="shared" si="150"/>
        <v>8922.5086283358742</v>
      </c>
      <c r="K176" s="5">
        <f t="shared" si="151"/>
        <v>55567.907248781601</v>
      </c>
      <c r="L176" s="5">
        <f t="shared" si="152"/>
        <v>8308.0636617241598</v>
      </c>
      <c r="M176" s="5">
        <f t="shared" si="153"/>
        <v>2043.1442822952151</v>
      </c>
      <c r="N176" s="15">
        <f t="shared" si="154"/>
        <v>-5.7760085415270557E-2</v>
      </c>
      <c r="O176" s="15">
        <f t="shared" si="155"/>
        <v>-5.3638449347655714E-2</v>
      </c>
      <c r="P176" s="15">
        <f t="shared" si="156"/>
        <v>-5.3008384771363937E-2</v>
      </c>
      <c r="Q176" s="5">
        <f t="shared" si="157"/>
        <v>2494.3640390942269</v>
      </c>
      <c r="R176" s="5">
        <f t="shared" si="158"/>
        <v>3390.5289498669035</v>
      </c>
      <c r="S176" s="5">
        <f t="shared" si="159"/>
        <v>1811.1130748396558</v>
      </c>
      <c r="T176" s="5">
        <f t="shared" si="160"/>
        <v>38.523928214735477</v>
      </c>
      <c r="U176" s="5">
        <f t="shared" si="161"/>
        <v>137.72290998018241</v>
      </c>
      <c r="V176" s="5">
        <f t="shared" si="162"/>
        <v>202.98249632261147</v>
      </c>
      <c r="W176" s="15">
        <f t="shared" si="163"/>
        <v>-1.0734613539272964E-2</v>
      </c>
      <c r="X176" s="15">
        <f t="shared" si="164"/>
        <v>-1.217998157191269E-2</v>
      </c>
      <c r="Y176" s="15">
        <f t="shared" si="165"/>
        <v>-9.7425357312937999E-3</v>
      </c>
      <c r="Z176" s="5">
        <f t="shared" si="178"/>
        <v>3044.9357325359956</v>
      </c>
      <c r="AA176" s="5">
        <f t="shared" si="179"/>
        <v>8645.3373977777937</v>
      </c>
      <c r="AB176" s="5">
        <f t="shared" si="180"/>
        <v>11680.735280607745</v>
      </c>
      <c r="AC176" s="16">
        <f t="shared" si="166"/>
        <v>1.4223497634864395</v>
      </c>
      <c r="AD176" s="16">
        <f t="shared" si="167"/>
        <v>2.9796611120469381</v>
      </c>
      <c r="AE176" s="16">
        <f t="shared" si="168"/>
        <v>7.5603885520067875</v>
      </c>
      <c r="AF176" s="15">
        <f t="shared" si="169"/>
        <v>-4.0504037456468023E-3</v>
      </c>
      <c r="AG176" s="15">
        <f t="shared" si="170"/>
        <v>2.9673830763510267E-4</v>
      </c>
      <c r="AH176" s="15">
        <f t="shared" si="171"/>
        <v>9.7937136394747881E-3</v>
      </c>
      <c r="AI176" s="1">
        <f t="shared" si="135"/>
        <v>197205.70205697778</v>
      </c>
      <c r="AJ176" s="1">
        <f t="shared" si="136"/>
        <v>72064.280086369763</v>
      </c>
      <c r="AK176" s="1">
        <f t="shared" si="137"/>
        <v>26192.627767134949</v>
      </c>
      <c r="AL176" s="14">
        <f t="shared" si="172"/>
        <v>63.177742333498607</v>
      </c>
      <c r="AM176" s="14">
        <f t="shared" si="173"/>
        <v>14.041718342954248</v>
      </c>
      <c r="AN176" s="14">
        <f t="shared" si="174"/>
        <v>4.5937316477456438</v>
      </c>
      <c r="AO176" s="11">
        <f t="shared" si="175"/>
        <v>6.1735592605913023E-3</v>
      </c>
      <c r="AP176" s="11">
        <f t="shared" si="176"/>
        <v>7.777056413492695E-3</v>
      </c>
      <c r="AQ176" s="11">
        <f t="shared" si="177"/>
        <v>7.0547714315777454E-3</v>
      </c>
      <c r="AR176" s="1">
        <f t="shared" si="183"/>
        <v>64748.434406544446</v>
      </c>
      <c r="AS176" s="1">
        <f t="shared" si="181"/>
        <v>24618.48177877437</v>
      </c>
      <c r="AT176" s="1">
        <f t="shared" si="182"/>
        <v>8922.5086283358742</v>
      </c>
      <c r="AU176" s="1">
        <f t="shared" si="138"/>
        <v>12949.686881308889</v>
      </c>
      <c r="AV176" s="1">
        <f t="shared" si="139"/>
        <v>4923.6963557548743</v>
      </c>
      <c r="AW176" s="1">
        <f t="shared" si="140"/>
        <v>1784.5017256671749</v>
      </c>
      <c r="AX176" s="2">
        <v>0.2</v>
      </c>
      <c r="AY176" s="2">
        <v>0.2</v>
      </c>
      <c r="AZ176" s="2">
        <v>0.2</v>
      </c>
      <c r="BA176" s="2">
        <f t="shared" si="184"/>
        <v>0.2</v>
      </c>
      <c r="BB176" s="2">
        <f t="shared" si="190"/>
        <v>4.000000000000001E-3</v>
      </c>
      <c r="BC176" s="2">
        <f t="shared" si="185"/>
        <v>4.000000000000001E-3</v>
      </c>
      <c r="BD176" s="2">
        <f t="shared" si="186"/>
        <v>4.000000000000001E-3</v>
      </c>
      <c r="BE176" s="2">
        <f t="shared" si="187"/>
        <v>258.99373762617785</v>
      </c>
      <c r="BF176" s="2">
        <f t="shared" si="188"/>
        <v>98.47392711509751</v>
      </c>
      <c r="BG176" s="2">
        <f t="shared" si="189"/>
        <v>35.690034513343505</v>
      </c>
      <c r="BH176" s="2">
        <f t="shared" si="191"/>
        <v>850.57209864483127</v>
      </c>
      <c r="BI176" s="2">
        <f t="shared" si="192"/>
        <v>113.9040879311539</v>
      </c>
      <c r="BJ176" s="2">
        <f t="shared" si="193"/>
        <v>30.554612921153851</v>
      </c>
      <c r="BK176" s="11">
        <f t="shared" si="194"/>
        <v>-2.6312118522046096E-2</v>
      </c>
      <c r="BL176" s="12">
        <f>BL$4*temperature!$I286+BL$5*temperature!$I286^2</f>
        <v>-18.587937136302973</v>
      </c>
      <c r="BM176" s="12">
        <f>BM$4*temperature!$I286+BM$5*temperature!$I286^2</f>
        <v>-17.097105500884588</v>
      </c>
      <c r="BN176" s="12">
        <f>BN$4*temperature!$I286+BN$5*temperature!$I286^2</f>
        <v>-15.644432191808635</v>
      </c>
      <c r="BO176" s="12">
        <f>BO$4*temperature!$I286^2+BO$5*temperature!$I286^6</f>
        <v>-69.972104304919597</v>
      </c>
      <c r="BP176" s="12">
        <f>BP$4*temperature!$I286^2+BP$5*temperature!$I286^6</f>
        <v>-70.147633265909633</v>
      </c>
      <c r="BQ176" s="12">
        <f>BQ$4*temperature!$I286^2+BQ$5*temperature!$I286^6</f>
        <v>-70.259557956808877</v>
      </c>
    </row>
    <row r="177" spans="1:69">
      <c r="A177" s="2">
        <f t="shared" si="141"/>
        <v>2131</v>
      </c>
      <c r="B177" s="5">
        <f t="shared" si="142"/>
        <v>1165.2224083890935</v>
      </c>
      <c r="C177" s="5">
        <f t="shared" si="143"/>
        <v>2963.251667774392</v>
      </c>
      <c r="D177" s="5">
        <f t="shared" si="144"/>
        <v>4367.1932210541618</v>
      </c>
      <c r="E177" s="15">
        <f t="shared" si="145"/>
        <v>8.2829342135187741E-6</v>
      </c>
      <c r="F177" s="15">
        <f t="shared" si="146"/>
        <v>1.6317935816766913E-5</v>
      </c>
      <c r="G177" s="15">
        <f t="shared" si="147"/>
        <v>3.3312485506059708E-5</v>
      </c>
      <c r="H177" s="5">
        <f t="shared" si="148"/>
        <v>60811.749217437908</v>
      </c>
      <c r="I177" s="5">
        <f t="shared" si="149"/>
        <v>23229.205616931409</v>
      </c>
      <c r="J177" s="5">
        <f t="shared" si="150"/>
        <v>8426.348353220681</v>
      </c>
      <c r="K177" s="5">
        <f t="shared" si="151"/>
        <v>52188.96305084748</v>
      </c>
      <c r="L177" s="5">
        <f t="shared" si="152"/>
        <v>7839.093071152528</v>
      </c>
      <c r="M177" s="5">
        <f t="shared" si="153"/>
        <v>1929.4654316180479</v>
      </c>
      <c r="N177" s="15">
        <f t="shared" si="154"/>
        <v>-6.0807476207558775E-2</v>
      </c>
      <c r="O177" s="15">
        <f t="shared" si="155"/>
        <v>-5.644764046912798E-2</v>
      </c>
      <c r="P177" s="15">
        <f t="shared" si="156"/>
        <v>-5.563916932457813E-2</v>
      </c>
      <c r="Q177" s="5">
        <f t="shared" si="157"/>
        <v>2317.5594022306755</v>
      </c>
      <c r="R177" s="5">
        <f t="shared" si="158"/>
        <v>3160.2276726347768</v>
      </c>
      <c r="S177" s="5">
        <f t="shared" si="159"/>
        <v>1693.7375785846871</v>
      </c>
      <c r="T177" s="5">
        <f t="shared" si="160"/>
        <v>38.110388733335597</v>
      </c>
      <c r="U177" s="5">
        <f t="shared" si="161"/>
        <v>136.0454474745936</v>
      </c>
      <c r="V177" s="5">
        <f t="shared" si="162"/>
        <v>201.00493209936121</v>
      </c>
      <c r="W177" s="15">
        <f t="shared" si="163"/>
        <v>-1.0734613539272964E-2</v>
      </c>
      <c r="X177" s="15">
        <f t="shared" si="164"/>
        <v>-1.217998157191269E-2</v>
      </c>
      <c r="Y177" s="15">
        <f t="shared" si="165"/>
        <v>-9.7425357312937999E-3</v>
      </c>
      <c r="Z177" s="5">
        <f t="shared" si="178"/>
        <v>2826.7902746505747</v>
      </c>
      <c r="AA177" s="5">
        <f t="shared" si="179"/>
        <v>8084.5000781631261</v>
      </c>
      <c r="AB177" s="5">
        <f t="shared" si="180"/>
        <v>11061.456897523774</v>
      </c>
      <c r="AC177" s="16">
        <f t="shared" si="166"/>
        <v>1.4165886726767942</v>
      </c>
      <c r="AD177" s="16">
        <f t="shared" si="167"/>
        <v>2.9805452916426529</v>
      </c>
      <c r="AE177" s="16">
        <f t="shared" si="168"/>
        <v>7.6344328324883053</v>
      </c>
      <c r="AF177" s="15">
        <f t="shared" si="169"/>
        <v>-4.0504037456468023E-3</v>
      </c>
      <c r="AG177" s="15">
        <f t="shared" si="170"/>
        <v>2.9673830763510267E-4</v>
      </c>
      <c r="AH177" s="15">
        <f t="shared" si="171"/>
        <v>9.7937136394747881E-3</v>
      </c>
      <c r="AI177" s="1">
        <f t="shared" si="135"/>
        <v>190434.8187325889</v>
      </c>
      <c r="AJ177" s="1">
        <f t="shared" si="136"/>
        <v>69781.548433487667</v>
      </c>
      <c r="AK177" s="1">
        <f t="shared" si="137"/>
        <v>25357.866716088629</v>
      </c>
      <c r="AL177" s="14">
        <f t="shared" si="172"/>
        <v>63.563873554382361</v>
      </c>
      <c r="AM177" s="14">
        <f t="shared" si="173"/>
        <v>14.149829546292825</v>
      </c>
      <c r="AN177" s="14">
        <f t="shared" si="174"/>
        <v>4.6258152972705657</v>
      </c>
      <c r="AO177" s="11">
        <f t="shared" si="175"/>
        <v>6.111823667985389E-3</v>
      </c>
      <c r="AP177" s="11">
        <f t="shared" si="176"/>
        <v>7.6992858493577683E-3</v>
      </c>
      <c r="AQ177" s="11">
        <f t="shared" si="177"/>
        <v>6.984223717261968E-3</v>
      </c>
      <c r="AR177" s="1">
        <f t="shared" si="183"/>
        <v>60811.749217437908</v>
      </c>
      <c r="AS177" s="1">
        <f t="shared" si="181"/>
        <v>23229.205616931409</v>
      </c>
      <c r="AT177" s="1">
        <f t="shared" si="182"/>
        <v>8426.348353220681</v>
      </c>
      <c r="AU177" s="1">
        <f t="shared" si="138"/>
        <v>12162.349843487582</v>
      </c>
      <c r="AV177" s="1">
        <f t="shared" si="139"/>
        <v>4645.8411233862817</v>
      </c>
      <c r="AW177" s="1">
        <f t="shared" si="140"/>
        <v>1685.2696706441363</v>
      </c>
      <c r="AX177" s="2">
        <v>0.2</v>
      </c>
      <c r="AY177" s="2">
        <v>0.2</v>
      </c>
      <c r="AZ177" s="2">
        <v>0.2</v>
      </c>
      <c r="BA177" s="2">
        <f t="shared" si="184"/>
        <v>0.2</v>
      </c>
      <c r="BB177" s="2">
        <f t="shared" si="190"/>
        <v>4.000000000000001E-3</v>
      </c>
      <c r="BC177" s="2">
        <f t="shared" si="185"/>
        <v>4.000000000000001E-3</v>
      </c>
      <c r="BD177" s="2">
        <f t="shared" si="186"/>
        <v>4.000000000000001E-3</v>
      </c>
      <c r="BE177" s="2">
        <f t="shared" si="187"/>
        <v>243.24699686975168</v>
      </c>
      <c r="BF177" s="2">
        <f t="shared" si="188"/>
        <v>92.916822467725652</v>
      </c>
      <c r="BG177" s="2">
        <f t="shared" si="189"/>
        <v>33.705393412882735</v>
      </c>
      <c r="BH177" s="2">
        <f t="shared" si="191"/>
        <v>860.5059917287989</v>
      </c>
      <c r="BI177" s="2">
        <f t="shared" si="192"/>
        <v>114.93205710851726</v>
      </c>
      <c r="BJ177" s="2">
        <f t="shared" si="193"/>
        <v>30.471025403921288</v>
      </c>
      <c r="BK177" s="11">
        <f t="shared" si="194"/>
        <v>-2.9256998865848455E-2</v>
      </c>
      <c r="BL177" s="12">
        <f>BL$4*temperature!$I287+BL$5*temperature!$I287^2</f>
        <v>-18.839032504205164</v>
      </c>
      <c r="BM177" s="12">
        <f>BM$4*temperature!$I287+BM$5*temperature!$I287^2</f>
        <v>-17.295983479019476</v>
      </c>
      <c r="BN177" s="12">
        <f>BN$4*temperature!$I287+BN$5*temperature!$I287^2</f>
        <v>-15.803489081884903</v>
      </c>
      <c r="BO177" s="12">
        <f>BO$4*temperature!$I287^2+BO$5*temperature!$I287^6</f>
        <v>-71.831317726505205</v>
      </c>
      <c r="BP177" s="12">
        <f>BP$4*temperature!$I287^2+BP$5*temperature!$I287^6</f>
        <v>-71.917984013207601</v>
      </c>
      <c r="BQ177" s="12">
        <f>BQ$4*temperature!$I287^2+BQ$5*temperature!$I287^6</f>
        <v>-71.973481057975576</v>
      </c>
    </row>
    <row r="178" spans="1:69">
      <c r="A178" s="2">
        <f t="shared" si="141"/>
        <v>2132</v>
      </c>
      <c r="B178" s="5">
        <f t="shared" si="142"/>
        <v>1165.2315772766187</v>
      </c>
      <c r="C178" s="5">
        <f t="shared" si="143"/>
        <v>2963.2976042173896</v>
      </c>
      <c r="D178" s="5">
        <f t="shared" si="144"/>
        <v>4367.3314290119961</v>
      </c>
      <c r="E178" s="15">
        <f t="shared" si="145"/>
        <v>7.8687875028428348E-6</v>
      </c>
      <c r="F178" s="15">
        <f t="shared" si="146"/>
        <v>1.5502039025928565E-5</v>
      </c>
      <c r="G178" s="15">
        <f t="shared" si="147"/>
        <v>3.1646861230756722E-5</v>
      </c>
      <c r="H178" s="5">
        <f t="shared" si="148"/>
        <v>56920.396274937077</v>
      </c>
      <c r="I178" s="5">
        <f t="shared" si="149"/>
        <v>21850.54692690399</v>
      </c>
      <c r="J178" s="5">
        <f t="shared" si="150"/>
        <v>7934.8585205434729</v>
      </c>
      <c r="K178" s="5">
        <f t="shared" si="151"/>
        <v>48848.999104514078</v>
      </c>
      <c r="L178" s="5">
        <f t="shared" si="152"/>
        <v>7373.7267886310547</v>
      </c>
      <c r="M178" s="5">
        <f t="shared" si="153"/>
        <v>1816.866580775745</v>
      </c>
      <c r="N178" s="15">
        <f t="shared" si="154"/>
        <v>-6.3997515012499728E-2</v>
      </c>
      <c r="O178" s="15">
        <f t="shared" si="155"/>
        <v>-5.9364811502748749E-2</v>
      </c>
      <c r="P178" s="15">
        <f t="shared" si="156"/>
        <v>-5.83575372728381E-2</v>
      </c>
      <c r="Q178" s="5">
        <f t="shared" si="157"/>
        <v>2145.9722779923791</v>
      </c>
      <c r="R178" s="5">
        <f t="shared" si="158"/>
        <v>2936.4603996668488</v>
      </c>
      <c r="S178" s="5">
        <f t="shared" si="159"/>
        <v>1579.4068826862774</v>
      </c>
      <c r="T178" s="5">
        <f t="shared" si="160"/>
        <v>37.701288438451776</v>
      </c>
      <c r="U178" s="5">
        <f t="shared" si="161"/>
        <v>134.38841643141043</v>
      </c>
      <c r="V178" s="5">
        <f t="shared" si="162"/>
        <v>199.04663436621689</v>
      </c>
      <c r="W178" s="15">
        <f t="shared" si="163"/>
        <v>-1.0734613539272964E-2</v>
      </c>
      <c r="X178" s="15">
        <f t="shared" si="164"/>
        <v>-1.217998157191269E-2</v>
      </c>
      <c r="Y178" s="15">
        <f t="shared" si="165"/>
        <v>-9.7425357312937999E-3</v>
      </c>
      <c r="Z178" s="5">
        <f t="shared" si="178"/>
        <v>2615.7846455499671</v>
      </c>
      <c r="AA178" s="5">
        <f t="shared" si="179"/>
        <v>7537.597398532127</v>
      </c>
      <c r="AB178" s="5">
        <f t="shared" si="180"/>
        <v>10445.892484001459</v>
      </c>
      <c r="AC178" s="16">
        <f t="shared" si="166"/>
        <v>1.4108509166109433</v>
      </c>
      <c r="AD178" s="16">
        <f t="shared" si="167"/>
        <v>2.9814297336083246</v>
      </c>
      <c r="AE178" s="16">
        <f t="shared" si="168"/>
        <v>7.7092022814495005</v>
      </c>
      <c r="AF178" s="15">
        <f t="shared" si="169"/>
        <v>-4.0504037456468023E-3</v>
      </c>
      <c r="AG178" s="15">
        <f t="shared" si="170"/>
        <v>2.9673830763510267E-4</v>
      </c>
      <c r="AH178" s="15">
        <f t="shared" si="171"/>
        <v>9.7937136394747881E-3</v>
      </c>
      <c r="AI178" s="1">
        <f t="shared" si="135"/>
        <v>183553.68670281759</v>
      </c>
      <c r="AJ178" s="1">
        <f t="shared" si="136"/>
        <v>67449.234713525191</v>
      </c>
      <c r="AK178" s="1">
        <f t="shared" si="137"/>
        <v>24507.349715123903</v>
      </c>
      <c r="AL178" s="14">
        <f t="shared" si="172"/>
        <v>63.948479829332676</v>
      </c>
      <c r="AM178" s="14">
        <f t="shared" si="173"/>
        <v>14.257683692865456</v>
      </c>
      <c r="AN178" s="14">
        <f t="shared" si="174"/>
        <v>4.6577999488923272</v>
      </c>
      <c r="AO178" s="11">
        <f t="shared" si="175"/>
        <v>6.0507054313055347E-3</v>
      </c>
      <c r="AP178" s="11">
        <f t="shared" si="176"/>
        <v>7.6222929908641903E-3</v>
      </c>
      <c r="AQ178" s="11">
        <f t="shared" si="177"/>
        <v>6.9143814800893483E-3</v>
      </c>
      <c r="AR178" s="1">
        <f t="shared" si="183"/>
        <v>56920.396274937077</v>
      </c>
      <c r="AS178" s="1">
        <f t="shared" si="181"/>
        <v>21850.54692690399</v>
      </c>
      <c r="AT178" s="1">
        <f t="shared" si="182"/>
        <v>7934.8585205434729</v>
      </c>
      <c r="AU178" s="1">
        <f t="shared" si="138"/>
        <v>11384.079254987417</v>
      </c>
      <c r="AV178" s="1">
        <f t="shared" si="139"/>
        <v>4370.1093853807979</v>
      </c>
      <c r="AW178" s="1">
        <f t="shared" si="140"/>
        <v>1586.9717041086947</v>
      </c>
      <c r="AX178" s="2">
        <v>0.2</v>
      </c>
      <c r="AY178" s="2">
        <v>0.2</v>
      </c>
      <c r="AZ178" s="2">
        <v>0.2</v>
      </c>
      <c r="BA178" s="2">
        <f t="shared" si="184"/>
        <v>0.2</v>
      </c>
      <c r="BB178" s="2">
        <f t="shared" si="190"/>
        <v>4.000000000000001E-3</v>
      </c>
      <c r="BC178" s="2">
        <f t="shared" si="185"/>
        <v>4.000000000000001E-3</v>
      </c>
      <c r="BD178" s="2">
        <f t="shared" si="186"/>
        <v>4.000000000000001E-3</v>
      </c>
      <c r="BE178" s="2">
        <f t="shared" si="187"/>
        <v>227.68158509974836</v>
      </c>
      <c r="BF178" s="2">
        <f t="shared" si="188"/>
        <v>87.40218770761598</v>
      </c>
      <c r="BG178" s="2">
        <f t="shared" si="189"/>
        <v>31.739434082173901</v>
      </c>
      <c r="BH178" s="2">
        <f t="shared" si="191"/>
        <v>870.41410494967738</v>
      </c>
      <c r="BI178" s="2">
        <f t="shared" si="192"/>
        <v>115.95496958306197</v>
      </c>
      <c r="BJ178" s="2">
        <f t="shared" si="193"/>
        <v>30.384607280598413</v>
      </c>
      <c r="BK178" s="11">
        <f t="shared" si="194"/>
        <v>-3.2329863149271693E-2</v>
      </c>
      <c r="BL178" s="12">
        <f>BL$4*temperature!$I288+BL$5*temperature!$I288^2</f>
        <v>-19.081791761374969</v>
      </c>
      <c r="BM178" s="12">
        <f>BM$4*temperature!$I288+BM$5*temperature!$I288^2</f>
        <v>-17.48818832695715</v>
      </c>
      <c r="BN178" s="12">
        <f>BN$4*temperature!$I288+BN$5*temperature!$I288^2</f>
        <v>-15.9571504196291</v>
      </c>
      <c r="BO178" s="12">
        <f>BO$4*temperature!$I288^2+BO$5*temperature!$I288^6</f>
        <v>-73.655365520180538</v>
      </c>
      <c r="BP178" s="12">
        <f>BP$4*temperature!$I288^2+BP$5*temperature!$I288^6</f>
        <v>-73.654216065055252</v>
      </c>
      <c r="BQ178" s="12">
        <f>BQ$4*temperature!$I288^2+BQ$5*temperature!$I288^6</f>
        <v>-73.653950180440901</v>
      </c>
    </row>
    <row r="179" spans="1:69">
      <c r="A179" s="2">
        <f t="shared" si="141"/>
        <v>2133</v>
      </c>
      <c r="B179" s="5">
        <f t="shared" si="142"/>
        <v>1165.2402877883083</v>
      </c>
      <c r="C179" s="5">
        <f t="shared" si="143"/>
        <v>2963.3412445147405</v>
      </c>
      <c r="D179" s="5">
        <f t="shared" si="144"/>
        <v>4367.4627307270948</v>
      </c>
      <c r="E179" s="15">
        <f t="shared" si="145"/>
        <v>7.4753481277006928E-6</v>
      </c>
      <c r="F179" s="15">
        <f t="shared" si="146"/>
        <v>1.4726937074632135E-5</v>
      </c>
      <c r="G179" s="15">
        <f t="shared" si="147"/>
        <v>3.0064518169218883E-5</v>
      </c>
      <c r="H179" s="5">
        <f t="shared" si="148"/>
        <v>53087.638367504755</v>
      </c>
      <c r="I179" s="5">
        <f t="shared" si="149"/>
        <v>20487.458212766411</v>
      </c>
      <c r="J179" s="5">
        <f t="shared" si="150"/>
        <v>7449.7352102003269</v>
      </c>
      <c r="K179" s="5">
        <f t="shared" si="151"/>
        <v>45559.391418115221</v>
      </c>
      <c r="L179" s="5">
        <f t="shared" si="152"/>
        <v>6913.6344829302025</v>
      </c>
      <c r="M179" s="5">
        <f t="shared" si="153"/>
        <v>1705.7352677077329</v>
      </c>
      <c r="N179" s="15">
        <f t="shared" si="154"/>
        <v>-6.734237643970209E-2</v>
      </c>
      <c r="O179" s="15">
        <f t="shared" si="155"/>
        <v>-6.239616938482595E-2</v>
      </c>
      <c r="P179" s="15">
        <f t="shared" si="156"/>
        <v>-6.1166468822692832E-2</v>
      </c>
      <c r="Q179" s="5">
        <f t="shared" si="157"/>
        <v>1979.9873342444287</v>
      </c>
      <c r="R179" s="5">
        <f t="shared" si="158"/>
        <v>2719.7422019931169</v>
      </c>
      <c r="S179" s="5">
        <f t="shared" si="159"/>
        <v>1468.3980528363486</v>
      </c>
      <c r="T179" s="5">
        <f t="shared" si="160"/>
        <v>37.296579677132335</v>
      </c>
      <c r="U179" s="5">
        <f t="shared" si="161"/>
        <v>132.75156799579733</v>
      </c>
      <c r="V179" s="5">
        <f t="shared" si="162"/>
        <v>197.10741541871025</v>
      </c>
      <c r="W179" s="15">
        <f t="shared" si="163"/>
        <v>-1.0734613539272964E-2</v>
      </c>
      <c r="X179" s="15">
        <f t="shared" si="164"/>
        <v>-1.217998157191269E-2</v>
      </c>
      <c r="Y179" s="15">
        <f t="shared" si="165"/>
        <v>-9.7425357312937999E-3</v>
      </c>
      <c r="Z179" s="5">
        <f t="shared" si="178"/>
        <v>2412.3070102867709</v>
      </c>
      <c r="AA179" s="5">
        <f t="shared" si="179"/>
        <v>7005.958597284588</v>
      </c>
      <c r="AB179" s="5">
        <f t="shared" si="180"/>
        <v>9836.172063062113</v>
      </c>
      <c r="AC179" s="16">
        <f t="shared" si="166"/>
        <v>1.405136400773753</v>
      </c>
      <c r="AD179" s="16">
        <f t="shared" si="167"/>
        <v>2.9823144380218087</v>
      </c>
      <c r="AE179" s="16">
        <f t="shared" si="168"/>
        <v>7.7847040009828028</v>
      </c>
      <c r="AF179" s="15">
        <f t="shared" si="169"/>
        <v>-4.0504037456468023E-3</v>
      </c>
      <c r="AG179" s="15">
        <f t="shared" si="170"/>
        <v>2.9673830763510267E-4</v>
      </c>
      <c r="AH179" s="15">
        <f t="shared" si="171"/>
        <v>9.7937136394747881E-3</v>
      </c>
      <c r="AI179" s="1">
        <f t="shared" si="135"/>
        <v>176582.39728752326</v>
      </c>
      <c r="AJ179" s="1">
        <f t="shared" si="136"/>
        <v>65074.420627553474</v>
      </c>
      <c r="AK179" s="1">
        <f t="shared" si="137"/>
        <v>23643.586447720209</v>
      </c>
      <c r="AL179" s="14">
        <f t="shared" si="172"/>
        <v>64.331543909417491</v>
      </c>
      <c r="AM179" s="14">
        <f t="shared" si="173"/>
        <v>14.365273172918762</v>
      </c>
      <c r="AN179" s="14">
        <f t="shared" si="174"/>
        <v>4.6896836965398636</v>
      </c>
      <c r="AO179" s="11">
        <f t="shared" si="175"/>
        <v>5.9901983769924793E-3</v>
      </c>
      <c r="AP179" s="11">
        <f t="shared" si="176"/>
        <v>7.5460700609555481E-3</v>
      </c>
      <c r="AQ179" s="11">
        <f t="shared" si="177"/>
        <v>6.8452376652884551E-3</v>
      </c>
      <c r="AR179" s="1">
        <f t="shared" si="183"/>
        <v>53087.638367504755</v>
      </c>
      <c r="AS179" s="1">
        <f t="shared" si="181"/>
        <v>20487.458212766411</v>
      </c>
      <c r="AT179" s="1">
        <f t="shared" si="182"/>
        <v>7449.7352102003269</v>
      </c>
      <c r="AU179" s="1">
        <f t="shared" si="138"/>
        <v>10617.527673500952</v>
      </c>
      <c r="AV179" s="1">
        <f t="shared" si="139"/>
        <v>4097.491642553282</v>
      </c>
      <c r="AW179" s="1">
        <f t="shared" si="140"/>
        <v>1489.9470420400655</v>
      </c>
      <c r="AX179" s="2">
        <v>0.2</v>
      </c>
      <c r="AY179" s="2">
        <v>0.2</v>
      </c>
      <c r="AZ179" s="2">
        <v>0.2</v>
      </c>
      <c r="BA179" s="2">
        <f t="shared" si="184"/>
        <v>0.2</v>
      </c>
      <c r="BB179" s="2">
        <f t="shared" si="190"/>
        <v>4.000000000000001E-3</v>
      </c>
      <c r="BC179" s="2">
        <f t="shared" si="185"/>
        <v>4.000000000000001E-3</v>
      </c>
      <c r="BD179" s="2">
        <f t="shared" si="186"/>
        <v>4.000000000000001E-3</v>
      </c>
      <c r="BE179" s="2">
        <f t="shared" si="187"/>
        <v>212.35055347001907</v>
      </c>
      <c r="BF179" s="2">
        <f t="shared" si="188"/>
        <v>81.949832851065665</v>
      </c>
      <c r="BG179" s="2">
        <f t="shared" si="189"/>
        <v>29.798940840801315</v>
      </c>
      <c r="BH179" s="2">
        <f t="shared" si="191"/>
        <v>880.27996670612504</v>
      </c>
      <c r="BI179" s="2">
        <f t="shared" si="192"/>
        <v>116.97162024741094</v>
      </c>
      <c r="BJ179" s="2">
        <f t="shared" si="193"/>
        <v>30.295261865848818</v>
      </c>
      <c r="BK179" s="11">
        <f t="shared" si="194"/>
        <v>-3.5540266869851816E-2</v>
      </c>
      <c r="BL179" s="12">
        <f>BL$4*temperature!$I289+BL$5*temperature!$I289^2</f>
        <v>-19.315991698725686</v>
      </c>
      <c r="BM179" s="12">
        <f>BM$4*temperature!$I289+BM$5*temperature!$I289^2</f>
        <v>-17.673551607182382</v>
      </c>
      <c r="BN179" s="12">
        <f>BN$4*temperature!$I289+BN$5*temperature!$I289^2</f>
        <v>-16.105288425690667</v>
      </c>
      <c r="BO179" s="12">
        <f>BO$4*temperature!$I289^2+BO$5*temperature!$I289^6</f>
        <v>-75.439970033965395</v>
      </c>
      <c r="BP179" s="12">
        <f>BP$4*temperature!$I289^2+BP$5*temperature!$I289^6</f>
        <v>-75.352320064817548</v>
      </c>
      <c r="BQ179" s="12">
        <f>BQ$4*temperature!$I289^2+BQ$5*temperature!$I289^6</f>
        <v>-75.297126343072435</v>
      </c>
    </row>
    <row r="180" spans="1:69">
      <c r="A180" s="2">
        <f t="shared" si="141"/>
        <v>2134</v>
      </c>
      <c r="B180" s="5">
        <f t="shared" si="142"/>
        <v>1165.2485628362717</v>
      </c>
      <c r="C180" s="5">
        <f t="shared" si="143"/>
        <v>2963.3827034077776</v>
      </c>
      <c r="D180" s="5">
        <f t="shared" si="144"/>
        <v>4367.5874711065853</v>
      </c>
      <c r="E180" s="15">
        <f t="shared" si="145"/>
        <v>7.1015807213156576E-6</v>
      </c>
      <c r="F180" s="15">
        <f t="shared" si="146"/>
        <v>1.3990590220900528E-5</v>
      </c>
      <c r="G180" s="15">
        <f t="shared" si="147"/>
        <v>2.8561292260757936E-5</v>
      </c>
      <c r="H180" s="5">
        <f t="shared" si="148"/>
        <v>49326.408032746469</v>
      </c>
      <c r="I180" s="5">
        <f t="shared" si="149"/>
        <v>19144.804378359448</v>
      </c>
      <c r="J180" s="5">
        <f t="shared" si="150"/>
        <v>6972.6380505915304</v>
      </c>
      <c r="K180" s="5">
        <f t="shared" si="151"/>
        <v>42331.232670807673</v>
      </c>
      <c r="L180" s="5">
        <f t="shared" si="152"/>
        <v>6460.4562739546427</v>
      </c>
      <c r="M180" s="5">
        <f t="shared" si="153"/>
        <v>1596.4506942833868</v>
      </c>
      <c r="N180" s="15">
        <f t="shared" si="154"/>
        <v>-7.0856055070656065E-2</v>
      </c>
      <c r="O180" s="15">
        <f t="shared" si="155"/>
        <v>-6.5548476722982585E-2</v>
      </c>
      <c r="P180" s="15">
        <f t="shared" si="156"/>
        <v>-6.4068894800544895E-2</v>
      </c>
      <c r="Q180" s="5">
        <f t="shared" si="157"/>
        <v>1819.9577711445813</v>
      </c>
      <c r="R180" s="5">
        <f t="shared" si="158"/>
        <v>2510.5473429286221</v>
      </c>
      <c r="S180" s="5">
        <f t="shared" si="159"/>
        <v>1360.9689264028016</v>
      </c>
      <c r="T180" s="5">
        <f t="shared" si="160"/>
        <v>36.896215307961619</v>
      </c>
      <c r="U180" s="5">
        <f t="shared" si="161"/>
        <v>131.13465634396601</v>
      </c>
      <c r="V180" s="5">
        <f t="shared" si="162"/>
        <v>195.18708938109049</v>
      </c>
      <c r="W180" s="15">
        <f t="shared" si="163"/>
        <v>-1.0734613539272964E-2</v>
      </c>
      <c r="X180" s="15">
        <f t="shared" si="164"/>
        <v>-1.217998157191269E-2</v>
      </c>
      <c r="Y180" s="15">
        <f t="shared" si="165"/>
        <v>-9.7425357312937999E-3</v>
      </c>
      <c r="Z180" s="5">
        <f t="shared" si="178"/>
        <v>2216.7067491331777</v>
      </c>
      <c r="AA180" s="5">
        <f t="shared" si="179"/>
        <v>6490.826654906512</v>
      </c>
      <c r="AB180" s="5">
        <f t="shared" si="180"/>
        <v>9234.3972563324751</v>
      </c>
      <c r="AC180" s="16">
        <f t="shared" si="166"/>
        <v>1.3994450310329143</v>
      </c>
      <c r="AD180" s="16">
        <f t="shared" si="167"/>
        <v>2.9831994049609829</v>
      </c>
      <c r="AE180" s="16">
        <f t="shared" si="168"/>
        <v>7.8609451627365017</v>
      </c>
      <c r="AF180" s="15">
        <f t="shared" si="169"/>
        <v>-4.0504037456468023E-3</v>
      </c>
      <c r="AG180" s="15">
        <f t="shared" si="170"/>
        <v>2.9673830763510267E-4</v>
      </c>
      <c r="AH180" s="15">
        <f t="shared" si="171"/>
        <v>9.7937136394747881E-3</v>
      </c>
      <c r="AI180" s="1">
        <f t="shared" si="135"/>
        <v>169541.68523227188</v>
      </c>
      <c r="AJ180" s="1">
        <f t="shared" si="136"/>
        <v>62664.470207351405</v>
      </c>
      <c r="AK180" s="1">
        <f t="shared" si="137"/>
        <v>22769.174844988254</v>
      </c>
      <c r="AL180" s="14">
        <f t="shared" si="172"/>
        <v>64.713049032233954</v>
      </c>
      <c r="AM180" s="14">
        <f t="shared" si="173"/>
        <v>14.472590517148298</v>
      </c>
      <c r="AN180" s="14">
        <f t="shared" si="174"/>
        <v>4.7214646760229293</v>
      </c>
      <c r="AO180" s="11">
        <f t="shared" si="175"/>
        <v>5.9302963932225542E-3</v>
      </c>
      <c r="AP180" s="11">
        <f t="shared" si="176"/>
        <v>7.4706093603459922E-3</v>
      </c>
      <c r="AQ180" s="11">
        <f t="shared" si="177"/>
        <v>6.7767852886355708E-3</v>
      </c>
      <c r="AR180" s="1">
        <f t="shared" si="183"/>
        <v>49326.408032746469</v>
      </c>
      <c r="AS180" s="1">
        <f t="shared" si="181"/>
        <v>19144.804378359448</v>
      </c>
      <c r="AT180" s="1">
        <f t="shared" si="182"/>
        <v>6972.6380505915304</v>
      </c>
      <c r="AU180" s="1">
        <f t="shared" si="138"/>
        <v>9865.2816065492952</v>
      </c>
      <c r="AV180" s="1">
        <f t="shared" si="139"/>
        <v>3828.9608756718899</v>
      </c>
      <c r="AW180" s="1">
        <f t="shared" si="140"/>
        <v>1394.5276101183063</v>
      </c>
      <c r="AX180" s="2">
        <v>0.2</v>
      </c>
      <c r="AY180" s="2">
        <v>0.2</v>
      </c>
      <c r="AZ180" s="2">
        <v>0.2</v>
      </c>
      <c r="BA180" s="2">
        <f t="shared" si="184"/>
        <v>0.20000000000000004</v>
      </c>
      <c r="BB180" s="2">
        <f t="shared" si="190"/>
        <v>4.000000000000001E-3</v>
      </c>
      <c r="BC180" s="2">
        <f t="shared" si="185"/>
        <v>4.000000000000001E-3</v>
      </c>
      <c r="BD180" s="2">
        <f t="shared" si="186"/>
        <v>4.000000000000001E-3</v>
      </c>
      <c r="BE180" s="2">
        <f t="shared" si="187"/>
        <v>197.30563213098591</v>
      </c>
      <c r="BF180" s="2">
        <f t="shared" si="188"/>
        <v>76.579217513437811</v>
      </c>
      <c r="BG180" s="2">
        <f t="shared" si="189"/>
        <v>27.890552202366127</v>
      </c>
      <c r="BH180" s="2">
        <f t="shared" si="191"/>
        <v>890.08450129066648</v>
      </c>
      <c r="BI180" s="2">
        <f t="shared" si="192"/>
        <v>117.98068502653732</v>
      </c>
      <c r="BJ180" s="2">
        <f t="shared" si="193"/>
        <v>30.20289405812623</v>
      </c>
      <c r="BK180" s="11">
        <f t="shared" si="194"/>
        <v>-3.8899008915692118E-2</v>
      </c>
      <c r="BL180" s="12">
        <f>BL$4*temperature!$I290+BL$5*temperature!$I290^2</f>
        <v>-19.541430074607288</v>
      </c>
      <c r="BM180" s="12">
        <f>BM$4*temperature!$I290+BM$5*temperature!$I290^2</f>
        <v>-17.851921211727426</v>
      </c>
      <c r="BN180" s="12">
        <f>BN$4*temperature!$I290+BN$5*temperature!$I290^2</f>
        <v>-16.247788150306519</v>
      </c>
      <c r="BO180" s="12">
        <f>BO$4*temperature!$I290^2+BO$5*temperature!$I290^6</f>
        <v>-77.180992741792821</v>
      </c>
      <c r="BP180" s="12">
        <f>BP$4*temperature!$I290^2+BP$5*temperature!$I290^6</f>
        <v>-77.008419238886873</v>
      </c>
      <c r="BQ180" s="12">
        <f>BQ$4*temperature!$I290^2+BQ$5*temperature!$I290^6</f>
        <v>-76.899298993057982</v>
      </c>
    </row>
    <row r="181" spans="1:69">
      <c r="A181" s="2">
        <f t="shared" si="141"/>
        <v>2135</v>
      </c>
      <c r="B181" s="5">
        <f t="shared" si="142"/>
        <v>1165.2564241876646</v>
      </c>
      <c r="C181" s="5">
        <f t="shared" si="143"/>
        <v>2963.4220899071952</v>
      </c>
      <c r="D181" s="5">
        <f t="shared" si="144"/>
        <v>4367.7059778517105</v>
      </c>
      <c r="E181" s="15">
        <f t="shared" si="145"/>
        <v>6.7465016852498745E-6</v>
      </c>
      <c r="F181" s="15">
        <f t="shared" si="146"/>
        <v>1.3291060709855502E-5</v>
      </c>
      <c r="G181" s="15">
        <f t="shared" si="147"/>
        <v>2.7133227647720037E-5</v>
      </c>
      <c r="H181" s="5">
        <f t="shared" si="148"/>
        <v>45649.199765510326</v>
      </c>
      <c r="I181" s="5">
        <f t="shared" si="149"/>
        <v>17827.322017476152</v>
      </c>
      <c r="J181" s="5">
        <f t="shared" si="150"/>
        <v>6505.1764713429257</v>
      </c>
      <c r="K181" s="5">
        <f t="shared" si="151"/>
        <v>39175.239730889065</v>
      </c>
      <c r="L181" s="5">
        <f t="shared" si="152"/>
        <v>6015.7890022458623</v>
      </c>
      <c r="M181" s="5">
        <f t="shared" si="153"/>
        <v>1489.3805820103639</v>
      </c>
      <c r="N181" s="15">
        <f t="shared" si="154"/>
        <v>-7.4554713879027457E-2</v>
      </c>
      <c r="O181" s="15">
        <f t="shared" si="155"/>
        <v>-6.8829081546679327E-2</v>
      </c>
      <c r="P181" s="15">
        <f t="shared" si="156"/>
        <v>-6.7067597299698911E-2</v>
      </c>
      <c r="Q181" s="5">
        <f t="shared" si="157"/>
        <v>1666.2025792748534</v>
      </c>
      <c r="R181" s="5">
        <f t="shared" si="158"/>
        <v>2309.3056320658907</v>
      </c>
      <c r="S181" s="5">
        <f t="shared" si="159"/>
        <v>1257.3561059330896</v>
      </c>
      <c r="T181" s="5">
        <f t="shared" si="160"/>
        <v>36.500148695568846</v>
      </c>
      <c r="U181" s="5">
        <f t="shared" si="161"/>
        <v>129.53743864625741</v>
      </c>
      <c r="V181" s="5">
        <f t="shared" si="162"/>
        <v>193.28547218850798</v>
      </c>
      <c r="W181" s="15">
        <f t="shared" si="163"/>
        <v>-1.0734613539272964E-2</v>
      </c>
      <c r="X181" s="15">
        <f t="shared" si="164"/>
        <v>-1.217998157191269E-2</v>
      </c>
      <c r="Y181" s="15">
        <f t="shared" si="165"/>
        <v>-9.7425357312937999E-3</v>
      </c>
      <c r="Z181" s="5">
        <f t="shared" si="178"/>
        <v>2029.2918089797815</v>
      </c>
      <c r="AA181" s="5">
        <f t="shared" si="179"/>
        <v>5993.3486001820129</v>
      </c>
      <c r="AB181" s="5">
        <f t="shared" si="180"/>
        <v>8642.6241316529613</v>
      </c>
      <c r="AC181" s="16">
        <f t="shared" si="166"/>
        <v>1.3937767136373918</v>
      </c>
      <c r="AD181" s="16">
        <f t="shared" si="167"/>
        <v>2.9840846345037493</v>
      </c>
      <c r="AE181" s="16">
        <f t="shared" si="168"/>
        <v>7.9379330085959579</v>
      </c>
      <c r="AF181" s="15">
        <f t="shared" si="169"/>
        <v>-4.0504037456468023E-3</v>
      </c>
      <c r="AG181" s="15">
        <f t="shared" si="170"/>
        <v>2.9673830763510267E-4</v>
      </c>
      <c r="AH181" s="15">
        <f t="shared" si="171"/>
        <v>9.7937136394747881E-3</v>
      </c>
      <c r="AI181" s="1">
        <f t="shared" si="135"/>
        <v>162452.79831559397</v>
      </c>
      <c r="AJ181" s="1">
        <f t="shared" si="136"/>
        <v>60226.984062288153</v>
      </c>
      <c r="AK181" s="1">
        <f t="shared" si="137"/>
        <v>21886.784970607732</v>
      </c>
      <c r="AL181" s="14">
        <f t="shared" si="172"/>
        <v>65.092978917891543</v>
      </c>
      <c r="AM181" s="14">
        <f t="shared" si="173"/>
        <v>14.579628396632302</v>
      </c>
      <c r="AN181" s="14">
        <f t="shared" si="174"/>
        <v>4.7531410648566412</v>
      </c>
      <c r="AO181" s="11">
        <f t="shared" si="175"/>
        <v>5.8709934292903287E-3</v>
      </c>
      <c r="AP181" s="11">
        <f t="shared" si="176"/>
        <v>7.3959032667425323E-3</v>
      </c>
      <c r="AQ181" s="11">
        <f t="shared" si="177"/>
        <v>6.7090174357492148E-3</v>
      </c>
      <c r="AR181" s="1">
        <f t="shared" si="183"/>
        <v>45649.199765510326</v>
      </c>
      <c r="AS181" s="1">
        <f t="shared" si="181"/>
        <v>17827.322017476152</v>
      </c>
      <c r="AT181" s="1">
        <f t="shared" si="182"/>
        <v>6505.1764713429257</v>
      </c>
      <c r="AU181" s="1">
        <f t="shared" si="138"/>
        <v>9129.8399531020659</v>
      </c>
      <c r="AV181" s="1">
        <f t="shared" si="139"/>
        <v>3565.4644034952307</v>
      </c>
      <c r="AW181" s="1">
        <f t="shared" si="140"/>
        <v>1301.0352942685852</v>
      </c>
      <c r="AX181" s="2">
        <v>0.2</v>
      </c>
      <c r="AY181" s="2">
        <v>0.2</v>
      </c>
      <c r="AZ181" s="2">
        <v>0.2</v>
      </c>
      <c r="BA181" s="2">
        <f t="shared" si="184"/>
        <v>0.2</v>
      </c>
      <c r="BB181" s="2">
        <f t="shared" si="190"/>
        <v>4.000000000000001E-3</v>
      </c>
      <c r="BC181" s="2">
        <f t="shared" si="185"/>
        <v>4.000000000000001E-3</v>
      </c>
      <c r="BD181" s="2">
        <f t="shared" si="186"/>
        <v>4.000000000000001E-3</v>
      </c>
      <c r="BE181" s="2">
        <f t="shared" si="187"/>
        <v>182.59679906204136</v>
      </c>
      <c r="BF181" s="2">
        <f t="shared" si="188"/>
        <v>71.309288069904625</v>
      </c>
      <c r="BG181" s="2">
        <f t="shared" si="189"/>
        <v>26.020705885371708</v>
      </c>
      <c r="BH181" s="2">
        <f t="shared" si="191"/>
        <v>899.80552946616967</v>
      </c>
      <c r="BI181" s="2">
        <f t="shared" si="192"/>
        <v>118.98071149697353</v>
      </c>
      <c r="BJ181" s="2">
        <f t="shared" si="193"/>
        <v>30.107413545930832</v>
      </c>
      <c r="BK181" s="11">
        <f t="shared" si="194"/>
        <v>-4.2418327479403578E-2</v>
      </c>
      <c r="BL181" s="12">
        <f>BL$4*temperature!$I291+BL$5*temperature!$I291^2</f>
        <v>-19.757926611829642</v>
      </c>
      <c r="BM181" s="12">
        <f>BM$4*temperature!$I291+BM$5*temperature!$I291^2</f>
        <v>-18.023162123728049</v>
      </c>
      <c r="BN181" s="12">
        <f>BN$4*temperature!$I291+BN$5*temperature!$I291^2</f>
        <v>-16.38454805902958</v>
      </c>
      <c r="BO181" s="12">
        <f>BO$4*temperature!$I291^2+BO$5*temperature!$I291^6</f>
        <v>-78.874462306413491</v>
      </c>
      <c r="BP181" s="12">
        <f>BP$4*temperature!$I291^2+BP$5*temperature!$I291^6</f>
        <v>-78.618795648030471</v>
      </c>
      <c r="BQ181" s="12">
        <f>BQ$4*temperature!$I291^2+BQ$5*temperature!$I291^6</f>
        <v>-78.456911106855429</v>
      </c>
    </row>
    <row r="182" spans="1:69">
      <c r="A182" s="2">
        <f t="shared" si="141"/>
        <v>2136</v>
      </c>
      <c r="B182" s="5">
        <f t="shared" si="142"/>
        <v>1165.2638925218728</v>
      </c>
      <c r="C182" s="5">
        <f t="shared" si="143"/>
        <v>2963.4595075789557</v>
      </c>
      <c r="D182" s="5">
        <f t="shared" si="144"/>
        <v>4367.8185623142754</v>
      </c>
      <c r="E182" s="15">
        <f t="shared" si="145"/>
        <v>6.4091766009873806E-6</v>
      </c>
      <c r="F182" s="15">
        <f t="shared" si="146"/>
        <v>1.2626507674362726E-5</v>
      </c>
      <c r="G182" s="15">
        <f t="shared" si="147"/>
        <v>2.5776566265334033E-5</v>
      </c>
      <c r="H182" s="5">
        <f t="shared" si="148"/>
        <v>42067.964943144463</v>
      </c>
      <c r="I182" s="5">
        <f t="shared" si="149"/>
        <v>16539.579325348914</v>
      </c>
      <c r="J182" s="5">
        <f t="shared" si="150"/>
        <v>6048.8962442939255</v>
      </c>
      <c r="K182" s="5">
        <f t="shared" si="151"/>
        <v>36101.663505680808</v>
      </c>
      <c r="L182" s="5">
        <f t="shared" si="152"/>
        <v>5581.1727081302961</v>
      </c>
      <c r="M182" s="5">
        <f t="shared" si="153"/>
        <v>1384.8780937202978</v>
      </c>
      <c r="N182" s="15">
        <f t="shared" si="154"/>
        <v>-7.8457113378805676E-2</v>
      </c>
      <c r="O182" s="15">
        <f t="shared" si="155"/>
        <v>-7.2245933817378205E-2</v>
      </c>
      <c r="P182" s="15">
        <f t="shared" si="156"/>
        <v>-7.0165066976372703E-2</v>
      </c>
      <c r="Q182" s="5">
        <f t="shared" si="157"/>
        <v>1519.0041164655433</v>
      </c>
      <c r="R182" s="5">
        <f t="shared" si="158"/>
        <v>2116.3991956156883</v>
      </c>
      <c r="S182" s="5">
        <f t="shared" si="159"/>
        <v>1157.7731470238839</v>
      </c>
      <c r="T182" s="5">
        <f t="shared" si="160"/>
        <v>36.108333705195918</v>
      </c>
      <c r="U182" s="5">
        <f t="shared" si="161"/>
        <v>127.95967503067322</v>
      </c>
      <c r="V182" s="5">
        <f t="shared" si="162"/>
        <v>191.40238156937144</v>
      </c>
      <c r="W182" s="15">
        <f t="shared" si="163"/>
        <v>-1.0734613539272964E-2</v>
      </c>
      <c r="X182" s="15">
        <f t="shared" si="164"/>
        <v>-1.217998157191269E-2</v>
      </c>
      <c r="Y182" s="15">
        <f t="shared" si="165"/>
        <v>-9.7425357312937999E-3</v>
      </c>
      <c r="Z182" s="5">
        <f t="shared" si="178"/>
        <v>1850.3264355463971</v>
      </c>
      <c r="AA182" s="5">
        <f t="shared" si="179"/>
        <v>5514.5666601611838</v>
      </c>
      <c r="AB182" s="5">
        <f t="shared" si="180"/>
        <v>8062.8461740369939</v>
      </c>
      <c r="AC182" s="16">
        <f t="shared" si="166"/>
        <v>1.3881313552158796</v>
      </c>
      <c r="AD182" s="16">
        <f t="shared" si="167"/>
        <v>2.9849701267280317</v>
      </c>
      <c r="AE182" s="16">
        <f t="shared" si="168"/>
        <v>8.0156748513714806</v>
      </c>
      <c r="AF182" s="15">
        <f t="shared" si="169"/>
        <v>-4.0504037456468023E-3</v>
      </c>
      <c r="AG182" s="15">
        <f t="shared" si="170"/>
        <v>2.9673830763510267E-4</v>
      </c>
      <c r="AH182" s="15">
        <f t="shared" si="171"/>
        <v>9.7937136394747881E-3</v>
      </c>
      <c r="AI182" s="1">
        <f t="shared" si="135"/>
        <v>155337.35843713663</v>
      </c>
      <c r="AJ182" s="1">
        <f t="shared" si="136"/>
        <v>57769.750059554564</v>
      </c>
      <c r="AK182" s="1">
        <f t="shared" si="137"/>
        <v>20999.141767815545</v>
      </c>
      <c r="AL182" s="14">
        <f t="shared" si="172"/>
        <v>65.471317764896213</v>
      </c>
      <c r="AM182" s="14">
        <f t="shared" si="173"/>
        <v>14.68637962270598</v>
      </c>
      <c r="AN182" s="14">
        <f t="shared" si="174"/>
        <v>4.7847110820725529</v>
      </c>
      <c r="AO182" s="11">
        <f t="shared" si="175"/>
        <v>5.8122834949974255E-3</v>
      </c>
      <c r="AP182" s="11">
        <f t="shared" si="176"/>
        <v>7.3219442340751069E-3</v>
      </c>
      <c r="AQ182" s="11">
        <f t="shared" si="177"/>
        <v>6.6419272613917222E-3</v>
      </c>
      <c r="AR182" s="1">
        <f t="shared" si="183"/>
        <v>42067.964943144463</v>
      </c>
      <c r="AS182" s="1">
        <f t="shared" si="181"/>
        <v>16539.579325348914</v>
      </c>
      <c r="AT182" s="1">
        <f t="shared" si="182"/>
        <v>6048.8962442939255</v>
      </c>
      <c r="AU182" s="1">
        <f t="shared" si="138"/>
        <v>8413.5929886288923</v>
      </c>
      <c r="AV182" s="1">
        <f t="shared" si="139"/>
        <v>3307.9158650697827</v>
      </c>
      <c r="AW182" s="1">
        <f t="shared" si="140"/>
        <v>1209.7792488587852</v>
      </c>
      <c r="AX182" s="2">
        <v>0.2</v>
      </c>
      <c r="AY182" s="2">
        <v>0.2</v>
      </c>
      <c r="AZ182" s="2">
        <v>0.2</v>
      </c>
      <c r="BA182" s="2">
        <f t="shared" si="184"/>
        <v>0.2</v>
      </c>
      <c r="BB182" s="2">
        <f t="shared" si="190"/>
        <v>4.000000000000001E-3</v>
      </c>
      <c r="BC182" s="2">
        <f t="shared" si="185"/>
        <v>4.000000000000001E-3</v>
      </c>
      <c r="BD182" s="2">
        <f t="shared" si="186"/>
        <v>4.000000000000001E-3</v>
      </c>
      <c r="BE182" s="2">
        <f t="shared" si="187"/>
        <v>168.2718597725779</v>
      </c>
      <c r="BF182" s="2">
        <f t="shared" si="188"/>
        <v>66.15831730139567</v>
      </c>
      <c r="BG182" s="2">
        <f t="shared" si="189"/>
        <v>24.195584977175709</v>
      </c>
      <c r="BH182" s="2">
        <f t="shared" si="191"/>
        <v>909.41715223826225</v>
      </c>
      <c r="BI182" s="2">
        <f t="shared" si="192"/>
        <v>119.97011076018427</v>
      </c>
      <c r="BJ182" s="2">
        <f t="shared" si="193"/>
        <v>30.008739413989339</v>
      </c>
      <c r="BK182" s="11">
        <f t="shared" si="194"/>
        <v>-4.6112129072150704E-2</v>
      </c>
      <c r="BL182" s="12">
        <f>BL$4*temperature!$I292+BL$5*temperature!$I292^2</f>
        <v>-19.965323883871243</v>
      </c>
      <c r="BM182" s="12">
        <f>BM$4*temperature!$I292+BM$5*temperature!$I292^2</f>
        <v>-18.18715709335719</v>
      </c>
      <c r="BN182" s="12">
        <f>BN$4*temperature!$I292+BN$5*temperature!$I292^2</f>
        <v>-16.515480551760739</v>
      </c>
      <c r="BO182" s="12">
        <f>BO$4*temperature!$I292^2+BO$5*temperature!$I292^6</f>
        <v>-80.516601519296486</v>
      </c>
      <c r="BP182" s="12">
        <f>BP$4*temperature!$I292^2+BP$5*temperature!$I292^6</f>
        <v>-80.17991537779433</v>
      </c>
      <c r="BQ182" s="12">
        <f>BQ$4*temperature!$I292^2+BQ$5*temperature!$I292^6</f>
        <v>-79.966583269608165</v>
      </c>
    </row>
    <row r="183" spans="1:69">
      <c r="A183" s="2">
        <f t="shared" si="141"/>
        <v>2137</v>
      </c>
      <c r="B183" s="5">
        <f t="shared" si="142"/>
        <v>1165.2709874848429</v>
      </c>
      <c r="C183" s="5">
        <f t="shared" si="143"/>
        <v>2963.49505481596</v>
      </c>
      <c r="D183" s="5">
        <f t="shared" si="144"/>
        <v>4367.9255203106513</v>
      </c>
      <c r="E183" s="15">
        <f t="shared" si="145"/>
        <v>6.0887177709380116E-6</v>
      </c>
      <c r="F183" s="15">
        <f t="shared" si="146"/>
        <v>1.1995182290644589E-5</v>
      </c>
      <c r="G183" s="15">
        <f t="shared" si="147"/>
        <v>2.448773795206733E-5</v>
      </c>
      <c r="H183" s="5">
        <f t="shared" si="148"/>
        <v>38594.010971987969</v>
      </c>
      <c r="I183" s="5">
        <f t="shared" si="149"/>
        <v>15285.93720368295</v>
      </c>
      <c r="J183" s="5">
        <f t="shared" si="150"/>
        <v>5605.2665067227927</v>
      </c>
      <c r="K183" s="5">
        <f t="shared" si="151"/>
        <v>33120.202413423576</v>
      </c>
      <c r="L183" s="5">
        <f t="shared" si="152"/>
        <v>5158.077513523046</v>
      </c>
      <c r="M183" s="5">
        <f t="shared" si="153"/>
        <v>1283.2788655984546</v>
      </c>
      <c r="N183" s="15">
        <f t="shared" si="154"/>
        <v>-8.2585144360122986E-2</v>
      </c>
      <c r="O183" s="15">
        <f t="shared" si="155"/>
        <v>-7.5807579649150081E-2</v>
      </c>
      <c r="P183" s="15">
        <f t="shared" si="156"/>
        <v>-7.3363300771773998E-2</v>
      </c>
      <c r="Q183" s="5">
        <f t="shared" si="157"/>
        <v>1378.606040895866</v>
      </c>
      <c r="R183" s="5">
        <f t="shared" si="158"/>
        <v>1932.1597134418314</v>
      </c>
      <c r="S183" s="5">
        <f t="shared" si="159"/>
        <v>1062.4089685957413</v>
      </c>
      <c r="T183" s="5">
        <f t="shared" si="160"/>
        <v>35.720724697323533</v>
      </c>
      <c r="U183" s="5">
        <f t="shared" si="161"/>
        <v>126.40112854685169</v>
      </c>
      <c r="V183" s="5">
        <f t="shared" si="162"/>
        <v>189.53763702787711</v>
      </c>
      <c r="W183" s="15">
        <f t="shared" si="163"/>
        <v>-1.0734613539272964E-2</v>
      </c>
      <c r="X183" s="15">
        <f t="shared" si="164"/>
        <v>-1.217998157191269E-2</v>
      </c>
      <c r="Y183" s="15">
        <f t="shared" si="165"/>
        <v>-9.7425357312937999E-3</v>
      </c>
      <c r="Z183" s="5">
        <f t="shared" si="178"/>
        <v>1680.0293228845778</v>
      </c>
      <c r="AA183" s="5">
        <f t="shared" si="179"/>
        <v>5055.4103890233437</v>
      </c>
      <c r="AB183" s="5">
        <f t="shared" si="180"/>
        <v>7496.97761842816</v>
      </c>
      <c r="AC183" s="16">
        <f t="shared" si="166"/>
        <v>1.3825088627752635</v>
      </c>
      <c r="AD183" s="16">
        <f t="shared" si="167"/>
        <v>2.9858558817117782</v>
      </c>
      <c r="AE183" s="16">
        <f t="shared" si="168"/>
        <v>8.0941780754929518</v>
      </c>
      <c r="AF183" s="15">
        <f t="shared" si="169"/>
        <v>-4.0504037456468023E-3</v>
      </c>
      <c r="AG183" s="15">
        <f t="shared" si="170"/>
        <v>2.9673830763510267E-4</v>
      </c>
      <c r="AH183" s="15">
        <f t="shared" si="171"/>
        <v>9.7937136394747881E-3</v>
      </c>
      <c r="AI183" s="1">
        <f t="shared" si="135"/>
        <v>148217.21558205187</v>
      </c>
      <c r="AJ183" s="1">
        <f t="shared" si="136"/>
        <v>55300.690918668886</v>
      </c>
      <c r="AK183" s="1">
        <f t="shared" si="137"/>
        <v>20109.006839892776</v>
      </c>
      <c r="AL183" s="14">
        <f t="shared" si="172"/>
        <v>65.848050245940456</v>
      </c>
      <c r="AM183" s="14">
        <f t="shared" si="173"/>
        <v>14.792837146777911</v>
      </c>
      <c r="AN183" s="14">
        <f t="shared" si="174"/>
        <v>4.8161729880167146</v>
      </c>
      <c r="AO183" s="11">
        <f t="shared" si="175"/>
        <v>5.7541606600474511E-3</v>
      </c>
      <c r="AP183" s="11">
        <f t="shared" si="176"/>
        <v>7.2487247917343558E-3</v>
      </c>
      <c r="AQ183" s="11">
        <f t="shared" si="177"/>
        <v>6.5755079887778048E-3</v>
      </c>
      <c r="AR183" s="1">
        <f t="shared" si="183"/>
        <v>38594.010971987969</v>
      </c>
      <c r="AS183" s="1">
        <f t="shared" si="181"/>
        <v>15285.93720368295</v>
      </c>
      <c r="AT183" s="1">
        <f t="shared" si="182"/>
        <v>5605.2665067227927</v>
      </c>
      <c r="AU183" s="1">
        <f t="shared" si="138"/>
        <v>7718.8021943975946</v>
      </c>
      <c r="AV183" s="1">
        <f t="shared" si="139"/>
        <v>3057.1874407365904</v>
      </c>
      <c r="AW183" s="1">
        <f t="shared" si="140"/>
        <v>1121.0533013445586</v>
      </c>
      <c r="AX183" s="2">
        <v>0.2</v>
      </c>
      <c r="AY183" s="2">
        <v>0.2</v>
      </c>
      <c r="AZ183" s="2">
        <v>0.2</v>
      </c>
      <c r="BA183" s="2">
        <f t="shared" si="184"/>
        <v>0.2</v>
      </c>
      <c r="BB183" s="2">
        <f t="shared" si="190"/>
        <v>4.000000000000001E-3</v>
      </c>
      <c r="BC183" s="2">
        <f t="shared" si="185"/>
        <v>4.000000000000001E-3</v>
      </c>
      <c r="BD183" s="2">
        <f t="shared" si="186"/>
        <v>4.000000000000001E-3</v>
      </c>
      <c r="BE183" s="2">
        <f t="shared" si="187"/>
        <v>154.37604388795191</v>
      </c>
      <c r="BF183" s="2">
        <f t="shared" si="188"/>
        <v>61.143748814731815</v>
      </c>
      <c r="BG183" s="2">
        <f t="shared" si="189"/>
        <v>22.421066026891175</v>
      </c>
      <c r="BH183" s="2">
        <f t="shared" si="191"/>
        <v>918.88898476421377</v>
      </c>
      <c r="BI183" s="2">
        <f t="shared" si="192"/>
        <v>120.94715188205363</v>
      </c>
      <c r="BJ183" s="2">
        <f t="shared" si="193"/>
        <v>29.906806673369854</v>
      </c>
      <c r="BK183" s="11">
        <f t="shared" si="194"/>
        <v>-4.9996256183954008E-2</v>
      </c>
      <c r="BL183" s="12">
        <f>BL$4*temperature!$I293+BL$5*temperature!$I293^2</f>
        <v>-20.163488079100382</v>
      </c>
      <c r="BM183" s="12">
        <f>BM$4*temperature!$I293+BM$5*temperature!$I293^2</f>
        <v>-18.343807219547898</v>
      </c>
      <c r="BN183" s="12">
        <f>BN$4*temperature!$I293+BN$5*temperature!$I293^2</f>
        <v>-16.640512408432734</v>
      </c>
      <c r="BO183" s="12">
        <f>BO$4*temperature!$I293^2+BO$5*temperature!$I293^6</f>
        <v>-82.103852768803989</v>
      </c>
      <c r="BP183" s="12">
        <f>BP$4*temperature!$I293^2+BP$5*temperature!$I293^6</f>
        <v>-81.688452341869834</v>
      </c>
      <c r="BQ183" s="12">
        <f>BQ$4*temperature!$I293^2+BQ$5*temperature!$I293^6</f>
        <v>-81.425136421302426</v>
      </c>
    </row>
    <row r="184" spans="1:69">
      <c r="A184" s="2">
        <f t="shared" si="141"/>
        <v>2138</v>
      </c>
      <c r="B184" s="5">
        <f t="shared" si="142"/>
        <v>1165.2777277407038</v>
      </c>
      <c r="C184" s="5">
        <f t="shared" si="143"/>
        <v>2963.5288250961903</v>
      </c>
      <c r="D184" s="5">
        <f t="shared" si="144"/>
        <v>4368.0271328954095</v>
      </c>
      <c r="E184" s="15">
        <f t="shared" si="145"/>
        <v>5.7842818823911106E-6</v>
      </c>
      <c r="F184" s="15">
        <f t="shared" si="146"/>
        <v>1.139542317611236E-5</v>
      </c>
      <c r="G184" s="15">
        <f t="shared" si="147"/>
        <v>2.3263351054463962E-5</v>
      </c>
      <c r="H184" s="5">
        <f t="shared" si="148"/>
        <v>35237.90612736316</v>
      </c>
      <c r="I184" s="5">
        <f t="shared" si="149"/>
        <v>14070.512127702521</v>
      </c>
      <c r="J184" s="5">
        <f t="shared" si="150"/>
        <v>5175.6674583842187</v>
      </c>
      <c r="K184" s="5">
        <f t="shared" si="151"/>
        <v>30239.920740340673</v>
      </c>
      <c r="L184" s="5">
        <f t="shared" si="152"/>
        <v>4747.8910981221252</v>
      </c>
      <c r="M184" s="5">
        <f t="shared" si="153"/>
        <v>1184.8981933757937</v>
      </c>
      <c r="N184" s="15">
        <f t="shared" si="154"/>
        <v>-8.6964494876261011E-2</v>
      </c>
      <c r="O184" s="15">
        <f t="shared" si="155"/>
        <v>-7.9523119675019571E-2</v>
      </c>
      <c r="P184" s="15">
        <f t="shared" si="156"/>
        <v>-7.6663517852591845E-2</v>
      </c>
      <c r="Q184" s="5">
        <f t="shared" si="157"/>
        <v>1245.2116328914199</v>
      </c>
      <c r="R184" s="5">
        <f t="shared" si="158"/>
        <v>1756.8661664523661</v>
      </c>
      <c r="S184" s="5">
        <f t="shared" si="159"/>
        <v>971.42651057473824</v>
      </c>
      <c r="T184" s="5">
        <f t="shared" si="160"/>
        <v>35.337276522355005</v>
      </c>
      <c r="U184" s="5">
        <f t="shared" si="161"/>
        <v>124.86156513048208</v>
      </c>
      <c r="V184" s="5">
        <f t="shared" si="162"/>
        <v>187.69105982670803</v>
      </c>
      <c r="W184" s="15">
        <f t="shared" si="163"/>
        <v>-1.0734613539272964E-2</v>
      </c>
      <c r="X184" s="15">
        <f t="shared" si="164"/>
        <v>-1.217998157191269E-2</v>
      </c>
      <c r="Y184" s="15">
        <f t="shared" si="165"/>
        <v>-9.7425357312937999E-3</v>
      </c>
      <c r="Z184" s="5">
        <f t="shared" si="178"/>
        <v>1518.5722106146543</v>
      </c>
      <c r="AA184" s="5">
        <f t="shared" si="179"/>
        <v>4616.6898981810509</v>
      </c>
      <c r="AB184" s="5">
        <f t="shared" si="180"/>
        <v>6946.8373845396191</v>
      </c>
      <c r="AC184" s="16">
        <f t="shared" si="166"/>
        <v>1.3769091436990888</v>
      </c>
      <c r="AD184" s="16">
        <f t="shared" si="167"/>
        <v>2.9867418995329595</v>
      </c>
      <c r="AE184" s="16">
        <f t="shared" si="168"/>
        <v>8.1734501377112441</v>
      </c>
      <c r="AF184" s="15">
        <f t="shared" si="169"/>
        <v>-4.0504037456468023E-3</v>
      </c>
      <c r="AG184" s="15">
        <f t="shared" si="170"/>
        <v>2.9673830763510267E-4</v>
      </c>
      <c r="AH184" s="15">
        <f t="shared" si="171"/>
        <v>9.7937136394747881E-3</v>
      </c>
      <c r="AI184" s="1">
        <f t="shared" si="135"/>
        <v>141114.2962182443</v>
      </c>
      <c r="AJ184" s="1">
        <f t="shared" si="136"/>
        <v>52827.809267538592</v>
      </c>
      <c r="AK184" s="1">
        <f t="shared" si="137"/>
        <v>19219.159457248061</v>
      </c>
      <c r="AL184" s="14">
        <f t="shared" si="172"/>
        <v>66.223161503603805</v>
      </c>
      <c r="AM184" s="14">
        <f t="shared" si="173"/>
        <v>14.898994060090189</v>
      </c>
      <c r="AN184" s="14">
        <f t="shared" si="174"/>
        <v>4.8475250841351736</v>
      </c>
      <c r="AO184" s="11">
        <f t="shared" si="175"/>
        <v>5.6966190534469769E-3</v>
      </c>
      <c r="AP184" s="11">
        <f t="shared" si="176"/>
        <v>7.1762375438170125E-3</v>
      </c>
      <c r="AQ184" s="11">
        <f t="shared" si="177"/>
        <v>6.5097529088900263E-3</v>
      </c>
      <c r="AR184" s="1">
        <f t="shared" si="183"/>
        <v>35237.90612736316</v>
      </c>
      <c r="AS184" s="1">
        <f t="shared" si="181"/>
        <v>14070.512127702521</v>
      </c>
      <c r="AT184" s="1">
        <f t="shared" si="182"/>
        <v>5175.6674583842187</v>
      </c>
      <c r="AU184" s="1">
        <f t="shared" si="138"/>
        <v>7047.5812254726325</v>
      </c>
      <c r="AV184" s="1">
        <f t="shared" si="139"/>
        <v>2814.1024255405046</v>
      </c>
      <c r="AW184" s="1">
        <f t="shared" si="140"/>
        <v>1035.1334916768437</v>
      </c>
      <c r="AX184" s="2">
        <v>0.2</v>
      </c>
      <c r="AY184" s="2">
        <v>0.2</v>
      </c>
      <c r="AZ184" s="2">
        <v>0.2</v>
      </c>
      <c r="BA184" s="2">
        <f t="shared" si="184"/>
        <v>0.19999999999999998</v>
      </c>
      <c r="BB184" s="2">
        <f t="shared" si="190"/>
        <v>4.000000000000001E-3</v>
      </c>
      <c r="BC184" s="2">
        <f t="shared" si="185"/>
        <v>4.000000000000001E-3</v>
      </c>
      <c r="BD184" s="2">
        <f t="shared" si="186"/>
        <v>4.000000000000001E-3</v>
      </c>
      <c r="BE184" s="2">
        <f t="shared" si="187"/>
        <v>140.95162450945267</v>
      </c>
      <c r="BF184" s="2">
        <f t="shared" si="188"/>
        <v>56.2820485108101</v>
      </c>
      <c r="BG184" s="2">
        <f t="shared" si="189"/>
        <v>20.702669833536881</v>
      </c>
      <c r="BH184" s="2">
        <f t="shared" si="191"/>
        <v>928.18519609549139</v>
      </c>
      <c r="BI184" s="2">
        <f t="shared" si="192"/>
        <v>121.90996092890036</v>
      </c>
      <c r="BJ184" s="2">
        <f t="shared" si="193"/>
        <v>29.801575432888711</v>
      </c>
      <c r="BK184" s="11">
        <f t="shared" si="194"/>
        <v>-5.4088799696646955E-2</v>
      </c>
      <c r="BL184" s="12">
        <f>BL$4*temperature!$I294+BL$5*temperature!$I294^2</f>
        <v>-20.352309632776777</v>
      </c>
      <c r="BM184" s="12">
        <f>BM$4*temperature!$I294+BM$5*temperature!$I294^2</f>
        <v>-18.493032429639193</v>
      </c>
      <c r="BN184" s="12">
        <f>BN$4*temperature!$I294+BN$5*temperature!$I294^2</f>
        <v>-16.759585155251671</v>
      </c>
      <c r="BO184" s="12">
        <f>BO$4*temperature!$I294^2+BO$5*temperature!$I294^6</f>
        <v>-83.63290170199663</v>
      </c>
      <c r="BP184" s="12">
        <f>BP$4*temperature!$I294^2+BP$5*temperature!$I294^6</f>
        <v>-83.141310385561965</v>
      </c>
      <c r="BQ184" s="12">
        <f>BQ$4*temperature!$I294^2+BQ$5*temperature!$I294^6</f>
        <v>-82.829612970637854</v>
      </c>
    </row>
    <row r="185" spans="1:69">
      <c r="A185" s="2">
        <f t="shared" si="141"/>
        <v>2139</v>
      </c>
      <c r="B185" s="5">
        <f t="shared" si="142"/>
        <v>1165.28413102081</v>
      </c>
      <c r="C185" s="5">
        <f t="shared" si="143"/>
        <v>2963.560907227994</v>
      </c>
      <c r="D185" s="5">
        <f t="shared" si="144"/>
        <v>4368.1236670965873</v>
      </c>
      <c r="E185" s="15">
        <f t="shared" si="145"/>
        <v>5.4950677882715551E-6</v>
      </c>
      <c r="F185" s="15">
        <f t="shared" si="146"/>
        <v>1.0825652017306742E-5</v>
      </c>
      <c r="G185" s="15">
        <f t="shared" si="147"/>
        <v>2.2100183501740762E-5</v>
      </c>
      <c r="H185" s="5">
        <f t="shared" si="148"/>
        <v>32009.391495420688</v>
      </c>
      <c r="I185" s="5">
        <f t="shared" si="149"/>
        <v>12897.141327910296</v>
      </c>
      <c r="J185" s="5">
        <f t="shared" si="150"/>
        <v>4761.378917516834</v>
      </c>
      <c r="K185" s="5">
        <f t="shared" si="151"/>
        <v>27469.173091184108</v>
      </c>
      <c r="L185" s="5">
        <f t="shared" si="152"/>
        <v>4351.90695641002</v>
      </c>
      <c r="M185" s="5">
        <f t="shared" si="153"/>
        <v>1090.0284150337795</v>
      </c>
      <c r="N185" s="15">
        <f t="shared" si="154"/>
        <v>-9.1625493100593092E-2</v>
      </c>
      <c r="O185" s="15">
        <f t="shared" si="155"/>
        <v>-8.3402111280253211E-2</v>
      </c>
      <c r="P185" s="15">
        <f t="shared" si="156"/>
        <v>-8.00657633477595E-2</v>
      </c>
      <c r="Q185" s="5">
        <f t="shared" si="157"/>
        <v>1118.9825318672599</v>
      </c>
      <c r="R185" s="5">
        <f t="shared" si="158"/>
        <v>1590.7431302594207</v>
      </c>
      <c r="S185" s="5">
        <f t="shared" si="159"/>
        <v>884.96166035643341</v>
      </c>
      <c r="T185" s="5">
        <f t="shared" si="160"/>
        <v>34.957944515357099</v>
      </c>
      <c r="U185" s="5">
        <f t="shared" si="161"/>
        <v>123.34075356815264</v>
      </c>
      <c r="V185" s="5">
        <f t="shared" si="162"/>
        <v>185.86247296990192</v>
      </c>
      <c r="W185" s="15">
        <f t="shared" si="163"/>
        <v>-1.0734613539272964E-2</v>
      </c>
      <c r="X185" s="15">
        <f t="shared" si="164"/>
        <v>-1.217998157191269E-2</v>
      </c>
      <c r="Y185" s="15">
        <f t="shared" si="165"/>
        <v>-9.7425357312937999E-3</v>
      </c>
      <c r="Z185" s="5">
        <f t="shared" si="178"/>
        <v>1366.0789525059593</v>
      </c>
      <c r="AA185" s="5">
        <f t="shared" si="179"/>
        <v>4199.0902942842067</v>
      </c>
      <c r="AB185" s="5">
        <f t="shared" si="180"/>
        <v>6414.1338510063051</v>
      </c>
      <c r="AC185" s="16">
        <f t="shared" si="166"/>
        <v>1.3713321057460346</v>
      </c>
      <c r="AD185" s="16">
        <f t="shared" si="167"/>
        <v>2.9876281802695699</v>
      </c>
      <c r="AE185" s="16">
        <f t="shared" si="168"/>
        <v>8.2534985678065134</v>
      </c>
      <c r="AF185" s="15">
        <f t="shared" si="169"/>
        <v>-4.0504037456468023E-3</v>
      </c>
      <c r="AG185" s="15">
        <f t="shared" si="170"/>
        <v>2.9673830763510267E-4</v>
      </c>
      <c r="AH185" s="15">
        <f t="shared" si="171"/>
        <v>9.7937136394747881E-3</v>
      </c>
      <c r="AI185" s="1">
        <f t="shared" ref="AI185:AI248" si="195">(1-$AI$5)*AI184+AU184</f>
        <v>134050.44782189251</v>
      </c>
      <c r="AJ185" s="1">
        <f t="shared" ref="AJ185:AJ248" si="196">(1-$AI$5)*AJ184+AV184</f>
        <v>50359.130766325237</v>
      </c>
      <c r="AK185" s="1">
        <f t="shared" ref="AK185:AK248" si="197">(1-$AI$5)*AK184+AW184</f>
        <v>18332.377003200098</v>
      </c>
      <c r="AL185" s="14">
        <f t="shared" si="172"/>
        <v>66.596637145968728</v>
      </c>
      <c r="AM185" s="14">
        <f t="shared" si="173"/>
        <v>15.004843593423924</v>
      </c>
      <c r="AN185" s="14">
        <f t="shared" si="174"/>
        <v>4.8787657127473665</v>
      </c>
      <c r="AO185" s="11">
        <f t="shared" si="175"/>
        <v>5.6396528629125073E-3</v>
      </c>
      <c r="AP185" s="11">
        <f t="shared" si="176"/>
        <v>7.104475168378842E-3</v>
      </c>
      <c r="AQ185" s="11">
        <f t="shared" si="177"/>
        <v>6.444655379801126E-3</v>
      </c>
      <c r="AR185" s="1">
        <f t="shared" si="183"/>
        <v>32009.391495420688</v>
      </c>
      <c r="AS185" s="1">
        <f t="shared" si="181"/>
        <v>12897.141327910296</v>
      </c>
      <c r="AT185" s="1">
        <f t="shared" si="182"/>
        <v>4761.378917516834</v>
      </c>
      <c r="AU185" s="1">
        <f t="shared" ref="AU185:AU248" si="198">$AU$5*AR185</f>
        <v>6401.8782990841382</v>
      </c>
      <c r="AV185" s="1">
        <f t="shared" ref="AV185:AV248" si="199">$AU$5*AS185</f>
        <v>2579.4282655820593</v>
      </c>
      <c r="AW185" s="1">
        <f t="shared" ref="AW185:AW248" si="200">$AU$5*AT185</f>
        <v>952.27578350336682</v>
      </c>
      <c r="AX185" s="2">
        <v>0.2</v>
      </c>
      <c r="AY185" s="2">
        <v>0.2</v>
      </c>
      <c r="AZ185" s="2">
        <v>0.2</v>
      </c>
      <c r="BA185" s="2">
        <f t="shared" si="184"/>
        <v>0.2</v>
      </c>
      <c r="BB185" s="2">
        <f t="shared" si="190"/>
        <v>4.000000000000001E-3</v>
      </c>
      <c r="BC185" s="2">
        <f t="shared" si="185"/>
        <v>4.000000000000001E-3</v>
      </c>
      <c r="BD185" s="2">
        <f t="shared" si="186"/>
        <v>4.000000000000001E-3</v>
      </c>
      <c r="BE185" s="2">
        <f t="shared" si="187"/>
        <v>128.03756598168277</v>
      </c>
      <c r="BF185" s="2">
        <f t="shared" si="188"/>
        <v>51.588565311641197</v>
      </c>
      <c r="BG185" s="2">
        <f t="shared" si="189"/>
        <v>19.045515670067342</v>
      </c>
      <c r="BH185" s="2">
        <f t="shared" si="191"/>
        <v>937.26329467860114</v>
      </c>
      <c r="BI185" s="2">
        <f t="shared" si="192"/>
        <v>122.85652771473728</v>
      </c>
      <c r="BJ185" s="2">
        <f t="shared" si="193"/>
        <v>29.693043694557939</v>
      </c>
      <c r="BK185" s="11">
        <f t="shared" si="194"/>
        <v>-5.8410462411095515E-2</v>
      </c>
      <c r="BL185" s="12">
        <f>BL$4*temperature!$I295+BL$5*temperature!$I295^2</f>
        <v>-20.531703717743301</v>
      </c>
      <c r="BM185" s="12">
        <f>BM$4*temperature!$I295+BM$5*temperature!$I295^2</f>
        <v>-18.634771849953843</v>
      </c>
      <c r="BN185" s="12">
        <f>BN$4*temperature!$I295+BN$5*temperature!$I295^2</f>
        <v>-16.872655346078442</v>
      </c>
      <c r="BO185" s="12">
        <f>BO$4*temperature!$I295^2+BO$5*temperature!$I295^6</f>
        <v>-85.100698766416258</v>
      </c>
      <c r="BP185" s="12">
        <f>BP$4*temperature!$I295^2+BP$5*temperature!$I295^6</f>
        <v>-84.535643396189712</v>
      </c>
      <c r="BQ185" s="12">
        <f>BQ$4*temperature!$I295^2+BQ$5*temperature!$I295^6</f>
        <v>-84.177295996449516</v>
      </c>
    </row>
    <row r="186" spans="1:69">
      <c r="A186" s="2">
        <f t="shared" ref="A186:A249" si="201">1+A185</f>
        <v>2140</v>
      </c>
      <c r="B186" s="5">
        <f t="shared" ref="B186:B249" si="202">B185*(1+E186)</f>
        <v>1165.2902141703378</v>
      </c>
      <c r="C186" s="5">
        <f t="shared" ref="C186:C249" si="203">C185*(1+F186)</f>
        <v>2963.5913855831523</v>
      </c>
      <c r="D186" s="5">
        <f t="shared" ref="D186:D249" si="204">D185*(1+G186)</f>
        <v>4368.2153766144584</v>
      </c>
      <c r="E186" s="15">
        <f t="shared" ref="E186:E249" si="205">E185*$E$5</f>
        <v>5.2203143988579772E-6</v>
      </c>
      <c r="F186" s="15">
        <f t="shared" ref="F186:F249" si="206">F185*$E$5</f>
        <v>1.0284369416441405E-5</v>
      </c>
      <c r="G186" s="15">
        <f t="shared" ref="G186:G249" si="207">G185*$E$5</f>
        <v>2.0995174326653724E-5</v>
      </c>
      <c r="H186" s="5">
        <f t="shared" ref="H186:H249" si="208">AR186</f>
        <v>28917.301329785325</v>
      </c>
      <c r="I186" s="5">
        <f t="shared" ref="I186:I249" si="209">AS186</f>
        <v>11769.350811569988</v>
      </c>
      <c r="J186" s="5">
        <f t="shared" ref="J186:J249" si="210">AT186</f>
        <v>4363.5699105942367</v>
      </c>
      <c r="K186" s="5">
        <f t="shared" ref="K186:K249" si="211">H186/B186*1000</f>
        <v>24815.536059722115</v>
      </c>
      <c r="L186" s="5">
        <f t="shared" ref="L186:L249" si="212">I186/C186*1000</f>
        <v>3971.3136125391011</v>
      </c>
      <c r="M186" s="5">
        <f t="shared" ref="M186:M249" si="213">J186/D186*1000</f>
        <v>998.93652999687436</v>
      </c>
      <c r="N186" s="15">
        <f t="shared" ref="N186:N249" si="214">K186/K185-1</f>
        <v>-9.6604183265845966E-2</v>
      </c>
      <c r="O186" s="15">
        <f t="shared" ref="O186:O249" si="215">L186/L185-1</f>
        <v>-8.7454384407353758E-2</v>
      </c>
      <c r="P186" s="15">
        <f t="shared" ref="P186:P249" si="216">M186/M185-1</f>
        <v>-8.3568358201086212E-2</v>
      </c>
      <c r="Q186" s="5">
        <f t="shared" ref="Q186:Q249" si="217">T186*H186/1000</f>
        <v>1000.037908215017</v>
      </c>
      <c r="R186" s="5">
        <f t="shared" ref="R186:R249" si="218">U186*I186/1000</f>
        <v>1433.9596423730077</v>
      </c>
      <c r="S186" s="5">
        <f t="shared" ref="S186:S249" si="219">V186*J186/1000</f>
        <v>803.12246528841388</v>
      </c>
      <c r="T186" s="5">
        <f t="shared" ref="T186:T249" si="220">T185*(1+W186)</f>
        <v>34.582684490857396</v>
      </c>
      <c r="U186" s="5">
        <f t="shared" ref="U186:U249" si="221">U185*(1+X186)</f>
        <v>121.83846546262671</v>
      </c>
      <c r="V186" s="5">
        <f t="shared" ref="V186:V249" si="222">V185*(1+Y186)</f>
        <v>184.05170118588603</v>
      </c>
      <c r="W186" s="15">
        <f t="shared" ref="W186:W249" si="223">T$5-1</f>
        <v>-1.0734613539272964E-2</v>
      </c>
      <c r="X186" s="15">
        <f t="shared" ref="X186:X249" si="224">U$5-1</f>
        <v>-1.217998157191269E-2</v>
      </c>
      <c r="Y186" s="15">
        <f t="shared" ref="Y186:Y249" si="225">V$5-1</f>
        <v>-9.7425357312937999E-3</v>
      </c>
      <c r="Z186" s="5">
        <f t="shared" si="178"/>
        <v>1222.6250725213979</v>
      </c>
      <c r="AA186" s="5">
        <f t="shared" si="179"/>
        <v>3803.1674135052272</v>
      </c>
      <c r="AB186" s="5">
        <f t="shared" si="180"/>
        <v>5900.4506980438427</v>
      </c>
      <c r="AC186" s="16">
        <f t="shared" ref="AC186:AC249" si="226">AC185*(1+AF186)</f>
        <v>1.365777657048395</v>
      </c>
      <c r="AD186" s="16">
        <f t="shared" ref="AD186:AD249" si="227">AD185*(1+AG186)</f>
        <v>2.9885147239996259</v>
      </c>
      <c r="AE186" s="16">
        <f t="shared" ref="AE186:AE249" si="228">AE185*(1+AH186)</f>
        <v>8.3343309693034264</v>
      </c>
      <c r="AF186" s="15">
        <f t="shared" ref="AF186:AF249" si="229">AC$5-1</f>
        <v>-4.0504037456468023E-3</v>
      </c>
      <c r="AG186" s="15">
        <f t="shared" ref="AG186:AG249" si="230">AD$5-1</f>
        <v>2.9673830763510267E-4</v>
      </c>
      <c r="AH186" s="15">
        <f t="shared" ref="AH186:AH249" si="231">AE$5-1</f>
        <v>9.7937136394747881E-3</v>
      </c>
      <c r="AI186" s="1">
        <f t="shared" si="195"/>
        <v>127047.2813387874</v>
      </c>
      <c r="AJ186" s="1">
        <f t="shared" si="196"/>
        <v>47902.645955274769</v>
      </c>
      <c r="AK186" s="1">
        <f t="shared" si="197"/>
        <v>17451.415086383455</v>
      </c>
      <c r="AL186" s="14">
        <f t="shared" ref="AL186:AL249" si="232">AL185*(1+AO186)</f>
        <v>66.968463242155934</v>
      </c>
      <c r="AM186" s="14">
        <f t="shared" ref="AM186:AM249" si="233">AM185*(1+AP186)</f>
        <v>15.110379116751664</v>
      </c>
      <c r="AN186" s="14">
        <f t="shared" ref="AN186:AN249" si="234">AN185*(1+AQ186)</f>
        <v>4.9098932568078393</v>
      </c>
      <c r="AO186" s="11">
        <f t="shared" ref="AO186:AO249" si="235">AO$5*AO185</f>
        <v>5.5832563342833822E-3</v>
      </c>
      <c r="AP186" s="11">
        <f t="shared" ref="AP186:AP249" si="236">AP$5*AP185</f>
        <v>7.0334304166950537E-3</v>
      </c>
      <c r="AQ186" s="11">
        <f t="shared" ref="AQ186:AQ249" si="237">AQ$5*AQ185</f>
        <v>6.3802088260031149E-3</v>
      </c>
      <c r="AR186" s="1">
        <f t="shared" si="183"/>
        <v>28917.301329785325</v>
      </c>
      <c r="AS186" s="1">
        <f t="shared" si="181"/>
        <v>11769.350811569988</v>
      </c>
      <c r="AT186" s="1">
        <f t="shared" si="182"/>
        <v>4363.5699105942367</v>
      </c>
      <c r="AU186" s="1">
        <f t="shared" si="198"/>
        <v>5783.4602659570655</v>
      </c>
      <c r="AV186" s="1">
        <f t="shared" si="199"/>
        <v>2353.8701623139978</v>
      </c>
      <c r="AW186" s="1">
        <f t="shared" si="200"/>
        <v>872.71398211884741</v>
      </c>
      <c r="AX186" s="2">
        <v>0.2</v>
      </c>
      <c r="AY186" s="2">
        <v>0.2</v>
      </c>
      <c r="AZ186" s="2">
        <v>0.2</v>
      </c>
      <c r="BA186" s="2">
        <f t="shared" si="184"/>
        <v>0.2</v>
      </c>
      <c r="BB186" s="2">
        <f t="shared" si="190"/>
        <v>4.000000000000001E-3</v>
      </c>
      <c r="BC186" s="2">
        <f t="shared" si="185"/>
        <v>4.000000000000001E-3</v>
      </c>
      <c r="BD186" s="2">
        <f t="shared" si="186"/>
        <v>4.000000000000001E-3</v>
      </c>
      <c r="BE186" s="2">
        <f t="shared" si="187"/>
        <v>115.66920531914133</v>
      </c>
      <c r="BF186" s="2">
        <f t="shared" si="188"/>
        <v>47.077403246279964</v>
      </c>
      <c r="BG186" s="2">
        <f t="shared" si="189"/>
        <v>17.45427964237695</v>
      </c>
      <c r="BH186" s="2">
        <f t="shared" si="191"/>
        <v>946.07257710328781</v>
      </c>
      <c r="BI186" s="2">
        <f t="shared" si="192"/>
        <v>123.7847250139604</v>
      </c>
      <c r="BJ186" s="2">
        <f t="shared" si="193"/>
        <v>29.581265119567075</v>
      </c>
      <c r="BK186" s="11">
        <f t="shared" si="194"/>
        <v>-6.2984979618883524E-2</v>
      </c>
      <c r="BL186" s="12">
        <f>BL$4*temperature!$I296+BL$5*temperature!$I296^2</f>
        <v>-20.70161058605132</v>
      </c>
      <c r="BM186" s="12">
        <f>BM$4*temperature!$I296+BM$5*temperature!$I296^2</f>
        <v>-18.76898406134071</v>
      </c>
      <c r="BN186" s="12">
        <f>BN$4*temperature!$I296+BN$5*temperature!$I296^2</f>
        <v>-16.979694754323823</v>
      </c>
      <c r="BO186" s="12">
        <f>BO$4*temperature!$I296^2+BO$5*temperature!$I296^6</f>
        <v>-86.504478345851069</v>
      </c>
      <c r="BP186" s="12">
        <f>BP$4*temperature!$I296^2+BP$5*temperature!$I296^6</f>
        <v>-85.86887315317324</v>
      </c>
      <c r="BQ186" s="12">
        <f>BQ$4*temperature!$I296^2+BQ$5*temperature!$I296^6</f>
        <v>-85.465726281342796</v>
      </c>
    </row>
    <row r="187" spans="1:69">
      <c r="A187" s="2">
        <f t="shared" si="201"/>
        <v>2141</v>
      </c>
      <c r="B187" s="5">
        <f t="shared" si="202"/>
        <v>1165.2959931925573</v>
      </c>
      <c r="C187" s="5">
        <f t="shared" si="203"/>
        <v>2963.6203403183304</v>
      </c>
      <c r="D187" s="5">
        <f t="shared" si="204"/>
        <v>4368.3025024856197</v>
      </c>
      <c r="E187" s="15">
        <f t="shared" si="205"/>
        <v>4.9592986789150782E-6</v>
      </c>
      <c r="F187" s="15">
        <f t="shared" si="206"/>
        <v>9.7701509456193339E-6</v>
      </c>
      <c r="G187" s="15">
        <f t="shared" si="207"/>
        <v>1.9945415610321037E-5</v>
      </c>
      <c r="H187" s="5">
        <f t="shared" si="208"/>
        <v>25969.493010714388</v>
      </c>
      <c r="I187" s="5">
        <f t="shared" si="209"/>
        <v>10690.32670976486</v>
      </c>
      <c r="J187" s="5">
        <f t="shared" si="210"/>
        <v>3983.2894564298667</v>
      </c>
      <c r="K187" s="5">
        <f t="shared" si="211"/>
        <v>22285.748138175488</v>
      </c>
      <c r="L187" s="5">
        <f t="shared" si="212"/>
        <v>3607.1849569694155</v>
      </c>
      <c r="M187" s="5">
        <f t="shared" si="213"/>
        <v>911.8620915477635</v>
      </c>
      <c r="N187" s="15">
        <f t="shared" si="214"/>
        <v>-0.10194371443189187</v>
      </c>
      <c r="O187" s="15">
        <f t="shared" si="215"/>
        <v>-9.1689725641404651E-2</v>
      </c>
      <c r="P187" s="15">
        <f t="shared" si="216"/>
        <v>-8.7167138085723295E-2</v>
      </c>
      <c r="Q187" s="5">
        <f t="shared" si="217"/>
        <v>888.45408275801924</v>
      </c>
      <c r="R187" s="5">
        <f t="shared" si="218"/>
        <v>1286.6286608547039</v>
      </c>
      <c r="S187" s="5">
        <f t="shared" si="219"/>
        <v>725.98864385247543</v>
      </c>
      <c r="T187" s="5">
        <f t="shared" si="220"/>
        <v>34.211452737697435</v>
      </c>
      <c r="U187" s="5">
        <f t="shared" si="221"/>
        <v>120.35447519854181</v>
      </c>
      <c r="V187" s="5">
        <f t="shared" si="222"/>
        <v>182.25857091067712</v>
      </c>
      <c r="W187" s="15">
        <f t="shared" si="223"/>
        <v>-1.0734613539272964E-2</v>
      </c>
      <c r="X187" s="15">
        <f t="shared" si="224"/>
        <v>-1.217998157191269E-2</v>
      </c>
      <c r="Y187" s="15">
        <f t="shared" si="225"/>
        <v>-9.7425357312937999E-3</v>
      </c>
      <c r="Z187" s="5">
        <f t="shared" si="178"/>
        <v>1088.2378164778149</v>
      </c>
      <c r="AA187" s="5">
        <f t="shared" si="179"/>
        <v>3429.3449200135724</v>
      </c>
      <c r="AB187" s="5">
        <f t="shared" si="180"/>
        <v>5407.2340348592952</v>
      </c>
      <c r="AC187" s="16">
        <f t="shared" si="226"/>
        <v>1.3602457061105655</v>
      </c>
      <c r="AD187" s="16">
        <f t="shared" si="227"/>
        <v>2.9894015308011683</v>
      </c>
      <c r="AE187" s="16">
        <f t="shared" si="228"/>
        <v>8.4159550201933904</v>
      </c>
      <c r="AF187" s="15">
        <f t="shared" si="229"/>
        <v>-4.0504037456468023E-3</v>
      </c>
      <c r="AG187" s="15">
        <f t="shared" si="230"/>
        <v>2.9673830763510267E-4</v>
      </c>
      <c r="AH187" s="15">
        <f t="shared" si="231"/>
        <v>9.7937136394747881E-3</v>
      </c>
      <c r="AI187" s="1">
        <f t="shared" si="195"/>
        <v>120126.01347086573</v>
      </c>
      <c r="AJ187" s="1">
        <f t="shared" si="196"/>
        <v>45466.251522061291</v>
      </c>
      <c r="AK187" s="1">
        <f t="shared" si="197"/>
        <v>16578.987559863956</v>
      </c>
      <c r="AL187" s="14">
        <f t="shared" si="232"/>
        <v>67.338626317783991</v>
      </c>
      <c r="AM187" s="14">
        <f t="shared" si="233"/>
        <v>15.215594138838345</v>
      </c>
      <c r="AN187" s="14">
        <f t="shared" si="234"/>
        <v>4.9409061396567395</v>
      </c>
      <c r="AO187" s="11">
        <f t="shared" si="235"/>
        <v>5.5274237709405484E-3</v>
      </c>
      <c r="AP187" s="11">
        <f t="shared" si="236"/>
        <v>6.9630961125281034E-3</v>
      </c>
      <c r="AQ187" s="11">
        <f t="shared" si="237"/>
        <v>6.3164067377430837E-3</v>
      </c>
      <c r="AR187" s="1">
        <f t="shared" si="183"/>
        <v>25969.493010714388</v>
      </c>
      <c r="AS187" s="1">
        <f t="shared" si="181"/>
        <v>10690.32670976486</v>
      </c>
      <c r="AT187" s="1">
        <f t="shared" si="182"/>
        <v>3983.2894564298667</v>
      </c>
      <c r="AU187" s="1">
        <f t="shared" si="198"/>
        <v>5193.8986021428782</v>
      </c>
      <c r="AV187" s="1">
        <f t="shared" si="199"/>
        <v>2138.0653419529722</v>
      </c>
      <c r="AW187" s="1">
        <f t="shared" si="200"/>
        <v>796.65789128597339</v>
      </c>
      <c r="AX187" s="2">
        <v>0.2</v>
      </c>
      <c r="AY187" s="2">
        <v>0.2</v>
      </c>
      <c r="AZ187" s="2">
        <v>0.2</v>
      </c>
      <c r="BA187" s="2">
        <f t="shared" si="184"/>
        <v>0.2</v>
      </c>
      <c r="BB187" s="2">
        <f t="shared" si="190"/>
        <v>4.000000000000001E-3</v>
      </c>
      <c r="BC187" s="2">
        <f t="shared" si="185"/>
        <v>4.000000000000001E-3</v>
      </c>
      <c r="BD187" s="2">
        <f t="shared" si="186"/>
        <v>4.000000000000001E-3</v>
      </c>
      <c r="BE187" s="2">
        <f t="shared" si="187"/>
        <v>103.87797204285758</v>
      </c>
      <c r="BF187" s="2">
        <f t="shared" si="188"/>
        <v>42.761306839059451</v>
      </c>
      <c r="BG187" s="2">
        <f t="shared" si="189"/>
        <v>15.933157825719471</v>
      </c>
      <c r="BH187" s="2">
        <f t="shared" si="191"/>
        <v>954.55212518775079</v>
      </c>
      <c r="BI187" s="2">
        <f t="shared" si="192"/>
        <v>124.69234747868468</v>
      </c>
      <c r="BJ187" s="2">
        <f t="shared" si="193"/>
        <v>29.466373608025414</v>
      </c>
      <c r="BK187" s="11">
        <f t="shared" si="194"/>
        <v>-6.7839600826668539E-2</v>
      </c>
      <c r="BL187" s="12">
        <f>BL$4*temperature!$I297+BL$5*temperature!$I297^2</f>
        <v>-20.861995755274197</v>
      </c>
      <c r="BM187" s="12">
        <f>BM$4*temperature!$I297+BM$5*temperature!$I297^2</f>
        <v>-18.895647234874339</v>
      </c>
      <c r="BN187" s="12">
        <f>BN$4*temperature!$I297+BN$5*temperature!$I297^2</f>
        <v>-17.080690471627911</v>
      </c>
      <c r="BO187" s="12">
        <f>BO$4*temperature!$I297^2+BO$5*temperature!$I297^6</f>
        <v>-87.841775237971191</v>
      </c>
      <c r="BP187" s="12">
        <f>BP$4*temperature!$I297^2+BP$5*temperature!$I297^6</f>
        <v>-87.138704682305274</v>
      </c>
      <c r="BQ187" s="12">
        <f>BQ$4*temperature!$I297^2+BQ$5*temperature!$I297^6</f>
        <v>-86.692716952586167</v>
      </c>
    </row>
    <row r="188" spans="1:69">
      <c r="A188" s="2">
        <f t="shared" si="201"/>
        <v>2142</v>
      </c>
      <c r="B188" s="5">
        <f t="shared" si="202"/>
        <v>1165.3014832908927</v>
      </c>
      <c r="C188" s="5">
        <f t="shared" si="203"/>
        <v>2963.6478475854969</v>
      </c>
      <c r="D188" s="5">
        <f t="shared" si="204"/>
        <v>4368.3852737140969</v>
      </c>
      <c r="E188" s="15">
        <f t="shared" si="205"/>
        <v>4.7113337449693239E-6</v>
      </c>
      <c r="F188" s="15">
        <f t="shared" si="206"/>
        <v>9.2816433983383671E-6</v>
      </c>
      <c r="G188" s="15">
        <f t="shared" si="207"/>
        <v>1.8948144829804984E-5</v>
      </c>
      <c r="H188" s="5">
        <f t="shared" si="208"/>
        <v>23172.787642120587</v>
      </c>
      <c r="I188" s="5">
        <f t="shared" si="209"/>
        <v>9662.8903861248036</v>
      </c>
      <c r="J188" s="5">
        <f t="shared" si="210"/>
        <v>3621.4586876266903</v>
      </c>
      <c r="K188" s="5">
        <f t="shared" si="211"/>
        <v>19885.658753886604</v>
      </c>
      <c r="L188" s="5">
        <f t="shared" si="212"/>
        <v>3260.4718519432813</v>
      </c>
      <c r="M188" s="5">
        <f t="shared" si="213"/>
        <v>829.01540516998546</v>
      </c>
      <c r="N188" s="15">
        <f t="shared" si="214"/>
        <v>-0.10769615493309515</v>
      </c>
      <c r="O188" s="15">
        <f t="shared" si="215"/>
        <v>-9.6117362752983437E-2</v>
      </c>
      <c r="P188" s="15">
        <f t="shared" si="216"/>
        <v>-9.0854403473618395E-2</v>
      </c>
      <c r="Q188" s="5">
        <f t="shared" si="217"/>
        <v>784.26459887723877</v>
      </c>
      <c r="R188" s="5">
        <f t="shared" si="218"/>
        <v>1148.8071225603221</v>
      </c>
      <c r="S188" s="5">
        <f t="shared" si="219"/>
        <v>653.61140336994981</v>
      </c>
      <c r="T188" s="5">
        <f t="shared" si="220"/>
        <v>33.844206013941154</v>
      </c>
      <c r="U188" s="5">
        <f t="shared" si="221"/>
        <v>118.88855990852635</v>
      </c>
      <c r="V188" s="5">
        <f t="shared" si="222"/>
        <v>180.48291027124532</v>
      </c>
      <c r="W188" s="15">
        <f t="shared" si="223"/>
        <v>-1.0734613539272964E-2</v>
      </c>
      <c r="X188" s="15">
        <f t="shared" si="224"/>
        <v>-1.217998157191269E-2</v>
      </c>
      <c r="Y188" s="15">
        <f t="shared" si="225"/>
        <v>-9.7425357312937999E-3</v>
      </c>
      <c r="Z188" s="5">
        <f t="shared" si="178"/>
        <v>962.89669921426673</v>
      </c>
      <c r="AA188" s="5">
        <f t="shared" si="179"/>
        <v>3077.9128143639737</v>
      </c>
      <c r="AB188" s="5">
        <f t="shared" si="180"/>
        <v>4935.7810104322398</v>
      </c>
      <c r="AC188" s="16">
        <f t="shared" si="226"/>
        <v>1.3547361618075353</v>
      </c>
      <c r="AD188" s="16">
        <f t="shared" si="227"/>
        <v>2.99028860075226</v>
      </c>
      <c r="AE188" s="16">
        <f t="shared" si="228"/>
        <v>8.4983784736638643</v>
      </c>
      <c r="AF188" s="15">
        <f t="shared" si="229"/>
        <v>-4.0504037456468023E-3</v>
      </c>
      <c r="AG188" s="15">
        <f t="shared" si="230"/>
        <v>2.9673830763510267E-4</v>
      </c>
      <c r="AH188" s="15">
        <f t="shared" si="231"/>
        <v>9.7937136394747881E-3</v>
      </c>
      <c r="AI188" s="1">
        <f t="shared" si="195"/>
        <v>113307.31072592203</v>
      </c>
      <c r="AJ188" s="1">
        <f t="shared" si="196"/>
        <v>43057.691711808133</v>
      </c>
      <c r="AK188" s="1">
        <f t="shared" si="197"/>
        <v>15717.746695163534</v>
      </c>
      <c r="AL188" s="14">
        <f t="shared" si="232"/>
        <v>67.707113350357275</v>
      </c>
      <c r="AM188" s="14">
        <f t="shared" si="233"/>
        <v>15.320482306792314</v>
      </c>
      <c r="AN188" s="14">
        <f t="shared" si="234"/>
        <v>4.9718028247595125</v>
      </c>
      <c r="AO188" s="11">
        <f t="shared" si="235"/>
        <v>5.4721495332311432E-3</v>
      </c>
      <c r="AP188" s="11">
        <f t="shared" si="236"/>
        <v>6.8934651514028222E-3</v>
      </c>
      <c r="AQ188" s="11">
        <f t="shared" si="237"/>
        <v>6.2532426703656527E-3</v>
      </c>
      <c r="AR188" s="1">
        <f t="shared" si="183"/>
        <v>23172.787642120587</v>
      </c>
      <c r="AS188" s="1">
        <f t="shared" si="181"/>
        <v>9662.8903861248036</v>
      </c>
      <c r="AT188" s="1">
        <f t="shared" si="182"/>
        <v>3621.4586876266903</v>
      </c>
      <c r="AU188" s="1">
        <f t="shared" si="198"/>
        <v>4634.5575284241177</v>
      </c>
      <c r="AV188" s="1">
        <f t="shared" si="199"/>
        <v>1932.5780772249609</v>
      </c>
      <c r="AW188" s="1">
        <f t="shared" si="200"/>
        <v>724.29173752533814</v>
      </c>
      <c r="AX188" s="2">
        <v>0.2</v>
      </c>
      <c r="AY188" s="2">
        <v>0.2</v>
      </c>
      <c r="AZ188" s="2">
        <v>0.2</v>
      </c>
      <c r="BA188" s="2">
        <f t="shared" si="184"/>
        <v>0.20000000000000004</v>
      </c>
      <c r="BB188" s="2">
        <f t="shared" si="190"/>
        <v>4.000000000000001E-3</v>
      </c>
      <c r="BC188" s="2">
        <f t="shared" si="185"/>
        <v>4.000000000000001E-3</v>
      </c>
      <c r="BD188" s="2">
        <f t="shared" si="186"/>
        <v>4.000000000000001E-3</v>
      </c>
      <c r="BE188" s="2">
        <f t="shared" si="187"/>
        <v>92.691150568482371</v>
      </c>
      <c r="BF188" s="2">
        <f t="shared" si="188"/>
        <v>38.651561544499224</v>
      </c>
      <c r="BG188" s="2">
        <f t="shared" si="189"/>
        <v>14.485834750506765</v>
      </c>
      <c r="BH188" s="2">
        <f t="shared" si="191"/>
        <v>962.62818892326936</v>
      </c>
      <c r="BI188" s="2">
        <f t="shared" si="192"/>
        <v>125.57718127726194</v>
      </c>
      <c r="BJ188" s="2">
        <f t="shared" si="193"/>
        <v>29.348617209494474</v>
      </c>
      <c r="BK188" s="11">
        <f t="shared" si="194"/>
        <v>-7.3005632239842494E-2</v>
      </c>
      <c r="BL188" s="12">
        <f>BL$4*temperature!$I298+BL$5*temperature!$I298^2</f>
        <v>-21.012850034932427</v>
      </c>
      <c r="BM188" s="12">
        <f>BM$4*temperature!$I298+BM$5*temperature!$I298^2</f>
        <v>-19.014759144186431</v>
      </c>
      <c r="BN188" s="12">
        <f>BN$4*temperature!$I298+BN$5*temperature!$I298^2</f>
        <v>-17.175644910587042</v>
      </c>
      <c r="BO188" s="12">
        <f>BO$4*temperature!$I298^2+BO$5*temperature!$I298^6</f>
        <v>-89.110438261191575</v>
      </c>
      <c r="BP188" s="12">
        <f>BP$4*temperature!$I298^2+BP$5*temperature!$I298^6</f>
        <v>-88.343138915666628</v>
      </c>
      <c r="BQ188" s="12">
        <f>BQ$4*temperature!$I298^2+BQ$5*temperature!$I298^6</f>
        <v>-87.8563655406777</v>
      </c>
    </row>
    <row r="189" spans="1:69">
      <c r="A189" s="2">
        <f t="shared" si="201"/>
        <v>2143</v>
      </c>
      <c r="B189" s="5">
        <f t="shared" si="202"/>
        <v>1165.3066989088838</v>
      </c>
      <c r="C189" s="5">
        <f t="shared" si="203"/>
        <v>2963.6739797318528</v>
      </c>
      <c r="D189" s="5">
        <f t="shared" si="204"/>
        <v>4368.4639078710934</v>
      </c>
      <c r="E189" s="15">
        <f t="shared" si="205"/>
        <v>4.4757670577208579E-6</v>
      </c>
      <c r="F189" s="15">
        <f t="shared" si="206"/>
        <v>8.8175612284214485E-6</v>
      </c>
      <c r="G189" s="15">
        <f t="shared" si="207"/>
        <v>1.8000737588314733E-5</v>
      </c>
      <c r="H189" s="5">
        <f t="shared" si="208"/>
        <v>20532.922146083893</v>
      </c>
      <c r="I189" s="5">
        <f t="shared" si="209"/>
        <v>8689.4776842319789</v>
      </c>
      <c r="J189" s="5">
        <f t="shared" si="210"/>
        <v>3278.8644317446106</v>
      </c>
      <c r="K189" s="5">
        <f t="shared" si="211"/>
        <v>17620.187170733301</v>
      </c>
      <c r="L189" s="5">
        <f t="shared" si="212"/>
        <v>2931.9951329525743</v>
      </c>
      <c r="M189" s="5">
        <f t="shared" si="213"/>
        <v>750.57606080635264</v>
      </c>
      <c r="N189" s="15">
        <f t="shared" si="214"/>
        <v>-0.11392489487986024</v>
      </c>
      <c r="O189" s="15">
        <f t="shared" si="215"/>
        <v>-0.10074514791315581</v>
      </c>
      <c r="P189" s="15">
        <f t="shared" si="216"/>
        <v>-9.4617474988355932E-2</v>
      </c>
      <c r="Q189" s="5">
        <f t="shared" si="217"/>
        <v>687.46074473925898</v>
      </c>
      <c r="R189" s="5">
        <f t="shared" si="218"/>
        <v>1020.4965991065854</v>
      </c>
      <c r="S189" s="5">
        <f t="shared" si="219"/>
        <v>586.01356702206897</v>
      </c>
      <c r="T189" s="5">
        <f t="shared" si="220"/>
        <v>33.480901541837959</v>
      </c>
      <c r="U189" s="5">
        <f t="shared" si="221"/>
        <v>117.44049943972925</v>
      </c>
      <c r="V189" s="5">
        <f t="shared" si="222"/>
        <v>178.72454906903982</v>
      </c>
      <c r="W189" s="15">
        <f t="shared" si="223"/>
        <v>-1.0734613539272964E-2</v>
      </c>
      <c r="X189" s="15">
        <f t="shared" si="224"/>
        <v>-1.217998157191269E-2</v>
      </c>
      <c r="Y189" s="15">
        <f t="shared" si="225"/>
        <v>-9.7425357312937999E-3</v>
      </c>
      <c r="Z189" s="5">
        <f t="shared" si="178"/>
        <v>846.53453882037127</v>
      </c>
      <c r="AA189" s="5">
        <f t="shared" si="179"/>
        <v>2749.0273741847541</v>
      </c>
      <c r="AB189" s="5">
        <f t="shared" si="180"/>
        <v>4487.2300843827461</v>
      </c>
      <c r="AC189" s="16">
        <f t="shared" si="226"/>
        <v>1.3492489333833868</v>
      </c>
      <c r="AD189" s="16">
        <f t="shared" si="227"/>
        <v>2.9911759339309878</v>
      </c>
      <c r="AE189" s="16">
        <f t="shared" si="228"/>
        <v>8.5816091588348051</v>
      </c>
      <c r="AF189" s="15">
        <f t="shared" si="229"/>
        <v>-4.0504037456468023E-3</v>
      </c>
      <c r="AG189" s="15">
        <f t="shared" si="230"/>
        <v>2.9673830763510267E-4</v>
      </c>
      <c r="AH189" s="15">
        <f t="shared" si="231"/>
        <v>9.7937136394747881E-3</v>
      </c>
      <c r="AI189" s="1">
        <f t="shared" si="195"/>
        <v>106611.13718175395</v>
      </c>
      <c r="AJ189" s="1">
        <f t="shared" si="196"/>
        <v>40684.500617852282</v>
      </c>
      <c r="AK189" s="1">
        <f t="shared" si="197"/>
        <v>14870.263763172519</v>
      </c>
      <c r="AL189" s="14">
        <f t="shared" si="232"/>
        <v>68.073911764586697</v>
      </c>
      <c r="AM189" s="14">
        <f t="shared" si="233"/>
        <v>15.425037405568027</v>
      </c>
      <c r="AN189" s="14">
        <f t="shared" si="234"/>
        <v>5.0025818154362192</v>
      </c>
      <c r="AO189" s="11">
        <f t="shared" si="235"/>
        <v>5.4174280378988318E-3</v>
      </c>
      <c r="AP189" s="11">
        <f t="shared" si="236"/>
        <v>6.8245304998887941E-3</v>
      </c>
      <c r="AQ189" s="11">
        <f t="shared" si="237"/>
        <v>6.1907102436619963E-3</v>
      </c>
      <c r="AR189" s="1">
        <f t="shared" si="183"/>
        <v>20532.922146083893</v>
      </c>
      <c r="AS189" s="1">
        <f t="shared" si="181"/>
        <v>8689.4776842319789</v>
      </c>
      <c r="AT189" s="1">
        <f t="shared" si="182"/>
        <v>3278.8644317446106</v>
      </c>
      <c r="AU189" s="1">
        <f t="shared" si="198"/>
        <v>4106.5844292167785</v>
      </c>
      <c r="AV189" s="1">
        <f t="shared" si="199"/>
        <v>1737.8955368463958</v>
      </c>
      <c r="AW189" s="1">
        <f t="shared" si="200"/>
        <v>655.77288634892216</v>
      </c>
      <c r="AX189" s="2">
        <v>0.2</v>
      </c>
      <c r="AY189" s="2">
        <v>0.2</v>
      </c>
      <c r="AZ189" s="2">
        <v>0.2</v>
      </c>
      <c r="BA189" s="2">
        <f t="shared" si="184"/>
        <v>0.2</v>
      </c>
      <c r="BB189" s="2">
        <f t="shared" si="190"/>
        <v>4.000000000000001E-3</v>
      </c>
      <c r="BC189" s="2">
        <f t="shared" si="185"/>
        <v>4.000000000000001E-3</v>
      </c>
      <c r="BD189" s="2">
        <f t="shared" si="186"/>
        <v>4.000000000000001E-3</v>
      </c>
      <c r="BE189" s="2">
        <f t="shared" si="187"/>
        <v>82.131688584335592</v>
      </c>
      <c r="BF189" s="2">
        <f t="shared" si="188"/>
        <v>34.757910736927926</v>
      </c>
      <c r="BG189" s="2">
        <f t="shared" si="189"/>
        <v>13.115457726978445</v>
      </c>
      <c r="BH189" s="2">
        <f t="shared" si="191"/>
        <v>970.21072168873854</v>
      </c>
      <c r="BI189" s="2">
        <f t="shared" si="192"/>
        <v>126.43712122814222</v>
      </c>
      <c r="BJ189" s="2">
        <f t="shared" si="193"/>
        <v>29.22840478500353</v>
      </c>
      <c r="BK189" s="11">
        <f t="shared" si="194"/>
        <v>-7.8519030075805102E-2</v>
      </c>
      <c r="BL189" s="12">
        <f>BL$4*temperature!$I299+BL$5*temperature!$I299^2</f>
        <v>-21.154189390256192</v>
      </c>
      <c r="BM189" s="12">
        <f>BM$4*temperature!$I299+BM$5*temperature!$I299^2</f>
        <v>-19.12633705228868</v>
      </c>
      <c r="BN189" s="12">
        <f>BN$4*temperature!$I299+BN$5*temperature!$I299^2</f>
        <v>-17.264575709863404</v>
      </c>
      <c r="BO189" s="12">
        <f>BO$4*temperature!$I299^2+BO$5*temperature!$I299^6</f>
        <v>-90.308640822353183</v>
      </c>
      <c r="BP189" s="12">
        <f>BP$4*temperature!$I299^2+BP$5*temperature!$I299^6</f>
        <v>-89.480482500064042</v>
      </c>
      <c r="BQ189" s="12">
        <f>BQ$4*temperature!$I299^2+BQ$5*temperature!$I299^6</f>
        <v>-88.955063305631242</v>
      </c>
    </row>
    <row r="190" spans="1:69">
      <c r="A190" s="2">
        <f t="shared" si="201"/>
        <v>2144</v>
      </c>
      <c r="B190" s="5">
        <f t="shared" si="202"/>
        <v>1165.3116537681524</v>
      </c>
      <c r="C190" s="5">
        <f t="shared" si="203"/>
        <v>2963.6988054897915</v>
      </c>
      <c r="D190" s="5">
        <f t="shared" si="204"/>
        <v>4368.5386116649388</v>
      </c>
      <c r="E190" s="15">
        <f t="shared" si="205"/>
        <v>4.2519787048348144E-6</v>
      </c>
      <c r="F190" s="15">
        <f t="shared" si="206"/>
        <v>8.3766831670003763E-6</v>
      </c>
      <c r="G190" s="15">
        <f t="shared" si="207"/>
        <v>1.7100700708898994E-5</v>
      </c>
      <c r="H190" s="5">
        <f t="shared" si="208"/>
        <v>18054.513520095919</v>
      </c>
      <c r="I190" s="5">
        <f t="shared" si="209"/>
        <v>7772.1226239713733</v>
      </c>
      <c r="J190" s="5">
        <f t="shared" si="210"/>
        <v>2956.1543515227709</v>
      </c>
      <c r="K190" s="5">
        <f t="shared" si="211"/>
        <v>15493.291826023395</v>
      </c>
      <c r="L190" s="5">
        <f t="shared" si="212"/>
        <v>2622.4401108421421</v>
      </c>
      <c r="M190" s="5">
        <f t="shared" si="213"/>
        <v>676.69182175229082</v>
      </c>
      <c r="N190" s="15">
        <f t="shared" si="214"/>
        <v>-0.12070787467244548</v>
      </c>
      <c r="O190" s="15">
        <f t="shared" si="215"/>
        <v>-0.10557828648190981</v>
      </c>
      <c r="P190" s="15">
        <f t="shared" si="216"/>
        <v>-9.8436711363651952E-2</v>
      </c>
      <c r="Q190" s="5">
        <f t="shared" si="217"/>
        <v>597.99251544358913</v>
      </c>
      <c r="R190" s="5">
        <f t="shared" si="218"/>
        <v>901.64453878120219</v>
      </c>
      <c r="S190" s="5">
        <f t="shared" si="219"/>
        <v>523.1900079101805</v>
      </c>
      <c r="T190" s="5">
        <f t="shared" si="220"/>
        <v>33.121497002839881</v>
      </c>
      <c r="U190" s="5">
        <f t="shared" si="221"/>
        <v>116.01007632075712</v>
      </c>
      <c r="V190" s="5">
        <f t="shared" si="222"/>
        <v>176.98331876367533</v>
      </c>
      <c r="W190" s="15">
        <f t="shared" si="223"/>
        <v>-1.0734613539272964E-2</v>
      </c>
      <c r="X190" s="15">
        <f t="shared" si="224"/>
        <v>-1.217998157191269E-2</v>
      </c>
      <c r="Y190" s="15">
        <f t="shared" si="225"/>
        <v>-9.7425357312937999E-3</v>
      </c>
      <c r="Z190" s="5">
        <f t="shared" ref="Z190:Z253" si="238">Q189*AC190*(1-AX189)</f>
        <v>739.03896127653491</v>
      </c>
      <c r="AA190" s="5">
        <f t="shared" ref="AA190:AA253" si="239">R189*AD190*(1-AY189)</f>
        <v>2442.7125256798572</v>
      </c>
      <c r="AB190" s="5">
        <f t="shared" ref="AB190:AB253" si="240">S189*AE190*(1-AZ189)</f>
        <v>4062.5531090341919</v>
      </c>
      <c r="AC190" s="16">
        <f t="shared" si="226"/>
        <v>1.3437839304498007</v>
      </c>
      <c r="AD190" s="16">
        <f t="shared" si="227"/>
        <v>2.9920635304154612</v>
      </c>
      <c r="AE190" s="16">
        <f t="shared" si="228"/>
        <v>8.6656549815023265</v>
      </c>
      <c r="AF190" s="15">
        <f t="shared" si="229"/>
        <v>-4.0504037456468023E-3</v>
      </c>
      <c r="AG190" s="15">
        <f t="shared" si="230"/>
        <v>2.9673830763510267E-4</v>
      </c>
      <c r="AH190" s="15">
        <f t="shared" si="231"/>
        <v>9.7937136394747881E-3</v>
      </c>
      <c r="AI190" s="1">
        <f t="shared" si="195"/>
        <v>100056.60789279533</v>
      </c>
      <c r="AJ190" s="1">
        <f t="shared" si="196"/>
        <v>38353.946092913451</v>
      </c>
      <c r="AK190" s="1">
        <f t="shared" si="197"/>
        <v>14039.010273204191</v>
      </c>
      <c r="AL190" s="14">
        <f t="shared" si="232"/>
        <v>68.439009427647193</v>
      </c>
      <c r="AM190" s="14">
        <f t="shared" si="233"/>
        <v>15.529253357421888</v>
      </c>
      <c r="AN190" s="14">
        <f t="shared" si="234"/>
        <v>5.0332416545809018</v>
      </c>
      <c r="AO190" s="11">
        <f t="shared" si="235"/>
        <v>5.3632537575198438E-3</v>
      </c>
      <c r="AP190" s="11">
        <f t="shared" si="236"/>
        <v>6.7562851948899062E-3</v>
      </c>
      <c r="AQ190" s="11">
        <f t="shared" si="237"/>
        <v>6.1288031412253764E-3</v>
      </c>
      <c r="AR190" s="1">
        <f t="shared" si="183"/>
        <v>18054.513520095919</v>
      </c>
      <c r="AS190" s="1">
        <f t="shared" ref="AS190:AS253" si="241">AM190*AJ190^$AR$5*C190^(1-$AR$5)*(1-BC189+BP189/100)</f>
        <v>7772.1226239713733</v>
      </c>
      <c r="AT190" s="1">
        <f t="shared" ref="AT190:AT253" si="242">AN190*AK190^$AR$5*D190^(1-$AR$5)*(1-BD189+BQ189/100)</f>
        <v>2956.1543515227709</v>
      </c>
      <c r="AU190" s="1">
        <f t="shared" si="198"/>
        <v>3610.9027040191841</v>
      </c>
      <c r="AV190" s="1">
        <f t="shared" si="199"/>
        <v>1554.4245247942747</v>
      </c>
      <c r="AW190" s="1">
        <f t="shared" si="200"/>
        <v>591.23087030455417</v>
      </c>
      <c r="AX190" s="2">
        <v>0.2</v>
      </c>
      <c r="AY190" s="2">
        <v>0.2</v>
      </c>
      <c r="AZ190" s="2">
        <v>0.2</v>
      </c>
      <c r="BA190" s="2">
        <f t="shared" si="184"/>
        <v>0.2</v>
      </c>
      <c r="BB190" s="2">
        <f t="shared" si="190"/>
        <v>4.000000000000001E-3</v>
      </c>
      <c r="BC190" s="2">
        <f t="shared" si="185"/>
        <v>4.000000000000001E-3</v>
      </c>
      <c r="BD190" s="2">
        <f t="shared" si="186"/>
        <v>4.000000000000001E-3</v>
      </c>
      <c r="BE190" s="2">
        <f t="shared" si="187"/>
        <v>72.218054080383695</v>
      </c>
      <c r="BF190" s="2">
        <f t="shared" si="188"/>
        <v>31.088490495885502</v>
      </c>
      <c r="BG190" s="2">
        <f t="shared" si="189"/>
        <v>11.824617406091086</v>
      </c>
      <c r="BH190" s="2">
        <f t="shared" si="191"/>
        <v>977.18872568832012</v>
      </c>
      <c r="BI190" s="2">
        <f t="shared" si="192"/>
        <v>127.27036099850893</v>
      </c>
      <c r="BJ190" s="2">
        <f t="shared" si="193"/>
        <v>29.106370030697772</v>
      </c>
      <c r="BK190" s="11">
        <f t="shared" si="194"/>
        <v>-8.4421015895192159E-2</v>
      </c>
      <c r="BL190" s="12">
        <f>BL$4*temperature!$I300+BL$5*temperature!$I300^2</f>
        <v>-21.286054642418385</v>
      </c>
      <c r="BM190" s="12">
        <f>BM$4*temperature!$I300+BM$5*temperature!$I300^2</f>
        <v>-19.230417472213126</v>
      </c>
      <c r="BN190" s="12">
        <f>BN$4*temperature!$I300+BN$5*temperature!$I300^2</f>
        <v>-17.34751554114905</v>
      </c>
      <c r="BO190" s="12">
        <f>BO$4*temperature!$I300^2+BO$5*temperature!$I300^6</f>
        <v>-91.434888324846895</v>
      </c>
      <c r="BP190" s="12">
        <f>BP$4*temperature!$I300^2+BP$5*temperature!$I300^6</f>
        <v>-90.549354641835649</v>
      </c>
      <c r="BQ190" s="12">
        <f>BQ$4*temperature!$I300^2+BQ$5*temperature!$I300^6</f>
        <v>-89.987501724047846</v>
      </c>
    </row>
    <row r="191" spans="1:69">
      <c r="A191" s="2">
        <f t="shared" si="201"/>
        <v>2145</v>
      </c>
      <c r="B191" s="5">
        <f t="shared" si="202"/>
        <v>1165.3163609044718</v>
      </c>
      <c r="C191" s="5">
        <f t="shared" si="203"/>
        <v>2963.7223901573925</v>
      </c>
      <c r="D191" s="5">
        <f t="shared" si="204"/>
        <v>4368.6095814827049</v>
      </c>
      <c r="E191" s="15">
        <f t="shared" si="205"/>
        <v>4.0393797695930734E-6</v>
      </c>
      <c r="F191" s="15">
        <f t="shared" si="206"/>
        <v>7.9578490086503572E-6</v>
      </c>
      <c r="G191" s="15">
        <f t="shared" si="207"/>
        <v>1.6245665673454043E-5</v>
      </c>
      <c r="H191" s="5">
        <f t="shared" si="208"/>
        <v>15741.035714820442</v>
      </c>
      <c r="I191" s="5">
        <f t="shared" si="209"/>
        <v>6912.4457847087515</v>
      </c>
      <c r="J191" s="5">
        <f t="shared" si="210"/>
        <v>2653.8337187304869</v>
      </c>
      <c r="K191" s="5">
        <f t="shared" si="211"/>
        <v>13507.95049560866</v>
      </c>
      <c r="L191" s="5">
        <f t="shared" si="212"/>
        <v>2332.3526547780534</v>
      </c>
      <c r="M191" s="5">
        <f t="shared" si="213"/>
        <v>607.47788723884469</v>
      </c>
      <c r="N191" s="15">
        <f t="shared" si="214"/>
        <v>-0.12814199543314897</v>
      </c>
      <c r="O191" s="15">
        <f t="shared" si="215"/>
        <v>-0.11061738068479021</v>
      </c>
      <c r="P191" s="15">
        <f t="shared" si="216"/>
        <v>-0.10228280036578086</v>
      </c>
      <c r="Q191" s="5">
        <f t="shared" si="217"/>
        <v>515.76999756483303</v>
      </c>
      <c r="R191" s="5">
        <f t="shared" si="218"/>
        <v>792.14607306297319</v>
      </c>
      <c r="S191" s="5">
        <f t="shared" si="219"/>
        <v>465.10838292255067</v>
      </c>
      <c r="T191" s="5">
        <f t="shared" si="220"/>
        <v>32.765950532672207</v>
      </c>
      <c r="U191" s="5">
        <f t="shared" si="221"/>
        <v>114.59707572901412</v>
      </c>
      <c r="V191" s="5">
        <f t="shared" si="222"/>
        <v>175.25905245677725</v>
      </c>
      <c r="W191" s="15">
        <f t="shared" si="223"/>
        <v>-1.0734613539272964E-2</v>
      </c>
      <c r="X191" s="15">
        <f t="shared" si="224"/>
        <v>-1.217998157191269E-2</v>
      </c>
      <c r="Y191" s="15">
        <f t="shared" si="225"/>
        <v>-9.7425357312937999E-3</v>
      </c>
      <c r="Z191" s="5">
        <f t="shared" si="238"/>
        <v>640.25435102047049</v>
      </c>
      <c r="AA191" s="5">
        <f t="shared" si="239"/>
        <v>2158.8626207096054</v>
      </c>
      <c r="AB191" s="5">
        <f t="shared" si="240"/>
        <v>3662.5493451849916</v>
      </c>
      <c r="AC191" s="16">
        <f t="shared" si="226"/>
        <v>1.3383410629845669</v>
      </c>
      <c r="AD191" s="16">
        <f t="shared" si="227"/>
        <v>2.9929513902838134</v>
      </c>
      <c r="AE191" s="16">
        <f t="shared" si="228"/>
        <v>8.7505239248896487</v>
      </c>
      <c r="AF191" s="15">
        <f t="shared" si="229"/>
        <v>-4.0504037456468023E-3</v>
      </c>
      <c r="AG191" s="15">
        <f t="shared" si="230"/>
        <v>2.9673830763510267E-4</v>
      </c>
      <c r="AH191" s="15">
        <f t="shared" si="231"/>
        <v>9.7937136394747881E-3</v>
      </c>
      <c r="AI191" s="1">
        <f t="shared" si="195"/>
        <v>93661.849807534993</v>
      </c>
      <c r="AJ191" s="1">
        <f t="shared" si="196"/>
        <v>36072.976008416379</v>
      </c>
      <c r="AK191" s="1">
        <f t="shared" si="197"/>
        <v>13226.340116188327</v>
      </c>
      <c r="AL191" s="14">
        <f t="shared" si="232"/>
        <v>68.802394644376221</v>
      </c>
      <c r="AM191" s="14">
        <f t="shared" si="233"/>
        <v>15.633124221322868</v>
      </c>
      <c r="AN191" s="14">
        <f t="shared" si="234"/>
        <v>5.0637809243714118</v>
      </c>
      <c r="AO191" s="11">
        <f t="shared" si="235"/>
        <v>5.3096212199446454E-3</v>
      </c>
      <c r="AP191" s="11">
        <f t="shared" si="236"/>
        <v>6.6887223429410074E-3</v>
      </c>
      <c r="AQ191" s="11">
        <f t="shared" si="237"/>
        <v>6.0675151098131229E-3</v>
      </c>
      <c r="AR191" s="1">
        <f t="shared" ref="AR191:AR254" si="243">AL191*AI191^$AR$5*B191^(1-$AR$5)*(1-BB190+BO190/100)</f>
        <v>15741.035714820442</v>
      </c>
      <c r="AS191" s="1">
        <f t="shared" si="241"/>
        <v>6912.4457847087515</v>
      </c>
      <c r="AT191" s="1">
        <f t="shared" si="242"/>
        <v>2653.8337187304869</v>
      </c>
      <c r="AU191" s="1">
        <f t="shared" si="198"/>
        <v>3148.2071429640887</v>
      </c>
      <c r="AV191" s="1">
        <f t="shared" si="199"/>
        <v>1382.4891569417505</v>
      </c>
      <c r="AW191" s="1">
        <f t="shared" si="200"/>
        <v>530.7667437460974</v>
      </c>
      <c r="AX191" s="2">
        <v>0.2</v>
      </c>
      <c r="AY191" s="2">
        <v>0.2</v>
      </c>
      <c r="AZ191" s="2">
        <v>0.2</v>
      </c>
      <c r="BA191" s="2">
        <f t="shared" si="184"/>
        <v>0.20000000000000004</v>
      </c>
      <c r="BB191" s="2">
        <f t="shared" si="190"/>
        <v>4.000000000000001E-3</v>
      </c>
      <c r="BC191" s="2">
        <f t="shared" si="185"/>
        <v>4.000000000000001E-3</v>
      </c>
      <c r="BD191" s="2">
        <f t="shared" si="186"/>
        <v>4.000000000000001E-3</v>
      </c>
      <c r="BE191" s="2">
        <f t="shared" si="187"/>
        <v>62.964142859281786</v>
      </c>
      <c r="BF191" s="2">
        <f t="shared" si="188"/>
        <v>27.649783138835012</v>
      </c>
      <c r="BG191" s="2">
        <f t="shared" si="189"/>
        <v>10.615334874921951</v>
      </c>
      <c r="BH191" s="2">
        <f t="shared" si="191"/>
        <v>983.4238964393802</v>
      </c>
      <c r="BI191" s="2">
        <f t="shared" si="192"/>
        <v>128.0756953851315</v>
      </c>
      <c r="BJ191" s="2">
        <f t="shared" si="193"/>
        <v>28.983458991146453</v>
      </c>
      <c r="BK191" s="11">
        <f t="shared" si="194"/>
        <v>-9.0758648970245243E-2</v>
      </c>
      <c r="BL191" s="12">
        <f>BL$4*temperature!$I301+BL$5*temperature!$I301^2</f>
        <v>-21.408511006351549</v>
      </c>
      <c r="BM191" s="12">
        <f>BM$4*temperature!$I301+BM$5*temperature!$I301^2</f>
        <v>-19.327055802319986</v>
      </c>
      <c r="BN191" s="12">
        <f>BN$4*temperature!$I301+BN$5*temperature!$I301^2</f>
        <v>-17.424511818637402</v>
      </c>
      <c r="BO191" s="12">
        <f>BO$4*temperature!$I301^2+BO$5*temperature!$I301^6</f>
        <v>-92.488022347531171</v>
      </c>
      <c r="BP191" s="12">
        <f>BP$4*temperature!$I301^2+BP$5*temperature!$I301^6</f>
        <v>-91.548690923355466</v>
      </c>
      <c r="BQ191" s="12">
        <f>BQ$4*temperature!$I301^2+BQ$5*temperature!$I301^6</f>
        <v>-90.952676075467195</v>
      </c>
    </row>
    <row r="192" spans="1:69">
      <c r="A192" s="2">
        <f t="shared" si="201"/>
        <v>2146</v>
      </c>
      <c r="B192" s="5">
        <f t="shared" si="202"/>
        <v>1165.3208327020386</v>
      </c>
      <c r="C192" s="5">
        <f t="shared" si="203"/>
        <v>2963.7447957699133</v>
      </c>
      <c r="D192" s="5">
        <f t="shared" si="204"/>
        <v>4368.6770039048879</v>
      </c>
      <c r="E192" s="15">
        <f t="shared" si="205"/>
        <v>3.8374107811134193E-6</v>
      </c>
      <c r="F192" s="15">
        <f t="shared" si="206"/>
        <v>7.5599565582178389E-6</v>
      </c>
      <c r="G192" s="15">
        <f t="shared" si="207"/>
        <v>1.5433382389781341E-5</v>
      </c>
      <c r="H192" s="5">
        <f t="shared" si="208"/>
        <v>13594.809375959183</v>
      </c>
      <c r="I192" s="5">
        <f t="shared" si="209"/>
        <v>6111.647537480565</v>
      </c>
      <c r="J192" s="5">
        <f t="shared" si="210"/>
        <v>2372.2638705092204</v>
      </c>
      <c r="K192" s="5">
        <f t="shared" si="211"/>
        <v>11666.151496182207</v>
      </c>
      <c r="L192" s="5">
        <f t="shared" si="212"/>
        <v>2062.1369107770624</v>
      </c>
      <c r="M192" s="5">
        <f t="shared" si="213"/>
        <v>543.01653987896145</v>
      </c>
      <c r="N192" s="15">
        <f t="shared" si="214"/>
        <v>-0.13634925594561587</v>
      </c>
      <c r="O192" s="15">
        <f t="shared" si="215"/>
        <v>-0.1158554404058183</v>
      </c>
      <c r="P192" s="15">
        <f t="shared" si="216"/>
        <v>-0.10611307623538024</v>
      </c>
      <c r="Q192" s="5">
        <f t="shared" si="217"/>
        <v>440.66515171050054</v>
      </c>
      <c r="R192" s="5">
        <f t="shared" si="218"/>
        <v>691.84635751170708</v>
      </c>
      <c r="S192" s="5">
        <f t="shared" si="219"/>
        <v>411.7101544709123</v>
      </c>
      <c r="T192" s="5">
        <f t="shared" si="220"/>
        <v>32.414220716457038</v>
      </c>
      <c r="U192" s="5">
        <f t="shared" si="221"/>
        <v>113.20128545843964</v>
      </c>
      <c r="V192" s="5">
        <f t="shared" si="222"/>
        <v>173.55158487598442</v>
      </c>
      <c r="W192" s="15">
        <f t="shared" si="223"/>
        <v>-1.0734613539272964E-2</v>
      </c>
      <c r="X192" s="15">
        <f t="shared" si="224"/>
        <v>-1.217998157191269E-2</v>
      </c>
      <c r="Y192" s="15">
        <f t="shared" si="225"/>
        <v>-9.7425357312937999E-3</v>
      </c>
      <c r="Z192" s="5">
        <f t="shared" si="238"/>
        <v>549.98421569995446</v>
      </c>
      <c r="AA192" s="5">
        <f t="shared" si="239"/>
        <v>1897.2465712722005</v>
      </c>
      <c r="AB192" s="5">
        <f t="shared" si="240"/>
        <v>3287.8415033803221</v>
      </c>
      <c r="AC192" s="16">
        <f t="shared" si="226"/>
        <v>1.3329202413301013</v>
      </c>
      <c r="AD192" s="16">
        <f t="shared" si="227"/>
        <v>2.9938395136142004</v>
      </c>
      <c r="AE192" s="16">
        <f t="shared" si="228"/>
        <v>8.8362240504053915</v>
      </c>
      <c r="AF192" s="15">
        <f t="shared" si="229"/>
        <v>-4.0504037456468023E-3</v>
      </c>
      <c r="AG192" s="15">
        <f t="shared" si="230"/>
        <v>2.9673830763510267E-4</v>
      </c>
      <c r="AH192" s="15">
        <f t="shared" si="231"/>
        <v>9.7937136394747881E-3</v>
      </c>
      <c r="AI192" s="1">
        <f t="shared" si="195"/>
        <v>87443.871969745582</v>
      </c>
      <c r="AJ192" s="1">
        <f t="shared" si="196"/>
        <v>33848.167564516494</v>
      </c>
      <c r="AK192" s="1">
        <f t="shared" si="197"/>
        <v>12434.47284831559</v>
      </c>
      <c r="AL192" s="14">
        <f t="shared" si="232"/>
        <v>69.164056152417146</v>
      </c>
      <c r="AM192" s="14">
        <f t="shared" si="233"/>
        <v>15.736644192319311</v>
      </c>
      <c r="AN192" s="14">
        <f t="shared" si="234"/>
        <v>5.0941982459701043</v>
      </c>
      <c r="AO192" s="11">
        <f t="shared" si="235"/>
        <v>5.2565250077451992E-3</v>
      </c>
      <c r="AP192" s="11">
        <f t="shared" si="236"/>
        <v>6.6218351195115972E-3</v>
      </c>
      <c r="AQ192" s="11">
        <f t="shared" si="237"/>
        <v>6.0068399587149919E-3</v>
      </c>
      <c r="AR192" s="1">
        <f t="shared" si="243"/>
        <v>13594.809375959183</v>
      </c>
      <c r="AS192" s="1">
        <f t="shared" si="241"/>
        <v>6111.647537480565</v>
      </c>
      <c r="AT192" s="1">
        <f t="shared" si="242"/>
        <v>2372.2638705092204</v>
      </c>
      <c r="AU192" s="1">
        <f t="shared" si="198"/>
        <v>2718.961875191837</v>
      </c>
      <c r="AV192" s="1">
        <f t="shared" si="199"/>
        <v>1222.3295074961131</v>
      </c>
      <c r="AW192" s="1">
        <f t="shared" si="200"/>
        <v>474.45277410184411</v>
      </c>
      <c r="AX192" s="2">
        <v>0.2</v>
      </c>
      <c r="AY192" s="2">
        <v>0.2</v>
      </c>
      <c r="AZ192" s="2">
        <v>0.2</v>
      </c>
      <c r="BA192" s="2">
        <f t="shared" si="184"/>
        <v>0.20000000000000004</v>
      </c>
      <c r="BB192" s="2">
        <f t="shared" si="190"/>
        <v>4.000000000000001E-3</v>
      </c>
      <c r="BC192" s="2">
        <f t="shared" si="185"/>
        <v>4.000000000000001E-3</v>
      </c>
      <c r="BD192" s="2">
        <f t="shared" si="186"/>
        <v>4.000000000000001E-3</v>
      </c>
      <c r="BE192" s="2">
        <f t="shared" si="187"/>
        <v>54.379237503836748</v>
      </c>
      <c r="BF192" s="2">
        <f t="shared" si="188"/>
        <v>24.446590149922265</v>
      </c>
      <c r="BG192" s="2">
        <f t="shared" si="189"/>
        <v>9.4890554820368838</v>
      </c>
      <c r="BH192" s="2">
        <f t="shared" si="191"/>
        <v>988.74178479157467</v>
      </c>
      <c r="BI192" s="2">
        <f t="shared" si="192"/>
        <v>128.85299422905047</v>
      </c>
      <c r="BJ192" s="2">
        <f t="shared" si="193"/>
        <v>28.861049026484153</v>
      </c>
      <c r="BK192" s="11">
        <f t="shared" si="194"/>
        <v>-9.7585222494830953E-2</v>
      </c>
      <c r="BL192" s="12">
        <f>BL$4*temperature!$I302+BL$5*temperature!$I302^2</f>
        <v>-21.521647469279426</v>
      </c>
      <c r="BM192" s="12">
        <f>BM$4*temperature!$I302+BM$5*temperature!$I302^2</f>
        <v>-19.416325838675519</v>
      </c>
      <c r="BN192" s="12">
        <f>BN$4*temperature!$I302+BN$5*temperature!$I302^2</f>
        <v>-17.495626312860161</v>
      </c>
      <c r="BO192" s="12">
        <f>BO$4*temperature!$I302^2+BO$5*temperature!$I302^6</f>
        <v>-93.467221577017142</v>
      </c>
      <c r="BP192" s="12">
        <f>BP$4*temperature!$I302^2+BP$5*temperature!$I302^6</f>
        <v>-92.47774407545252</v>
      </c>
      <c r="BQ192" s="12">
        <f>BQ$4*temperature!$I302^2+BQ$5*temperature!$I302^6</f>
        <v>-91.849886113256971</v>
      </c>
    </row>
    <row r="193" spans="1:69">
      <c r="A193" s="2">
        <f t="shared" si="201"/>
        <v>2147</v>
      </c>
      <c r="B193" s="5">
        <f t="shared" si="202"/>
        <v>1165.3250809260292</v>
      </c>
      <c r="C193" s="5">
        <f t="shared" si="203"/>
        <v>2963.7660812627237</v>
      </c>
      <c r="D193" s="5">
        <f t="shared" si="204"/>
        <v>4368.7410561944898</v>
      </c>
      <c r="E193" s="15">
        <f t="shared" si="205"/>
        <v>3.6455402420577483E-6</v>
      </c>
      <c r="F193" s="15">
        <f t="shared" si="206"/>
        <v>7.181958730306947E-6</v>
      </c>
      <c r="G193" s="15">
        <f t="shared" si="207"/>
        <v>1.4661713270292274E-5</v>
      </c>
      <c r="H193" s="5">
        <f t="shared" si="208"/>
        <v>11617.004479836256</v>
      </c>
      <c r="I193" s="5">
        <f t="shared" si="209"/>
        <v>5370.5062119541335</v>
      </c>
      <c r="J193" s="5">
        <f t="shared" si="210"/>
        <v>2111.6623712573091</v>
      </c>
      <c r="K193" s="5">
        <f t="shared" si="211"/>
        <v>9968.8959501367353</v>
      </c>
      <c r="L193" s="5">
        <f t="shared" si="212"/>
        <v>1812.0546847158764</v>
      </c>
      <c r="M193" s="5">
        <f t="shared" si="213"/>
        <v>483.35718324691231</v>
      </c>
      <c r="N193" s="15">
        <f t="shared" si="214"/>
        <v>-0.14548547107423604</v>
      </c>
      <c r="O193" s="15">
        <f t="shared" si="215"/>
        <v>-0.12127333774698257</v>
      </c>
      <c r="P193" s="15">
        <f t="shared" si="216"/>
        <v>-0.1098665551611876</v>
      </c>
      <c r="Q193" s="5">
        <f t="shared" si="217"/>
        <v>372.51396255666418</v>
      </c>
      <c r="R193" s="5">
        <f t="shared" si="218"/>
        <v>600.54340880078087</v>
      </c>
      <c r="S193" s="5">
        <f t="shared" si="219"/>
        <v>362.91188385269811</v>
      </c>
      <c r="T193" s="5">
        <f t="shared" si="220"/>
        <v>32.066266583889174</v>
      </c>
      <c r="U193" s="5">
        <f t="shared" si="221"/>
        <v>111.82249588763902</v>
      </c>
      <c r="V193" s="5">
        <f t="shared" si="222"/>
        <v>171.86075235910747</v>
      </c>
      <c r="W193" s="15">
        <f t="shared" si="223"/>
        <v>-1.0734613539272964E-2</v>
      </c>
      <c r="X193" s="15">
        <f t="shared" si="224"/>
        <v>-1.217998157191269E-2</v>
      </c>
      <c r="Y193" s="15">
        <f t="shared" si="225"/>
        <v>-9.7425357312937999E-3</v>
      </c>
      <c r="Z193" s="5">
        <f t="shared" si="238"/>
        <v>467.99392691085342</v>
      </c>
      <c r="AA193" s="5">
        <f t="shared" si="239"/>
        <v>1657.5132717512738</v>
      </c>
      <c r="AB193" s="5">
        <f t="shared" si="240"/>
        <v>2938.8738705900091</v>
      </c>
      <c r="AC193" s="16">
        <f t="shared" si="226"/>
        <v>1.3275213761919695</v>
      </c>
      <c r="AD193" s="16">
        <f t="shared" si="227"/>
        <v>2.9947279004848015</v>
      </c>
      <c r="AE193" s="16">
        <f t="shared" si="228"/>
        <v>8.9227634984093012</v>
      </c>
      <c r="AF193" s="15">
        <f t="shared" si="229"/>
        <v>-4.0504037456468023E-3</v>
      </c>
      <c r="AG193" s="15">
        <f t="shared" si="230"/>
        <v>2.9673830763510267E-4</v>
      </c>
      <c r="AH193" s="15">
        <f t="shared" si="231"/>
        <v>9.7937136394747881E-3</v>
      </c>
      <c r="AI193" s="1">
        <f t="shared" si="195"/>
        <v>81418.446647962861</v>
      </c>
      <c r="AJ193" s="1">
        <f t="shared" si="196"/>
        <v>31685.68031556096</v>
      </c>
      <c r="AK193" s="1">
        <f t="shared" si="197"/>
        <v>11665.478337585877</v>
      </c>
      <c r="AL193" s="14">
        <f t="shared" si="232"/>
        <v>69.523983117311403</v>
      </c>
      <c r="AM193" s="14">
        <f t="shared" si="233"/>
        <v>15.83980760086351</v>
      </c>
      <c r="AN193" s="14">
        <f t="shared" si="234"/>
        <v>5.124492279215799</v>
      </c>
      <c r="AO193" s="11">
        <f t="shared" si="235"/>
        <v>5.2039597576677473E-3</v>
      </c>
      <c r="AP193" s="11">
        <f t="shared" si="236"/>
        <v>6.555616768316481E-3</v>
      </c>
      <c r="AQ193" s="11">
        <f t="shared" si="237"/>
        <v>5.9467715591278421E-3</v>
      </c>
      <c r="AR193" s="1">
        <f t="shared" si="243"/>
        <v>11617.004479836256</v>
      </c>
      <c r="AS193" s="1">
        <f t="shared" si="241"/>
        <v>5370.5062119541335</v>
      </c>
      <c r="AT193" s="1">
        <f t="shared" si="242"/>
        <v>2111.6623712573091</v>
      </c>
      <c r="AU193" s="1">
        <f t="shared" si="198"/>
        <v>2323.4008959672515</v>
      </c>
      <c r="AV193" s="1">
        <f t="shared" si="199"/>
        <v>1074.1012423908267</v>
      </c>
      <c r="AW193" s="1">
        <f t="shared" si="200"/>
        <v>422.33247425146186</v>
      </c>
      <c r="AX193" s="2">
        <v>0.2</v>
      </c>
      <c r="AY193" s="2">
        <v>0.2</v>
      </c>
      <c r="AZ193" s="2">
        <v>0.2</v>
      </c>
      <c r="BA193" s="2">
        <f t="shared" si="184"/>
        <v>0.19999999999999998</v>
      </c>
      <c r="BB193" s="2">
        <f t="shared" si="190"/>
        <v>4.000000000000001E-3</v>
      </c>
      <c r="BC193" s="2">
        <f t="shared" si="185"/>
        <v>4.000000000000001E-3</v>
      </c>
      <c r="BD193" s="2">
        <f t="shared" si="186"/>
        <v>4.000000000000001E-3</v>
      </c>
      <c r="BE193" s="2">
        <f t="shared" si="187"/>
        <v>46.468017919345037</v>
      </c>
      <c r="BF193" s="2">
        <f t="shared" si="188"/>
        <v>21.48202484781654</v>
      </c>
      <c r="BG193" s="2">
        <f t="shared" si="189"/>
        <v>8.4466494850292388</v>
      </c>
      <c r="BH193" s="2">
        <f t="shared" si="191"/>
        <v>992.91925059951836</v>
      </c>
      <c r="BI193" s="2">
        <f t="shared" si="192"/>
        <v>129.60393870704482</v>
      </c>
      <c r="BJ193" s="2">
        <f t="shared" si="193"/>
        <v>28.741109203619839</v>
      </c>
      <c r="BK193" s="11">
        <f t="shared" si="194"/>
        <v>-0.10496022245674977</v>
      </c>
      <c r="BL193" s="12">
        <f>BL$4*temperature!$I303+BL$5*temperature!$I303^2</f>
        <v>-21.62557601511255</v>
      </c>
      <c r="BM193" s="12">
        <f>BM$4*temperature!$I303+BM$5*temperature!$I303^2</f>
        <v>-19.498319168458508</v>
      </c>
      <c r="BN193" s="12">
        <f>BN$4*temperature!$I303+BN$5*temperature!$I303^2</f>
        <v>-17.560934671955536</v>
      </c>
      <c r="BO193" s="12">
        <f>BO$4*temperature!$I303^2+BO$5*temperature!$I303^6</f>
        <v>-94.371999528377842</v>
      </c>
      <c r="BP193" s="12">
        <f>BP$4*temperature!$I303^2+BP$5*temperature!$I303^6</f>
        <v>-93.33608173908749</v>
      </c>
      <c r="BQ193" s="12">
        <f>BQ$4*temperature!$I303^2+BQ$5*temperature!$I303^6</f>
        <v>-92.67873385229457</v>
      </c>
    </row>
    <row r="194" spans="1:69">
      <c r="A194" s="2">
        <f t="shared" si="201"/>
        <v>2148</v>
      </c>
      <c r="B194" s="5">
        <f t="shared" si="202"/>
        <v>1165.3291167535328</v>
      </c>
      <c r="C194" s="5">
        <f t="shared" si="203"/>
        <v>2963.7863026261216</v>
      </c>
      <c r="D194" s="5">
        <f t="shared" si="204"/>
        <v>4368.8019067617724</v>
      </c>
      <c r="E194" s="15">
        <f t="shared" si="205"/>
        <v>3.4632632299548609E-6</v>
      </c>
      <c r="F194" s="15">
        <f t="shared" si="206"/>
        <v>6.8228607937915996E-6</v>
      </c>
      <c r="G194" s="15">
        <f t="shared" si="207"/>
        <v>1.3928627606777659E-5</v>
      </c>
      <c r="H194" s="5">
        <f t="shared" si="208"/>
        <v>9807.6556859675075</v>
      </c>
      <c r="I194" s="5">
        <f t="shared" si="209"/>
        <v>4689.3812095157145</v>
      </c>
      <c r="J194" s="5">
        <f t="shared" si="210"/>
        <v>1872.1048780771439</v>
      </c>
      <c r="K194" s="5">
        <f t="shared" si="211"/>
        <v>8416.2109613209195</v>
      </c>
      <c r="L194" s="5">
        <f t="shared" si="212"/>
        <v>1582.2264936444963</v>
      </c>
      <c r="M194" s="5">
        <f t="shared" si="213"/>
        <v>428.51676913517434</v>
      </c>
      <c r="N194" s="15">
        <f t="shared" si="214"/>
        <v>-0.15575295364523478</v>
      </c>
      <c r="O194" s="15">
        <f t="shared" si="215"/>
        <v>-0.12683292232288035</v>
      </c>
      <c r="P194" s="15">
        <f t="shared" si="216"/>
        <v>-0.11345732723645896</v>
      </c>
      <c r="Q194" s="5">
        <f t="shared" si="217"/>
        <v>311.11892055845158</v>
      </c>
      <c r="R194" s="5">
        <f t="shared" si="218"/>
        <v>517.99139285174931</v>
      </c>
      <c r="S194" s="5">
        <f t="shared" si="219"/>
        <v>318.60677621520006</v>
      </c>
      <c r="T194" s="5">
        <f t="shared" si="220"/>
        <v>31.722047604463821</v>
      </c>
      <c r="U194" s="5">
        <f t="shared" si="221"/>
        <v>110.4604999484023</v>
      </c>
      <c r="V194" s="5">
        <f t="shared" si="222"/>
        <v>170.18639283844183</v>
      </c>
      <c r="W194" s="15">
        <f t="shared" si="223"/>
        <v>-1.0734613539272964E-2</v>
      </c>
      <c r="X194" s="15">
        <f t="shared" si="224"/>
        <v>-1.217998157191269E-2</v>
      </c>
      <c r="Y194" s="15">
        <f t="shared" si="225"/>
        <v>-9.7425357312937999E-3</v>
      </c>
      <c r="Z194" s="5">
        <f t="shared" si="238"/>
        <v>394.01379324659376</v>
      </c>
      <c r="AA194" s="5">
        <f t="shared" si="239"/>
        <v>1439.1982199854845</v>
      </c>
      <c r="AB194" s="5">
        <f t="shared" si="240"/>
        <v>2615.9125502032239</v>
      </c>
      <c r="AC194" s="16">
        <f t="shared" si="226"/>
        <v>1.3221443786374154</v>
      </c>
      <c r="AD194" s="16">
        <f t="shared" si="227"/>
        <v>2.9956165509738191</v>
      </c>
      <c r="AE194" s="16">
        <f t="shared" si="228"/>
        <v>9.0101504889854809</v>
      </c>
      <c r="AF194" s="15">
        <f t="shared" si="229"/>
        <v>-4.0504037456468023E-3</v>
      </c>
      <c r="AG194" s="15">
        <f t="shared" si="230"/>
        <v>2.9673830763510267E-4</v>
      </c>
      <c r="AH194" s="15">
        <f t="shared" si="231"/>
        <v>9.7937136394747881E-3</v>
      </c>
      <c r="AI194" s="1">
        <f t="shared" si="195"/>
        <v>75600.002879133826</v>
      </c>
      <c r="AJ194" s="1">
        <f t="shared" si="196"/>
        <v>29591.213526395688</v>
      </c>
      <c r="AK194" s="1">
        <f t="shared" si="197"/>
        <v>10921.26297807875</v>
      </c>
      <c r="AL194" s="14">
        <f t="shared" si="232"/>
        <v>69.882165127543317</v>
      </c>
      <c r="AM194" s="14">
        <f t="shared" si="233"/>
        <v>15.942608912095487</v>
      </c>
      <c r="AN194" s="14">
        <f t="shared" si="234"/>
        <v>5.1546617223073996</v>
      </c>
      <c r="AO194" s="11">
        <f t="shared" si="235"/>
        <v>5.1519201600910697E-3</v>
      </c>
      <c r="AP194" s="11">
        <f t="shared" si="236"/>
        <v>6.4900606006333163E-3</v>
      </c>
      <c r="AQ194" s="11">
        <f t="shared" si="237"/>
        <v>5.8873038435365635E-3</v>
      </c>
      <c r="AR194" s="1">
        <f t="shared" si="243"/>
        <v>9807.6556859675075</v>
      </c>
      <c r="AS194" s="1">
        <f t="shared" si="241"/>
        <v>4689.3812095157145</v>
      </c>
      <c r="AT194" s="1">
        <f t="shared" si="242"/>
        <v>1872.1048780771439</v>
      </c>
      <c r="AU194" s="1">
        <f t="shared" si="198"/>
        <v>1961.5311371935015</v>
      </c>
      <c r="AV194" s="1">
        <f t="shared" si="199"/>
        <v>937.87624190314295</v>
      </c>
      <c r="AW194" s="1">
        <f t="shared" si="200"/>
        <v>374.4209756154288</v>
      </c>
      <c r="AX194" s="2">
        <v>0.2</v>
      </c>
      <c r="AY194" s="2">
        <v>0.2</v>
      </c>
      <c r="AZ194" s="2">
        <v>0.2</v>
      </c>
      <c r="BA194" s="2">
        <f t="shared" si="184"/>
        <v>0.20000000000000004</v>
      </c>
      <c r="BB194" s="2">
        <f t="shared" si="190"/>
        <v>4.000000000000001E-3</v>
      </c>
      <c r="BC194" s="2">
        <f t="shared" si="185"/>
        <v>4.000000000000001E-3</v>
      </c>
      <c r="BD194" s="2">
        <f t="shared" si="186"/>
        <v>4.000000000000001E-3</v>
      </c>
      <c r="BE194" s="2">
        <f t="shared" si="187"/>
        <v>39.230622743870036</v>
      </c>
      <c r="BF194" s="2">
        <f t="shared" si="188"/>
        <v>18.757524838062864</v>
      </c>
      <c r="BG194" s="2">
        <f t="shared" si="189"/>
        <v>7.4884195123085773</v>
      </c>
      <c r="BH194" s="2">
        <f t="shared" si="191"/>
        <v>995.66622834743066</v>
      </c>
      <c r="BI194" s="2">
        <f t="shared" si="192"/>
        <v>130.33315757055374</v>
      </c>
      <c r="BJ194" s="2">
        <f t="shared" si="193"/>
        <v>28.62641379860661</v>
      </c>
      <c r="BK194" s="11">
        <f t="shared" si="194"/>
        <v>-0.11294834753209707</v>
      </c>
      <c r="BL194" s="12">
        <f>BL$4*temperature!$I304+BL$5*temperature!$I304^2</f>
        <v>-21.720430701838385</v>
      </c>
      <c r="BM194" s="12">
        <f>BM$4*temperature!$I304+BM$5*temperature!$I304^2</f>
        <v>-19.57314444988101</v>
      </c>
      <c r="BN194" s="12">
        <f>BN$4*temperature!$I304+BN$5*temperature!$I304^2</f>
        <v>-17.620525854621057</v>
      </c>
      <c r="BO194" s="12">
        <f>BO$4*temperature!$I304^2+BO$5*temperature!$I304^6</f>
        <v>-95.202199140814898</v>
      </c>
      <c r="BP194" s="12">
        <f>BP$4*temperature!$I304^2+BP$5*temperature!$I304^6</f>
        <v>-94.123581297816344</v>
      </c>
      <c r="BQ194" s="12">
        <f>BQ$4*temperature!$I304^2+BQ$5*temperature!$I304^6</f>
        <v>-93.439118551793797</v>
      </c>
    </row>
    <row r="195" spans="1:69">
      <c r="A195" s="2">
        <f t="shared" si="201"/>
        <v>2149</v>
      </c>
      <c r="B195" s="5">
        <f t="shared" si="202"/>
        <v>1165.3329508029396</v>
      </c>
      <c r="C195" s="5">
        <f t="shared" si="203"/>
        <v>2963.8055130524185</v>
      </c>
      <c r="D195" s="5">
        <f t="shared" si="204"/>
        <v>4368.8597156058777</v>
      </c>
      <c r="E195" s="15">
        <f t="shared" si="205"/>
        <v>3.2901000684571177E-6</v>
      </c>
      <c r="F195" s="15">
        <f t="shared" si="206"/>
        <v>6.4817177541020191E-6</v>
      </c>
      <c r="G195" s="15">
        <f t="shared" si="207"/>
        <v>1.3232196226438776E-5</v>
      </c>
      <c r="H195" s="5">
        <f t="shared" si="208"/>
        <v>8165.6900389515531</v>
      </c>
      <c r="I195" s="5">
        <f t="shared" si="209"/>
        <v>4068.2210043436917</v>
      </c>
      <c r="J195" s="5">
        <f t="shared" si="210"/>
        <v>1653.5286844358534</v>
      </c>
      <c r="K195" s="5">
        <f t="shared" si="211"/>
        <v>7007.1733862199781</v>
      </c>
      <c r="L195" s="5">
        <f t="shared" si="212"/>
        <v>1372.6342657868388</v>
      </c>
      <c r="M195" s="5">
        <f t="shared" si="213"/>
        <v>378.48060868819641</v>
      </c>
      <c r="N195" s="15">
        <f t="shared" si="214"/>
        <v>-0.16741946958988707</v>
      </c>
      <c r="O195" s="15">
        <f t="shared" si="215"/>
        <v>-0.13246664033218358</v>
      </c>
      <c r="P195" s="15">
        <f t="shared" si="216"/>
        <v>-0.11676593321647621</v>
      </c>
      <c r="Q195" s="5">
        <f t="shared" si="217"/>
        <v>256.25179534339873</v>
      </c>
      <c r="R195" s="5">
        <f t="shared" si="218"/>
        <v>443.90431361839541</v>
      </c>
      <c r="S195" s="5">
        <f t="shared" si="219"/>
        <v>278.66645396254859</v>
      </c>
      <c r="T195" s="5">
        <f t="shared" si="220"/>
        <v>31.381523682755482</v>
      </c>
      <c r="U195" s="5">
        <f t="shared" si="221"/>
        <v>109.11509309460649</v>
      </c>
      <c r="V195" s="5">
        <f t="shared" si="222"/>
        <v>168.52834582523332</v>
      </c>
      <c r="W195" s="15">
        <f t="shared" si="223"/>
        <v>-1.0734613539272964E-2</v>
      </c>
      <c r="X195" s="15">
        <f t="shared" si="224"/>
        <v>-1.217998157191269E-2</v>
      </c>
      <c r="Y195" s="15">
        <f t="shared" si="225"/>
        <v>-9.7425357312937999E-3</v>
      </c>
      <c r="Z195" s="5">
        <f t="shared" si="238"/>
        <v>327.74241767318654</v>
      </c>
      <c r="AA195" s="5">
        <f t="shared" si="239"/>
        <v>1241.73123166867</v>
      </c>
      <c r="AB195" s="5">
        <f t="shared" si="240"/>
        <v>2319.0478122325871</v>
      </c>
      <c r="AC195" s="16">
        <f t="shared" si="226"/>
        <v>1.3167891600938966</v>
      </c>
      <c r="AD195" s="16">
        <f t="shared" si="227"/>
        <v>2.9965054651594789</v>
      </c>
      <c r="AE195" s="16">
        <f t="shared" si="228"/>
        <v>9.0983933227231777</v>
      </c>
      <c r="AF195" s="15">
        <f t="shared" si="229"/>
        <v>-4.0504037456468023E-3</v>
      </c>
      <c r="AG195" s="15">
        <f t="shared" si="230"/>
        <v>2.9673830763510267E-4</v>
      </c>
      <c r="AH195" s="15">
        <f t="shared" si="231"/>
        <v>9.7937136394747881E-3</v>
      </c>
      <c r="AI195" s="1">
        <f t="shared" si="195"/>
        <v>70001.533728413939</v>
      </c>
      <c r="AJ195" s="1">
        <f t="shared" si="196"/>
        <v>27569.968415659263</v>
      </c>
      <c r="AK195" s="1">
        <f t="shared" si="197"/>
        <v>10203.557655886305</v>
      </c>
      <c r="AL195" s="14">
        <f t="shared" si="232"/>
        <v>70.238592189541194</v>
      </c>
      <c r="AM195" s="14">
        <f t="shared" si="233"/>
        <v>16.045042725087466</v>
      </c>
      <c r="AN195" s="14">
        <f t="shared" si="234"/>
        <v>5.1847053114795711</v>
      </c>
      <c r="AO195" s="11">
        <f t="shared" si="235"/>
        <v>5.1004009584901594E-3</v>
      </c>
      <c r="AP195" s="11">
        <f t="shared" si="236"/>
        <v>6.4251599946269829E-3</v>
      </c>
      <c r="AQ195" s="11">
        <f t="shared" si="237"/>
        <v>5.8284308051011974E-3</v>
      </c>
      <c r="AR195" s="1">
        <f t="shared" si="243"/>
        <v>8165.6900389515531</v>
      </c>
      <c r="AS195" s="1">
        <f t="shared" si="241"/>
        <v>4068.2210043436917</v>
      </c>
      <c r="AT195" s="1">
        <f t="shared" si="242"/>
        <v>1653.5286844358534</v>
      </c>
      <c r="AU195" s="1">
        <f t="shared" si="198"/>
        <v>1633.1380077903107</v>
      </c>
      <c r="AV195" s="1">
        <f t="shared" si="199"/>
        <v>813.64420086873838</v>
      </c>
      <c r="AW195" s="1">
        <f t="shared" si="200"/>
        <v>330.7057368871707</v>
      </c>
      <c r="AX195" s="2">
        <v>0.2</v>
      </c>
      <c r="AY195" s="2">
        <v>0.2</v>
      </c>
      <c r="AZ195" s="2">
        <v>0.2</v>
      </c>
      <c r="BA195" s="2">
        <f t="shared" si="184"/>
        <v>0.2</v>
      </c>
      <c r="BB195" s="2">
        <f t="shared" si="190"/>
        <v>4.000000000000001E-3</v>
      </c>
      <c r="BC195" s="2">
        <f t="shared" si="185"/>
        <v>4.000000000000001E-3</v>
      </c>
      <c r="BD195" s="2">
        <f t="shared" si="186"/>
        <v>4.000000000000001E-3</v>
      </c>
      <c r="BE195" s="2">
        <f t="shared" si="187"/>
        <v>32.662760155806218</v>
      </c>
      <c r="BF195" s="2">
        <f t="shared" si="188"/>
        <v>16.272884017374771</v>
      </c>
      <c r="BG195" s="2">
        <f t="shared" si="189"/>
        <v>6.6141147377434155</v>
      </c>
      <c r="BH195" s="2">
        <f t="shared" si="191"/>
        <v>996.59849914137135</v>
      </c>
      <c r="BI195" s="2">
        <f t="shared" si="192"/>
        <v>131.04996960982331</v>
      </c>
      <c r="BJ195" s="2">
        <f t="shared" si="193"/>
        <v>28.520820928551245</v>
      </c>
      <c r="BK195" s="11">
        <f t="shared" si="194"/>
        <v>-0.12161663395443414</v>
      </c>
      <c r="BL195" s="12">
        <f>BL$4*temperature!$I305+BL$5*temperature!$I305^2</f>
        <v>-21.806366600943246</v>
      </c>
      <c r="BM195" s="12">
        <f>BM$4*temperature!$I305+BM$5*temperature!$I305^2</f>
        <v>-19.640926585581312</v>
      </c>
      <c r="BN195" s="12">
        <f>BN$4*temperature!$I305+BN$5*temperature!$I305^2</f>
        <v>-17.674501480149488</v>
      </c>
      <c r="BO195" s="12">
        <f>BO$4*temperature!$I305^2+BO$5*temperature!$I305^6</f>
        <v>-95.957984384075004</v>
      </c>
      <c r="BP195" s="12">
        <f>BP$4*temperature!$I305^2+BP$5*temperature!$I305^6</f>
        <v>-94.840421908684647</v>
      </c>
      <c r="BQ195" s="12">
        <f>BQ$4*temperature!$I305^2+BQ$5*temperature!$I305^6</f>
        <v>-94.131229015744836</v>
      </c>
    </row>
    <row r="196" spans="1:69">
      <c r="A196" s="2">
        <f t="shared" si="201"/>
        <v>2150</v>
      </c>
      <c r="B196" s="5">
        <f t="shared" si="202"/>
        <v>1165.3365931618598</v>
      </c>
      <c r="C196" s="5">
        <f t="shared" si="203"/>
        <v>2963.8237630756917</v>
      </c>
      <c r="D196" s="5">
        <f t="shared" si="204"/>
        <v>4368.9146347344686</v>
      </c>
      <c r="E196" s="15">
        <f t="shared" si="205"/>
        <v>3.1255950650342616E-6</v>
      </c>
      <c r="F196" s="15">
        <f t="shared" si="206"/>
        <v>6.1576318663969183E-6</v>
      </c>
      <c r="G196" s="15">
        <f t="shared" si="207"/>
        <v>1.2570586415116835E-5</v>
      </c>
      <c r="H196" s="5">
        <f t="shared" si="208"/>
        <v>6688.9664844969002</v>
      </c>
      <c r="I196" s="5">
        <f t="shared" si="209"/>
        <v>3506.5759125943255</v>
      </c>
      <c r="J196" s="5">
        <f t="shared" si="210"/>
        <v>1455.7378958229954</v>
      </c>
      <c r="K196" s="5">
        <f t="shared" si="211"/>
        <v>5739.9437413597407</v>
      </c>
      <c r="L196" s="5">
        <f t="shared" si="212"/>
        <v>1183.1256487920848</v>
      </c>
      <c r="M196" s="5">
        <f t="shared" si="213"/>
        <v>333.20355683980341</v>
      </c>
      <c r="N196" s="15">
        <f t="shared" si="214"/>
        <v>-0.1808474794347632</v>
      </c>
      <c r="O196" s="15">
        <f t="shared" si="215"/>
        <v>-0.13806198906605427</v>
      </c>
      <c r="P196" s="15">
        <f t="shared" si="216"/>
        <v>-0.11962845865557559</v>
      </c>
      <c r="Q196" s="5">
        <f t="shared" si="217"/>
        <v>207.65665784618139</v>
      </c>
      <c r="R196" s="5">
        <f t="shared" si="218"/>
        <v>377.96004824695717</v>
      </c>
      <c r="S196" s="5">
        <f t="shared" si="219"/>
        <v>242.94293304983566</v>
      </c>
      <c r="T196" s="5">
        <f t="shared" si="220"/>
        <v>31.044655153747559</v>
      </c>
      <c r="U196" s="5">
        <f t="shared" si="221"/>
        <v>107.78607327149665</v>
      </c>
      <c r="V196" s="5">
        <f t="shared" si="222"/>
        <v>166.88645239429513</v>
      </c>
      <c r="W196" s="15">
        <f t="shared" si="223"/>
        <v>-1.0734613539272964E-2</v>
      </c>
      <c r="X196" s="15">
        <f t="shared" si="224"/>
        <v>-1.217998157191269E-2</v>
      </c>
      <c r="Y196" s="15">
        <f t="shared" si="225"/>
        <v>-9.7425357312937999E-3</v>
      </c>
      <c r="Z196" s="5">
        <f t="shared" si="238"/>
        <v>268.85028824183297</v>
      </c>
      <c r="AA196" s="5">
        <f t="shared" si="239"/>
        <v>1064.4451293581217</v>
      </c>
      <c r="AB196" s="5">
        <f t="shared" si="240"/>
        <v>2048.1985216749017</v>
      </c>
      <c r="AC196" s="16">
        <f t="shared" si="226"/>
        <v>1.3114556323476252</v>
      </c>
      <c r="AD196" s="16">
        <f t="shared" si="227"/>
        <v>2.9973946431200296</v>
      </c>
      <c r="AE196" s="16">
        <f t="shared" si="228"/>
        <v>9.1875003815052381</v>
      </c>
      <c r="AF196" s="15">
        <f t="shared" si="229"/>
        <v>-4.0504037456468023E-3</v>
      </c>
      <c r="AG196" s="15">
        <f t="shared" si="230"/>
        <v>2.9673830763510267E-4</v>
      </c>
      <c r="AH196" s="15">
        <f t="shared" si="231"/>
        <v>9.7937136394747881E-3</v>
      </c>
      <c r="AI196" s="1">
        <f t="shared" si="195"/>
        <v>64634.518363362855</v>
      </c>
      <c r="AJ196" s="1">
        <f t="shared" si="196"/>
        <v>25626.615774962076</v>
      </c>
      <c r="AK196" s="1">
        <f t="shared" si="197"/>
        <v>9513.9076271848444</v>
      </c>
      <c r="AL196" s="14">
        <f t="shared" si="232"/>
        <v>70.593254722638463</v>
      </c>
      <c r="AM196" s="14">
        <f t="shared" si="233"/>
        <v>16.147103772050485</v>
      </c>
      <c r="AN196" s="14">
        <f t="shared" si="234"/>
        <v>5.2146218206708417</v>
      </c>
      <c r="AO196" s="11">
        <f t="shared" si="235"/>
        <v>5.0493969489052576E-3</v>
      </c>
      <c r="AP196" s="11">
        <f t="shared" si="236"/>
        <v>6.3609083946807128E-3</v>
      </c>
      <c r="AQ196" s="11">
        <f t="shared" si="237"/>
        <v>5.7701464970501852E-3</v>
      </c>
      <c r="AR196" s="1">
        <f t="shared" si="243"/>
        <v>6688.9664844969002</v>
      </c>
      <c r="AS196" s="1">
        <f t="shared" si="241"/>
        <v>3506.5759125943255</v>
      </c>
      <c r="AT196" s="1">
        <f t="shared" si="242"/>
        <v>1455.7378958229954</v>
      </c>
      <c r="AU196" s="1">
        <f t="shared" si="198"/>
        <v>1337.79329689938</v>
      </c>
      <c r="AV196" s="1">
        <f t="shared" si="199"/>
        <v>701.31518251886519</v>
      </c>
      <c r="AW196" s="1">
        <f t="shared" si="200"/>
        <v>291.14757916459911</v>
      </c>
      <c r="AX196" s="2">
        <v>0.2</v>
      </c>
      <c r="AY196" s="2">
        <v>0.2</v>
      </c>
      <c r="AZ196" s="2">
        <v>0.2</v>
      </c>
      <c r="BA196" s="2">
        <f t="shared" si="184"/>
        <v>0.2</v>
      </c>
      <c r="BB196" s="2">
        <f t="shared" si="190"/>
        <v>4.000000000000001E-3</v>
      </c>
      <c r="BC196" s="2">
        <f t="shared" si="185"/>
        <v>4.000000000000001E-3</v>
      </c>
      <c r="BD196" s="2">
        <f t="shared" si="186"/>
        <v>4.000000000000001E-3</v>
      </c>
      <c r="BE196" s="2">
        <f t="shared" si="187"/>
        <v>26.755865937987608</v>
      </c>
      <c r="BF196" s="2">
        <f t="shared" si="188"/>
        <v>14.026303650377304</v>
      </c>
      <c r="BG196" s="2">
        <f t="shared" si="189"/>
        <v>5.8229515832919825</v>
      </c>
      <c r="BH196" s="2">
        <f t="shared" si="191"/>
        <v>995.19573190565063</v>
      </c>
      <c r="BI196" s="2">
        <f t="shared" si="192"/>
        <v>131.77103510103336</v>
      </c>
      <c r="BJ196" s="2">
        <f t="shared" si="193"/>
        <v>28.429624968825284</v>
      </c>
      <c r="BK196" s="11">
        <f t="shared" si="194"/>
        <v>-0.13102786338105468</v>
      </c>
      <c r="BL196" s="12">
        <f>BL$4*temperature!$I306+BL$5*temperature!$I306^2</f>
        <v>-21.883558609700753</v>
      </c>
      <c r="BM196" s="12">
        <f>BM$4*temperature!$I306+BM$5*temperature!$I306^2</f>
        <v>-19.701805797835799</v>
      </c>
      <c r="BN196" s="12">
        <f>BN$4*temperature!$I306+BN$5*temperature!$I306^2</f>
        <v>-17.722975102028627</v>
      </c>
      <c r="BO196" s="12">
        <f>BO$4*temperature!$I306^2+BO$5*temperature!$I306^6</f>
        <v>-96.639829057309015</v>
      </c>
      <c r="BP196" s="12">
        <f>BP$4*temperature!$I306^2+BP$5*temperature!$I306^6</f>
        <v>-95.487073902169897</v>
      </c>
      <c r="BQ196" s="12">
        <f>BQ$4*temperature!$I306^2+BQ$5*temperature!$I306^6</f>
        <v>-94.755533374551959</v>
      </c>
    </row>
    <row r="197" spans="1:69">
      <c r="A197" s="2">
        <f t="shared" si="201"/>
        <v>2151</v>
      </c>
      <c r="B197" s="5">
        <f t="shared" si="202"/>
        <v>1165.3400534136495</v>
      </c>
      <c r="C197" s="5">
        <f t="shared" si="203"/>
        <v>2963.8411007045588</v>
      </c>
      <c r="D197" s="5">
        <f t="shared" si="204"/>
        <v>4368.9668085624771</v>
      </c>
      <c r="E197" s="15">
        <f t="shared" si="205"/>
        <v>2.9693153117825486E-6</v>
      </c>
      <c r="F197" s="15">
        <f t="shared" si="206"/>
        <v>5.8497502730770722E-6</v>
      </c>
      <c r="G197" s="15">
        <f t="shared" si="207"/>
        <v>1.1942057094360993E-5</v>
      </c>
      <c r="H197" s="5">
        <f t="shared" si="208"/>
        <v>5374.3265284345753</v>
      </c>
      <c r="I197" s="5">
        <f t="shared" si="209"/>
        <v>3003.6154586556067</v>
      </c>
      <c r="J197" s="5">
        <f t="shared" si="210"/>
        <v>1278.41017356932</v>
      </c>
      <c r="K197" s="5">
        <f t="shared" si="211"/>
        <v>4611.8096710839673</v>
      </c>
      <c r="L197" s="5">
        <f t="shared" si="212"/>
        <v>1013.419868542073</v>
      </c>
      <c r="M197" s="5">
        <f t="shared" si="213"/>
        <v>292.61155545147199</v>
      </c>
      <c r="N197" s="15">
        <f t="shared" si="214"/>
        <v>-0.19654096296221335</v>
      </c>
      <c r="O197" s="15">
        <f t="shared" si="215"/>
        <v>-0.14343851003760533</v>
      </c>
      <c r="P197" s="15">
        <f t="shared" si="216"/>
        <v>-0.12182343361912884</v>
      </c>
      <c r="Q197" s="5">
        <f t="shared" si="217"/>
        <v>165.05310667638449</v>
      </c>
      <c r="R197" s="5">
        <f t="shared" si="218"/>
        <v>319.80467225637233</v>
      </c>
      <c r="S197" s="5">
        <f t="shared" si="219"/>
        <v>211.27077501747564</v>
      </c>
      <c r="T197" s="5">
        <f t="shared" si="220"/>
        <v>30.711402778212079</v>
      </c>
      <c r="U197" s="5">
        <f t="shared" si="221"/>
        <v>106.47324088534099</v>
      </c>
      <c r="V197" s="5">
        <f t="shared" si="222"/>
        <v>165.26055516877486</v>
      </c>
      <c r="W197" s="15">
        <f t="shared" si="223"/>
        <v>-1.0734613539272964E-2</v>
      </c>
      <c r="X197" s="15">
        <f t="shared" si="224"/>
        <v>-1.217998157191269E-2</v>
      </c>
      <c r="Y197" s="15">
        <f t="shared" si="225"/>
        <v>-9.7425357312937999E-3</v>
      </c>
      <c r="Z197" s="5">
        <f t="shared" si="238"/>
        <v>216.98354958001261</v>
      </c>
      <c r="AA197" s="5">
        <f t="shared" si="239"/>
        <v>906.58527791971323</v>
      </c>
      <c r="AB197" s="5">
        <f t="shared" si="240"/>
        <v>1803.1185871397975</v>
      </c>
      <c r="AC197" s="16">
        <f t="shared" si="226"/>
        <v>1.3061437075421147</v>
      </c>
      <c r="AD197" s="16">
        <f t="shared" si="227"/>
        <v>2.9982840849337435</v>
      </c>
      <c r="AE197" s="16">
        <f t="shared" si="228"/>
        <v>9.2774801293042657</v>
      </c>
      <c r="AF197" s="15">
        <f t="shared" si="229"/>
        <v>-4.0504037456468023E-3</v>
      </c>
      <c r="AG197" s="15">
        <f t="shared" si="230"/>
        <v>2.9673830763510267E-4</v>
      </c>
      <c r="AH197" s="15">
        <f t="shared" si="231"/>
        <v>9.7937136394747881E-3</v>
      </c>
      <c r="AI197" s="1">
        <f t="shared" si="195"/>
        <v>59508.859823925945</v>
      </c>
      <c r="AJ197" s="1">
        <f t="shared" si="196"/>
        <v>23765.269379984733</v>
      </c>
      <c r="AK197" s="1">
        <f t="shared" si="197"/>
        <v>8853.6644436309598</v>
      </c>
      <c r="AL197" s="14">
        <f t="shared" si="232"/>
        <v>70.946143553998141</v>
      </c>
      <c r="AM197" s="14">
        <f t="shared" si="233"/>
        <v>16.248786917504567</v>
      </c>
      <c r="AN197" s="14">
        <f t="shared" si="234"/>
        <v>5.2444100611845075</v>
      </c>
      <c r="AO197" s="11">
        <f t="shared" si="235"/>
        <v>4.9989029794162048E-3</v>
      </c>
      <c r="AP197" s="11">
        <f t="shared" si="236"/>
        <v>6.2972993107339057E-3</v>
      </c>
      <c r="AQ197" s="11">
        <f t="shared" si="237"/>
        <v>5.7124450320796836E-3</v>
      </c>
      <c r="AR197" s="1">
        <f t="shared" si="243"/>
        <v>5374.3265284345753</v>
      </c>
      <c r="AS197" s="1">
        <f t="shared" si="241"/>
        <v>3003.6154586556067</v>
      </c>
      <c r="AT197" s="1">
        <f t="shared" si="242"/>
        <v>1278.41017356932</v>
      </c>
      <c r="AU197" s="1">
        <f t="shared" si="198"/>
        <v>1074.865305686915</v>
      </c>
      <c r="AV197" s="1">
        <f t="shared" si="199"/>
        <v>600.72309173112137</v>
      </c>
      <c r="AW197" s="1">
        <f t="shared" si="200"/>
        <v>255.68203471386403</v>
      </c>
      <c r="AX197" s="2">
        <v>0.2</v>
      </c>
      <c r="AY197" s="2">
        <v>0.2</v>
      </c>
      <c r="AZ197" s="2">
        <v>0.2</v>
      </c>
      <c r="BA197" s="2">
        <f t="shared" si="184"/>
        <v>0.2</v>
      </c>
      <c r="BB197" s="2">
        <f t="shared" si="190"/>
        <v>4.000000000000001E-3</v>
      </c>
      <c r="BC197" s="2">
        <f t="shared" si="185"/>
        <v>4.000000000000001E-3</v>
      </c>
      <c r="BD197" s="2">
        <f t="shared" si="186"/>
        <v>4.000000000000001E-3</v>
      </c>
      <c r="BE197" s="2">
        <f t="shared" si="187"/>
        <v>21.497306113738308</v>
      </c>
      <c r="BF197" s="2">
        <f t="shared" si="188"/>
        <v>12.014461834622431</v>
      </c>
      <c r="BG197" s="2">
        <f t="shared" si="189"/>
        <v>5.1136406942772812</v>
      </c>
      <c r="BH197" s="2">
        <f t="shared" si="191"/>
        <v>990.73437388907587</v>
      </c>
      <c r="BI197" s="2">
        <f t="shared" si="192"/>
        <v>132.52434301813605</v>
      </c>
      <c r="BJ197" s="2">
        <f t="shared" si="193"/>
        <v>28.359979930043366</v>
      </c>
      <c r="BK197" s="11">
        <f t="shared" si="194"/>
        <v>-0.14122676641972212</v>
      </c>
      <c r="BL197" s="12">
        <f>BL$4*temperature!$I307+BL$5*temperature!$I307^2</f>
        <v>-21.952200148816285</v>
      </c>
      <c r="BM197" s="12">
        <f>BM$4*temperature!$I307+BM$5*temperature!$I307^2</f>
        <v>-19.755936615217408</v>
      </c>
      <c r="BN197" s="12">
        <f>BN$4*temperature!$I307+BN$5*temperature!$I307^2</f>
        <v>-17.766071412585166</v>
      </c>
      <c r="BO197" s="12">
        <f>BO$4*temperature!$I307^2+BO$5*temperature!$I307^6</f>
        <v>-97.248503003589519</v>
      </c>
      <c r="BP197" s="12">
        <f>BP$4*temperature!$I307^2+BP$5*temperature!$I307^6</f>
        <v>-96.064285760670273</v>
      </c>
      <c r="BQ197" s="12">
        <f>BQ$4*temperature!$I307^2+BQ$5*temperature!$I307^6</f>
        <v>-95.312766548656683</v>
      </c>
    </row>
    <row r="198" spans="1:69">
      <c r="A198" s="2">
        <f t="shared" si="201"/>
        <v>2152</v>
      </c>
      <c r="B198" s="5">
        <f t="shared" si="202"/>
        <v>1165.3433406626102</v>
      </c>
      <c r="C198" s="5">
        <f t="shared" si="203"/>
        <v>2963.857571548333</v>
      </c>
      <c r="D198" s="5">
        <f t="shared" si="204"/>
        <v>4369.0163742909945</v>
      </c>
      <c r="E198" s="15">
        <f t="shared" si="205"/>
        <v>2.8208495461934209E-6</v>
      </c>
      <c r="F198" s="15">
        <f t="shared" si="206"/>
        <v>5.5572627594232186E-6</v>
      </c>
      <c r="G198" s="15">
        <f t="shared" si="207"/>
        <v>1.1344954239642942E-5</v>
      </c>
      <c r="H198" s="5">
        <f t="shared" si="208"/>
        <v>4217.6552714039926</v>
      </c>
      <c r="I198" s="5">
        <f t="shared" si="209"/>
        <v>2558.1501293583751</v>
      </c>
      <c r="J198" s="5">
        <f t="shared" si="210"/>
        <v>1121.1049692106824</v>
      </c>
      <c r="K198" s="5">
        <f t="shared" si="211"/>
        <v>3619.2383173579115</v>
      </c>
      <c r="L198" s="5">
        <f t="shared" si="212"/>
        <v>863.11506798283347</v>
      </c>
      <c r="M198" s="5">
        <f t="shared" si="213"/>
        <v>256.603517397578</v>
      </c>
      <c r="N198" s="15">
        <f t="shared" si="214"/>
        <v>-0.21522383283713442</v>
      </c>
      <c r="O198" s="15">
        <f t="shared" si="215"/>
        <v>-0.14831444026795249</v>
      </c>
      <c r="P198" s="15">
        <f t="shared" si="216"/>
        <v>-0.12305747118679911</v>
      </c>
      <c r="Q198" s="5">
        <f t="shared" si="217"/>
        <v>128.13965414912295</v>
      </c>
      <c r="R198" s="5">
        <f t="shared" si="218"/>
        <v>269.05701812776374</v>
      </c>
      <c r="S198" s="5">
        <f t="shared" si="219"/>
        <v>183.4693868636179</v>
      </c>
      <c r="T198" s="5">
        <f t="shared" si="220"/>
        <v>30.38172773813902</v>
      </c>
      <c r="U198" s="5">
        <f t="shared" si="221"/>
        <v>105.17639877345572</v>
      </c>
      <c r="V198" s="5">
        <f t="shared" si="222"/>
        <v>163.65049830506962</v>
      </c>
      <c r="W198" s="15">
        <f t="shared" si="223"/>
        <v>-1.0734613539272964E-2</v>
      </c>
      <c r="X198" s="15">
        <f t="shared" si="224"/>
        <v>-1.217998157191269E-2</v>
      </c>
      <c r="Y198" s="15">
        <f t="shared" si="225"/>
        <v>-9.7425357312937999E-3</v>
      </c>
      <c r="Z198" s="5">
        <f t="shared" si="238"/>
        <v>171.76790255543276</v>
      </c>
      <c r="AA198" s="5">
        <f t="shared" si="239"/>
        <v>767.31983293437816</v>
      </c>
      <c r="AB198" s="5">
        <f t="shared" si="240"/>
        <v>1583.4053500550058</v>
      </c>
      <c r="AC198" s="16">
        <f t="shared" si="226"/>
        <v>1.3008532981767331</v>
      </c>
      <c r="AD198" s="16">
        <f t="shared" si="227"/>
        <v>2.999173790678916</v>
      </c>
      <c r="AE198" s="16">
        <f t="shared" si="228"/>
        <v>9.3683411129865899</v>
      </c>
      <c r="AF198" s="15">
        <f t="shared" si="229"/>
        <v>-4.0504037456468023E-3</v>
      </c>
      <c r="AG198" s="15">
        <f t="shared" si="230"/>
        <v>2.9673830763510267E-4</v>
      </c>
      <c r="AH198" s="15">
        <f t="shared" si="231"/>
        <v>9.7937136394747881E-3</v>
      </c>
      <c r="AI198" s="1">
        <f t="shared" si="195"/>
        <v>54632.839147220264</v>
      </c>
      <c r="AJ198" s="1">
        <f t="shared" si="196"/>
        <v>21989.465533717383</v>
      </c>
      <c r="AK198" s="1">
        <f t="shared" si="197"/>
        <v>8223.9800339817284</v>
      </c>
      <c r="AL198" s="14">
        <f t="shared" si="232"/>
        <v>71.297249913504402</v>
      </c>
      <c r="AM198" s="14">
        <f t="shared" si="233"/>
        <v>16.350087157413871</v>
      </c>
      <c r="AN198" s="14">
        <f t="shared" si="234"/>
        <v>5.2740688813427079</v>
      </c>
      <c r="AO198" s="11">
        <f t="shared" si="235"/>
        <v>4.9489139496220426E-3</v>
      </c>
      <c r="AP198" s="11">
        <f t="shared" si="236"/>
        <v>6.2343263176265666E-3</v>
      </c>
      <c r="AQ198" s="11">
        <f t="shared" si="237"/>
        <v>5.6553205817588869E-3</v>
      </c>
      <c r="AR198" s="1">
        <f t="shared" si="243"/>
        <v>4217.6552714039926</v>
      </c>
      <c r="AS198" s="1">
        <f t="shared" si="241"/>
        <v>2558.1501293583751</v>
      </c>
      <c r="AT198" s="1">
        <f t="shared" si="242"/>
        <v>1121.1049692106824</v>
      </c>
      <c r="AU198" s="1">
        <f t="shared" si="198"/>
        <v>843.53105428079857</v>
      </c>
      <c r="AV198" s="1">
        <f t="shared" si="199"/>
        <v>511.63002587167506</v>
      </c>
      <c r="AW198" s="1">
        <f t="shared" si="200"/>
        <v>224.22099384213649</v>
      </c>
      <c r="AX198" s="2">
        <v>0.2</v>
      </c>
      <c r="AY198" s="2">
        <v>0.2</v>
      </c>
      <c r="AZ198" s="2">
        <v>0.2</v>
      </c>
      <c r="BA198" s="2">
        <f t="shared" ref="BA198:BA261" si="244">(AX198*Z198+AY198*AA198+AZ198*AB198)/(Z198+AA198+AB198)</f>
        <v>0.2</v>
      </c>
      <c r="BB198" s="2">
        <f t="shared" si="190"/>
        <v>4.000000000000001E-3</v>
      </c>
      <c r="BC198" s="2">
        <f t="shared" ref="BC198:BC261" si="245">BC$5*AY198^2</f>
        <v>4.000000000000001E-3</v>
      </c>
      <c r="BD198" s="2">
        <f t="shared" ref="BD198:BD261" si="246">BD$5*AZ198^2</f>
        <v>4.000000000000001E-3</v>
      </c>
      <c r="BE198" s="2">
        <f t="shared" ref="BE198:BE261" si="247">BB198*AR198</f>
        <v>16.870621085615973</v>
      </c>
      <c r="BF198" s="2">
        <f t="shared" ref="BF198:BF261" si="248">BC198*AS198</f>
        <v>10.232600517433504</v>
      </c>
      <c r="BG198" s="2">
        <f t="shared" ref="BG198:BG261" si="249">BD198*AT198</f>
        <v>4.4844198768427308</v>
      </c>
      <c r="BH198" s="2">
        <f t="shared" si="191"/>
        <v>982.17541430195354</v>
      </c>
      <c r="BI198" s="2">
        <f t="shared" si="192"/>
        <v>133.35508973229685</v>
      </c>
      <c r="BJ198" s="2">
        <f t="shared" si="193"/>
        <v>28.321363677891746</v>
      </c>
      <c r="BK198" s="11">
        <f t="shared" si="194"/>
        <v>-0.15221230751527318</v>
      </c>
      <c r="BL198" s="12">
        <f>BL$4*temperature!$I308+BL$5*temperature!$I308^2</f>
        <v>-22.012501759401882</v>
      </c>
      <c r="BM198" s="12">
        <f>BM$4*temperature!$I308+BM$5*temperature!$I308^2</f>
        <v>-19.803486781479357</v>
      </c>
      <c r="BN198" s="12">
        <f>BN$4*temperature!$I308+BN$5*temperature!$I308^2</f>
        <v>-17.803925387053091</v>
      </c>
      <c r="BO198" s="12">
        <f>BO$4*temperature!$I308^2+BO$5*temperature!$I308^6</f>
        <v>-97.785055999585552</v>
      </c>
      <c r="BP198" s="12">
        <f>BP$4*temperature!$I308^2+BP$5*temperature!$I308^6</f>
        <v>-96.573068919020955</v>
      </c>
      <c r="BQ198" s="12">
        <f>BQ$4*temperature!$I308^2+BQ$5*temperature!$I308^6</f>
        <v>-95.803915627455595</v>
      </c>
    </row>
    <row r="199" spans="1:69">
      <c r="A199" s="2">
        <f t="shared" si="201"/>
        <v>2153</v>
      </c>
      <c r="B199" s="5">
        <f t="shared" si="202"/>
        <v>1165.3464635579323</v>
      </c>
      <c r="C199" s="5">
        <f t="shared" si="203"/>
        <v>2963.8732189368743</v>
      </c>
      <c r="D199" s="5">
        <f t="shared" si="204"/>
        <v>4369.0634622672915</v>
      </c>
      <c r="E199" s="15">
        <f t="shared" si="205"/>
        <v>2.6798070688837497E-6</v>
      </c>
      <c r="F199" s="15">
        <f t="shared" si="206"/>
        <v>5.2793996214520573E-6</v>
      </c>
      <c r="G199" s="15">
        <f t="shared" si="207"/>
        <v>1.0777706527660796E-5</v>
      </c>
      <c r="H199" s="5">
        <f t="shared" si="208"/>
        <v>3213.9520038143269</v>
      </c>
      <c r="I199" s="5">
        <f t="shared" si="209"/>
        <v>2168.6572842070054</v>
      </c>
      <c r="J199" s="5">
        <f t="shared" si="210"/>
        <v>983.27316219355077</v>
      </c>
      <c r="K199" s="5">
        <f t="shared" si="211"/>
        <v>2757.9368920052962</v>
      </c>
      <c r="L199" s="5">
        <f t="shared" si="212"/>
        <v>731.6970477518912</v>
      </c>
      <c r="M199" s="5">
        <f t="shared" si="213"/>
        <v>225.05353165167548</v>
      </c>
      <c r="N199" s="15">
        <f t="shared" si="214"/>
        <v>-0.23797864352336318</v>
      </c>
      <c r="O199" s="15">
        <f t="shared" si="215"/>
        <v>-0.15226013900797297</v>
      </c>
      <c r="P199" s="15">
        <f t="shared" si="216"/>
        <v>-0.12295227308602863</v>
      </c>
      <c r="Q199" s="5">
        <f t="shared" si="217"/>
        <v>96.59722895218151</v>
      </c>
      <c r="R199" s="5">
        <f t="shared" si="218"/>
        <v>225.31341228868735</v>
      </c>
      <c r="S199" s="5">
        <f t="shared" si="219"/>
        <v>159.34544091802454</v>
      </c>
      <c r="T199" s="5">
        <f t="shared" si="220"/>
        <v>30.055591632214689</v>
      </c>
      <c r="U199" s="5">
        <f t="shared" si="221"/>
        <v>103.89535217459489</v>
      </c>
      <c r="V199" s="5">
        <f t="shared" si="222"/>
        <v>162.05612747788845</v>
      </c>
      <c r="W199" s="15">
        <f t="shared" si="223"/>
        <v>-1.0734613539272964E-2</v>
      </c>
      <c r="X199" s="15">
        <f t="shared" si="224"/>
        <v>-1.217998157191269E-2</v>
      </c>
      <c r="Y199" s="15">
        <f t="shared" si="225"/>
        <v>-9.7425357312937999E-3</v>
      </c>
      <c r="Z199" s="5">
        <f t="shared" si="238"/>
        <v>132.81258105191662</v>
      </c>
      <c r="AA199" s="5">
        <f t="shared" si="239"/>
        <v>645.75056766040143</v>
      </c>
      <c r="AB199" s="5">
        <f t="shared" si="240"/>
        <v>1388.5098177182545</v>
      </c>
      <c r="AC199" s="16">
        <f t="shared" si="226"/>
        <v>1.295584317105261</v>
      </c>
      <c r="AD199" s="16">
        <f t="shared" si="227"/>
        <v>3.0000637604338656</v>
      </c>
      <c r="AE199" s="16">
        <f t="shared" si="228"/>
        <v>9.4600919631240998</v>
      </c>
      <c r="AF199" s="15">
        <f t="shared" si="229"/>
        <v>-4.0504037456468023E-3</v>
      </c>
      <c r="AG199" s="15">
        <f t="shared" si="230"/>
        <v>2.9673830763510267E-4</v>
      </c>
      <c r="AH199" s="15">
        <f t="shared" si="231"/>
        <v>9.7937136394747881E-3</v>
      </c>
      <c r="AI199" s="1">
        <f t="shared" si="195"/>
        <v>50013.086286779042</v>
      </c>
      <c r="AJ199" s="1">
        <f t="shared" si="196"/>
        <v>20302.149006217322</v>
      </c>
      <c r="AK199" s="1">
        <f t="shared" si="197"/>
        <v>7625.8030244256925</v>
      </c>
      <c r="AL199" s="14">
        <f t="shared" si="232"/>
        <v>71.646565428624356</v>
      </c>
      <c r="AM199" s="14">
        <f t="shared" si="233"/>
        <v>16.450999618288215</v>
      </c>
      <c r="AN199" s="14">
        <f t="shared" si="234"/>
        <v>5.3035971661340362</v>
      </c>
      <c r="AO199" s="11">
        <f t="shared" si="235"/>
        <v>4.8994248101258218E-3</v>
      </c>
      <c r="AP199" s="11">
        <f t="shared" si="236"/>
        <v>6.1719830544503008E-3</v>
      </c>
      <c r="AQ199" s="11">
        <f t="shared" si="237"/>
        <v>5.5987673759412982E-3</v>
      </c>
      <c r="AR199" s="1">
        <f t="shared" si="243"/>
        <v>3213.9520038143269</v>
      </c>
      <c r="AS199" s="1">
        <f t="shared" si="241"/>
        <v>2168.6572842070054</v>
      </c>
      <c r="AT199" s="1">
        <f t="shared" si="242"/>
        <v>983.27316219355077</v>
      </c>
      <c r="AU199" s="1">
        <f t="shared" si="198"/>
        <v>642.79040076286537</v>
      </c>
      <c r="AV199" s="1">
        <f t="shared" si="199"/>
        <v>433.7314568414011</v>
      </c>
      <c r="AW199" s="1">
        <f t="shared" si="200"/>
        <v>196.65463243871017</v>
      </c>
      <c r="AX199" s="2">
        <v>0.2</v>
      </c>
      <c r="AY199" s="2">
        <v>0.2</v>
      </c>
      <c r="AZ199" s="2">
        <v>0.2</v>
      </c>
      <c r="BA199" s="2">
        <f t="shared" si="244"/>
        <v>0.19999999999999998</v>
      </c>
      <c r="BB199" s="2">
        <f t="shared" ref="BB199:BB262" si="250">BB$5*AX199^2</f>
        <v>4.000000000000001E-3</v>
      </c>
      <c r="BC199" s="2">
        <f t="shared" si="245"/>
        <v>4.000000000000001E-3</v>
      </c>
      <c r="BD199" s="2">
        <f t="shared" si="246"/>
        <v>4.000000000000001E-3</v>
      </c>
      <c r="BE199" s="2">
        <f t="shared" si="247"/>
        <v>12.85580801525731</v>
      </c>
      <c r="BF199" s="2">
        <f t="shared" si="248"/>
        <v>8.6746291368280239</v>
      </c>
      <c r="BG199" s="2">
        <f t="shared" si="249"/>
        <v>3.9330926487742039</v>
      </c>
      <c r="BH199" s="2">
        <f t="shared" ref="BH199:BH262" si="251">2*BB$5*AX199*AR199/Z199*1000</f>
        <v>967.96613042494494</v>
      </c>
      <c r="BI199" s="2">
        <f t="shared" ref="BI199:BI262" si="252">2*BC$5*AY199*AS199/AA199*1000</f>
        <v>134.33405359993412</v>
      </c>
      <c r="BJ199" s="2">
        <f t="shared" ref="BJ199:BJ262" si="253">2*BD$5*AZ199*AT199/AB199*1000</f>
        <v>28.325998121046606</v>
      </c>
      <c r="BK199" s="11">
        <f t="shared" ref="BK199:BK262" si="254">SUM(H199:J199)*SUM(B198:D198)/SUM(H198:J198)/SUM(B199:D199)-1+BK$5</f>
        <v>-0.1638830733847986</v>
      </c>
      <c r="BL199" s="12">
        <f>BL$4*temperature!$I309+BL$5*temperature!$I309^2</f>
        <v>-22.064689614548218</v>
      </c>
      <c r="BM199" s="12">
        <f>BM$4*temperature!$I309+BM$5*temperature!$I309^2</f>
        <v>-19.84463609844757</v>
      </c>
      <c r="BN199" s="12">
        <f>BN$4*temperature!$I309+BN$5*temperature!$I309^2</f>
        <v>-17.836681376234367</v>
      </c>
      <c r="BO199" s="12">
        <f>BO$4*temperature!$I309^2+BO$5*temperature!$I309^6</f>
        <v>-98.250799610265148</v>
      </c>
      <c r="BP199" s="12">
        <f>BP$4*temperature!$I309^2+BP$5*temperature!$I309^6</f>
        <v>-97.014680658973816</v>
      </c>
      <c r="BQ199" s="12">
        <f>BQ$4*temperature!$I309^2+BQ$5*temperature!$I309^6</f>
        <v>-96.230203424059184</v>
      </c>
    </row>
    <row r="200" spans="1:69">
      <c r="A200" s="2">
        <f t="shared" si="201"/>
        <v>2154</v>
      </c>
      <c r="B200" s="5">
        <f t="shared" si="202"/>
        <v>1165.3494303164384</v>
      </c>
      <c r="C200" s="5">
        <f t="shared" si="203"/>
        <v>2963.8880840344673</v>
      </c>
      <c r="D200" s="5">
        <f t="shared" si="204"/>
        <v>4369.1081963268989</v>
      </c>
      <c r="E200" s="15">
        <f t="shared" si="205"/>
        <v>2.5458167154395623E-6</v>
      </c>
      <c r="F200" s="15">
        <f t="shared" si="206"/>
        <v>5.0154296403794541E-6</v>
      </c>
      <c r="G200" s="15">
        <f t="shared" si="207"/>
        <v>1.0238821201277756E-5</v>
      </c>
      <c r="H200" s="5">
        <f t="shared" si="208"/>
        <v>2357.4095538847846</v>
      </c>
      <c r="I200" s="5">
        <f t="shared" si="209"/>
        <v>1833.3109835453722</v>
      </c>
      <c r="J200" s="5">
        <f t="shared" si="210"/>
        <v>864.26800833297182</v>
      </c>
      <c r="K200" s="5">
        <f t="shared" si="211"/>
        <v>2022.9207588359611</v>
      </c>
      <c r="L200" s="5">
        <f t="shared" si="212"/>
        <v>618.54932830319797</v>
      </c>
      <c r="M200" s="5">
        <f t="shared" si="213"/>
        <v>197.81336819709804</v>
      </c>
      <c r="N200" s="15">
        <f t="shared" si="214"/>
        <v>-0.26650940973305037</v>
      </c>
      <c r="O200" s="15">
        <f t="shared" si="215"/>
        <v>-0.15463738687525785</v>
      </c>
      <c r="P200" s="15">
        <f t="shared" si="216"/>
        <v>-0.12103859581611964</v>
      </c>
      <c r="Q200" s="5">
        <f t="shared" si="217"/>
        <v>70.092755650797756</v>
      </c>
      <c r="R200" s="5">
        <f t="shared" si="218"/>
        <v>188.15253885942047</v>
      </c>
      <c r="S200" s="5">
        <f t="shared" si="219"/>
        <v>138.69538769469412</v>
      </c>
      <c r="T200" s="5">
        <f t="shared" si="220"/>
        <v>29.732956471348658</v>
      </c>
      <c r="U200" s="5">
        <f t="shared" si="221"/>
        <v>102.62990869970095</v>
      </c>
      <c r="V200" s="5">
        <f t="shared" si="222"/>
        <v>160.47728986546002</v>
      </c>
      <c r="W200" s="15">
        <f t="shared" si="223"/>
        <v>-1.0734613539272964E-2</v>
      </c>
      <c r="X200" s="15">
        <f t="shared" si="224"/>
        <v>-1.217998157191269E-2</v>
      </c>
      <c r="Y200" s="15">
        <f t="shared" si="225"/>
        <v>-9.7425357312937999E-3</v>
      </c>
      <c r="Z200" s="5">
        <f t="shared" si="238"/>
        <v>99.714357972154502</v>
      </c>
      <c r="AA200" s="5">
        <f t="shared" si="239"/>
        <v>540.92414765752153</v>
      </c>
      <c r="AB200" s="5">
        <f t="shared" si="240"/>
        <v>1217.7486316260058</v>
      </c>
      <c r="AC200" s="16">
        <f t="shared" si="226"/>
        <v>1.2903366775344567</v>
      </c>
      <c r="AD200" s="16">
        <f t="shared" si="227"/>
        <v>3.0009539942769341</v>
      </c>
      <c r="AE200" s="16">
        <f t="shared" si="228"/>
        <v>9.5527413948140349</v>
      </c>
      <c r="AF200" s="15">
        <f t="shared" si="229"/>
        <v>-4.0504037456468023E-3</v>
      </c>
      <c r="AG200" s="15">
        <f t="shared" si="230"/>
        <v>2.9673830763510267E-4</v>
      </c>
      <c r="AH200" s="15">
        <f t="shared" si="231"/>
        <v>9.7937136394747881E-3</v>
      </c>
      <c r="AI200" s="1">
        <f t="shared" si="195"/>
        <v>45654.56805886401</v>
      </c>
      <c r="AJ200" s="1">
        <f t="shared" si="196"/>
        <v>18705.665562436989</v>
      </c>
      <c r="AK200" s="1">
        <f t="shared" si="197"/>
        <v>7059.8773544218329</v>
      </c>
      <c r="AL200" s="14">
        <f t="shared" si="232"/>
        <v>71.994082119243444</v>
      </c>
      <c r="AM200" s="14">
        <f t="shared" si="233"/>
        <v>16.55151955625233</v>
      </c>
      <c r="AN200" s="14">
        <f t="shared" si="234"/>
        <v>5.3329938368550334</v>
      </c>
      <c r="AO200" s="11">
        <f t="shared" si="235"/>
        <v>4.8504305620245634E-3</v>
      </c>
      <c r="AP200" s="11">
        <f t="shared" si="236"/>
        <v>6.1102632239057979E-3</v>
      </c>
      <c r="AQ200" s="11">
        <f t="shared" si="237"/>
        <v>5.542779702181885E-3</v>
      </c>
      <c r="AR200" s="1">
        <f t="shared" si="243"/>
        <v>2357.4095538847846</v>
      </c>
      <c r="AS200" s="1">
        <f t="shared" si="241"/>
        <v>1833.3109835453722</v>
      </c>
      <c r="AT200" s="1">
        <f t="shared" si="242"/>
        <v>864.26800833297182</v>
      </c>
      <c r="AU200" s="1">
        <f t="shared" si="198"/>
        <v>471.48191077695697</v>
      </c>
      <c r="AV200" s="1">
        <f t="shared" si="199"/>
        <v>366.66219670907446</v>
      </c>
      <c r="AW200" s="1">
        <f t="shared" si="200"/>
        <v>172.85360166659439</v>
      </c>
      <c r="AX200" s="2">
        <v>0.2</v>
      </c>
      <c r="AY200" s="2">
        <v>0.2</v>
      </c>
      <c r="AZ200" s="2">
        <v>0.2</v>
      </c>
      <c r="BA200" s="2">
        <f t="shared" si="244"/>
        <v>0.2</v>
      </c>
      <c r="BB200" s="2">
        <f t="shared" si="250"/>
        <v>4.000000000000001E-3</v>
      </c>
      <c r="BC200" s="2">
        <f t="shared" si="245"/>
        <v>4.000000000000001E-3</v>
      </c>
      <c r="BD200" s="2">
        <f t="shared" si="246"/>
        <v>4.000000000000001E-3</v>
      </c>
      <c r="BE200" s="2">
        <f t="shared" si="247"/>
        <v>9.4296382155391409</v>
      </c>
      <c r="BF200" s="2">
        <f t="shared" si="248"/>
        <v>7.3332439341814908</v>
      </c>
      <c r="BG200" s="2">
        <f t="shared" si="249"/>
        <v>3.4570720333318881</v>
      </c>
      <c r="BH200" s="2">
        <f t="shared" si="251"/>
        <v>945.66503834607158</v>
      </c>
      <c r="BI200" s="2">
        <f t="shared" si="252"/>
        <v>135.56880324049484</v>
      </c>
      <c r="BJ200" s="2">
        <f t="shared" si="253"/>
        <v>28.389044697310094</v>
      </c>
      <c r="BK200" s="11">
        <f t="shared" si="254"/>
        <v>-0.17593077710447805</v>
      </c>
      <c r="BL200" s="12">
        <f>BL$4*temperature!$I310+BL$5*temperature!$I310^2</f>
        <v>-22.109003961843598</v>
      </c>
      <c r="BM200" s="12">
        <f>BM$4*temperature!$I310+BM$5*temperature!$I310^2</f>
        <v>-19.879575215549828</v>
      </c>
      <c r="BN200" s="12">
        <f>BN$4*temperature!$I310+BN$5*temperature!$I310^2</f>
        <v>-17.864492157584628</v>
      </c>
      <c r="BO200" s="12">
        <f>BO$4*temperature!$I310^2+BO$5*temperature!$I310^6</f>
        <v>-98.647287322483621</v>
      </c>
      <c r="BP200" s="12">
        <f>BP$4*temperature!$I310^2+BP$5*temperature!$I310^6</f>
        <v>-97.390605392061332</v>
      </c>
      <c r="BQ200" s="12">
        <f>BQ$4*temperature!$I310^2+BQ$5*temperature!$I310^6</f>
        <v>-96.593070487970436</v>
      </c>
    </row>
    <row r="201" spans="1:69">
      <c r="A201" s="2">
        <f t="shared" si="201"/>
        <v>2155</v>
      </c>
      <c r="B201" s="5">
        <f t="shared" si="202"/>
        <v>1165.3522487441944</v>
      </c>
      <c r="C201" s="5">
        <f t="shared" si="203"/>
        <v>2963.9022059480076</v>
      </c>
      <c r="D201" s="5">
        <f t="shared" si="204"/>
        <v>4369.1506941186481</v>
      </c>
      <c r="E201" s="15">
        <f t="shared" si="205"/>
        <v>2.4185258796675841E-6</v>
      </c>
      <c r="F201" s="15">
        <f t="shared" si="206"/>
        <v>4.7646581583604815E-6</v>
      </c>
      <c r="G201" s="15">
        <f t="shared" si="207"/>
        <v>9.7268801412138672E-6</v>
      </c>
      <c r="H201" s="5">
        <f t="shared" si="208"/>
        <v>1641.5016539518108</v>
      </c>
      <c r="I201" s="5">
        <f t="shared" si="209"/>
        <v>1550.0155074652653</v>
      </c>
      <c r="J201" s="5">
        <f t="shared" si="210"/>
        <v>763.35730477486197</v>
      </c>
      <c r="K201" s="5">
        <f t="shared" si="211"/>
        <v>1408.5883952433471</v>
      </c>
      <c r="L201" s="5">
        <f t="shared" si="212"/>
        <v>522.964456909094</v>
      </c>
      <c r="M201" s="5">
        <f t="shared" si="213"/>
        <v>174.71526120681165</v>
      </c>
      <c r="N201" s="15">
        <f t="shared" si="214"/>
        <v>-0.30368582699508018</v>
      </c>
      <c r="O201" s="15">
        <f t="shared" si="215"/>
        <v>-0.15453071730966395</v>
      </c>
      <c r="P201" s="15">
        <f t="shared" si="216"/>
        <v>-0.11676716897753758</v>
      </c>
      <c r="Q201" s="5">
        <f t="shared" si="217"/>
        <v>48.282776191761677</v>
      </c>
      <c r="R201" s="5">
        <f t="shared" si="218"/>
        <v>157.14038351460923</v>
      </c>
      <c r="S201" s="5">
        <f t="shared" si="219"/>
        <v>121.30803611664496</v>
      </c>
      <c r="T201" s="5">
        <f t="shared" si="220"/>
        <v>29.413784674248706</v>
      </c>
      <c r="U201" s="5">
        <f t="shared" si="221"/>
        <v>101.37987830301151</v>
      </c>
      <c r="V201" s="5">
        <f t="shared" si="222"/>
        <v>158.91383413488458</v>
      </c>
      <c r="W201" s="15">
        <f t="shared" si="223"/>
        <v>-1.0734613539272964E-2</v>
      </c>
      <c r="X201" s="15">
        <f t="shared" si="224"/>
        <v>-1.217998157191269E-2</v>
      </c>
      <c r="Y201" s="15">
        <f t="shared" si="225"/>
        <v>-9.7425357312937999E-3</v>
      </c>
      <c r="Z201" s="5">
        <f t="shared" si="238"/>
        <v>72.061537402528003</v>
      </c>
      <c r="AA201" s="5">
        <f t="shared" si="239"/>
        <v>451.84372998789644</v>
      </c>
      <c r="AB201" s="5">
        <f t="shared" si="240"/>
        <v>1070.3176558779874</v>
      </c>
      <c r="AC201" s="16">
        <f t="shared" si="226"/>
        <v>1.2851102930226257</v>
      </c>
      <c r="AD201" s="16">
        <f t="shared" si="227"/>
        <v>3.0018444922864864</v>
      </c>
      <c r="AE201" s="16">
        <f t="shared" si="228"/>
        <v>9.646298208506801</v>
      </c>
      <c r="AF201" s="15">
        <f t="shared" si="229"/>
        <v>-4.0504037456468023E-3</v>
      </c>
      <c r="AG201" s="15">
        <f t="shared" si="230"/>
        <v>2.9673830763510267E-4</v>
      </c>
      <c r="AH201" s="15">
        <f t="shared" si="231"/>
        <v>9.7937136394747881E-3</v>
      </c>
      <c r="AI201" s="1">
        <f t="shared" si="195"/>
        <v>41560.593163754565</v>
      </c>
      <c r="AJ201" s="1">
        <f t="shared" si="196"/>
        <v>17201.761202902366</v>
      </c>
      <c r="AK201" s="1">
        <f t="shared" si="197"/>
        <v>6526.7432206462436</v>
      </c>
      <c r="AL201" s="14">
        <f t="shared" si="232"/>
        <v>72.339792392477563</v>
      </c>
      <c r="AM201" s="14">
        <f t="shared" si="233"/>
        <v>16.651642356084214</v>
      </c>
      <c r="AN201" s="14">
        <f t="shared" si="234"/>
        <v>5.3622578507459071</v>
      </c>
      <c r="AO201" s="11">
        <f t="shared" si="235"/>
        <v>4.8019262564043177E-3</v>
      </c>
      <c r="AP201" s="11">
        <f t="shared" si="236"/>
        <v>6.0491605916667395E-3</v>
      </c>
      <c r="AQ201" s="11">
        <f t="shared" si="237"/>
        <v>5.4873519051600664E-3</v>
      </c>
      <c r="AR201" s="1">
        <f t="shared" si="243"/>
        <v>1641.5016539518108</v>
      </c>
      <c r="AS201" s="1">
        <f t="shared" si="241"/>
        <v>1550.0155074652653</v>
      </c>
      <c r="AT201" s="1">
        <f t="shared" si="242"/>
        <v>763.35730477486197</v>
      </c>
      <c r="AU201" s="1">
        <f t="shared" si="198"/>
        <v>328.30033079036218</v>
      </c>
      <c r="AV201" s="1">
        <f t="shared" si="199"/>
        <v>310.00310149305307</v>
      </c>
      <c r="AW201" s="1">
        <f t="shared" si="200"/>
        <v>152.67146095497239</v>
      </c>
      <c r="AX201" s="2">
        <v>0.2</v>
      </c>
      <c r="AY201" s="2">
        <v>0.2</v>
      </c>
      <c r="AZ201" s="2">
        <v>0.2</v>
      </c>
      <c r="BA201" s="2">
        <f t="shared" si="244"/>
        <v>0.2</v>
      </c>
      <c r="BB201" s="2">
        <f t="shared" si="250"/>
        <v>4.000000000000001E-3</v>
      </c>
      <c r="BC201" s="2">
        <f t="shared" si="245"/>
        <v>4.000000000000001E-3</v>
      </c>
      <c r="BD201" s="2">
        <f t="shared" si="246"/>
        <v>4.000000000000001E-3</v>
      </c>
      <c r="BE201" s="2">
        <f t="shared" si="247"/>
        <v>6.566006615807245</v>
      </c>
      <c r="BF201" s="2">
        <f t="shared" si="248"/>
        <v>6.2000620298610629</v>
      </c>
      <c r="BG201" s="2">
        <f t="shared" si="249"/>
        <v>3.0534292190994488</v>
      </c>
      <c r="BH201" s="2">
        <f t="shared" si="251"/>
        <v>911.16660183507281</v>
      </c>
      <c r="BI201" s="2">
        <f t="shared" si="252"/>
        <v>137.21695396829216</v>
      </c>
      <c r="BJ201" s="2">
        <f t="shared" si="253"/>
        <v>28.528252358826165</v>
      </c>
      <c r="BK201" s="11">
        <f t="shared" si="254"/>
        <v>-0.18763486309361868</v>
      </c>
      <c r="BL201" s="12">
        <f>BL$4*temperature!$I311+BL$5*temperature!$I311^2</f>
        <v>-22.14569751405477</v>
      </c>
      <c r="BM201" s="12">
        <f>BM$4*temperature!$I311+BM$5*temperature!$I311^2</f>
        <v>-19.908504379287617</v>
      </c>
      <c r="BN201" s="12">
        <f>BN$4*temperature!$I311+BN$5*temperature!$I311^2</f>
        <v>-17.887517955092633</v>
      </c>
      <c r="BO201" s="12">
        <f>BO$4*temperature!$I311^2+BO$5*temperature!$I311^6</f>
        <v>-98.976293288668685</v>
      </c>
      <c r="BP201" s="12">
        <f>BP$4*temperature!$I311^2+BP$5*temperature!$I311^6</f>
        <v>-97.702534641547544</v>
      </c>
      <c r="BQ201" s="12">
        <f>BQ$4*temperature!$I311^2+BQ$5*temperature!$I311^6</f>
        <v>-96.894155873361726</v>
      </c>
    </row>
    <row r="202" spans="1:69">
      <c r="A202" s="2">
        <f t="shared" si="201"/>
        <v>2156</v>
      </c>
      <c r="B202" s="5">
        <f t="shared" si="202"/>
        <v>1165.3549262570384</v>
      </c>
      <c r="C202" s="5">
        <f t="shared" si="203"/>
        <v>2963.9156218297921</v>
      </c>
      <c r="D202" s="5">
        <f t="shared" si="204"/>
        <v>4369.1910674135124</v>
      </c>
      <c r="E202" s="15">
        <f t="shared" si="205"/>
        <v>2.2975995856842047E-6</v>
      </c>
      <c r="F202" s="15">
        <f t="shared" si="206"/>
        <v>4.5264252504424573E-6</v>
      </c>
      <c r="G202" s="15">
        <f t="shared" si="207"/>
        <v>9.2405361341531739E-6</v>
      </c>
      <c r="H202" s="5">
        <f t="shared" si="208"/>
        <v>1059.0777337472698</v>
      </c>
      <c r="I202" s="5">
        <f t="shared" si="209"/>
        <v>1316.4423648507457</v>
      </c>
      <c r="J202" s="5">
        <f t="shared" si="210"/>
        <v>679.73667814206578</v>
      </c>
      <c r="K202" s="5">
        <f t="shared" si="211"/>
        <v>908.80272600630224</v>
      </c>
      <c r="L202" s="5">
        <f t="shared" si="212"/>
        <v>444.1564918902892</v>
      </c>
      <c r="M202" s="5">
        <f t="shared" si="213"/>
        <v>155.57494915058919</v>
      </c>
      <c r="N202" s="15">
        <f t="shared" si="214"/>
        <v>-0.35481313840492212</v>
      </c>
      <c r="O202" s="15">
        <f t="shared" si="215"/>
        <v>-0.15069468675670217</v>
      </c>
      <c r="P202" s="15">
        <f t="shared" si="216"/>
        <v>-0.10955146061090759</v>
      </c>
      <c r="Q202" s="5">
        <f t="shared" si="217"/>
        <v>30.817085267377379</v>
      </c>
      <c r="R202" s="5">
        <f t="shared" si="218"/>
        <v>131.8352170620125</v>
      </c>
      <c r="S202" s="5">
        <f t="shared" si="219"/>
        <v>106.96717728587468</v>
      </c>
      <c r="T202" s="5">
        <f t="shared" si="220"/>
        <v>29.098039063043256</v>
      </c>
      <c r="U202" s="5">
        <f t="shared" si="221"/>
        <v>100.14507325351808</v>
      </c>
      <c r="V202" s="5">
        <f t="shared" si="222"/>
        <v>157.36561042762858</v>
      </c>
      <c r="W202" s="15">
        <f t="shared" si="223"/>
        <v>-1.0734613539272964E-2</v>
      </c>
      <c r="X202" s="15">
        <f t="shared" si="224"/>
        <v>-1.217998157191269E-2</v>
      </c>
      <c r="Y202" s="15">
        <f t="shared" si="225"/>
        <v>-9.7425357312937999E-3</v>
      </c>
      <c r="Z202" s="5">
        <f t="shared" si="238"/>
        <v>49.437896322063359</v>
      </c>
      <c r="AA202" s="5">
        <f t="shared" si="239"/>
        <v>377.4807755931173</v>
      </c>
      <c r="AB202" s="5">
        <f t="shared" si="240"/>
        <v>945.30706844274164</v>
      </c>
      <c r="AC202" s="16">
        <f t="shared" si="226"/>
        <v>1.2799050774781975</v>
      </c>
      <c r="AD202" s="16">
        <f t="shared" si="227"/>
        <v>3.0027352545409114</v>
      </c>
      <c r="AE202" s="16">
        <f t="shared" si="228"/>
        <v>9.7407712908418951</v>
      </c>
      <c r="AF202" s="15">
        <f t="shared" si="229"/>
        <v>-4.0504037456468023E-3</v>
      </c>
      <c r="AG202" s="15">
        <f t="shared" si="230"/>
        <v>2.9673830763510267E-4</v>
      </c>
      <c r="AH202" s="15">
        <f t="shared" si="231"/>
        <v>9.7937136394747881E-3</v>
      </c>
      <c r="AI202" s="1">
        <f t="shared" si="195"/>
        <v>37732.834178169476</v>
      </c>
      <c r="AJ202" s="1">
        <f t="shared" si="196"/>
        <v>15791.588184105183</v>
      </c>
      <c r="AK202" s="1">
        <f t="shared" si="197"/>
        <v>6026.7403595365922</v>
      </c>
      <c r="AL202" s="14">
        <f t="shared" si="232"/>
        <v>72.683689037465115</v>
      </c>
      <c r="AM202" s="14">
        <f t="shared" si="233"/>
        <v>16.751363530223895</v>
      </c>
      <c r="AN202" s="14">
        <f t="shared" si="234"/>
        <v>5.391388200620824</v>
      </c>
      <c r="AO202" s="11">
        <f t="shared" si="235"/>
        <v>4.7539069938402744E-3</v>
      </c>
      <c r="AP202" s="11">
        <f t="shared" si="236"/>
        <v>5.9886689857500718E-3</v>
      </c>
      <c r="AQ202" s="11">
        <f t="shared" si="237"/>
        <v>5.4324783861084656E-3</v>
      </c>
      <c r="AR202" s="1">
        <f t="shared" si="243"/>
        <v>1059.0777337472698</v>
      </c>
      <c r="AS202" s="1">
        <f t="shared" si="241"/>
        <v>1316.4423648507457</v>
      </c>
      <c r="AT202" s="1">
        <f t="shared" si="242"/>
        <v>679.73667814206578</v>
      </c>
      <c r="AU202" s="1">
        <f t="shared" si="198"/>
        <v>211.81554674945397</v>
      </c>
      <c r="AV202" s="1">
        <f t="shared" si="199"/>
        <v>263.28847297014914</v>
      </c>
      <c r="AW202" s="1">
        <f t="shared" si="200"/>
        <v>135.94733562841316</v>
      </c>
      <c r="AX202" s="2">
        <v>0.2</v>
      </c>
      <c r="AY202" s="2">
        <v>0.2</v>
      </c>
      <c r="AZ202" s="2">
        <v>0.2</v>
      </c>
      <c r="BA202" s="2">
        <f t="shared" si="244"/>
        <v>0.19999999999999998</v>
      </c>
      <c r="BB202" s="2">
        <f t="shared" si="250"/>
        <v>4.000000000000001E-3</v>
      </c>
      <c r="BC202" s="2">
        <f t="shared" si="245"/>
        <v>4.000000000000001E-3</v>
      </c>
      <c r="BD202" s="2">
        <f t="shared" si="246"/>
        <v>4.000000000000001E-3</v>
      </c>
      <c r="BE202" s="2">
        <f t="shared" si="247"/>
        <v>4.2363109349890804</v>
      </c>
      <c r="BF202" s="2">
        <f t="shared" si="248"/>
        <v>5.2657694594029838</v>
      </c>
      <c r="BG202" s="2">
        <f t="shared" si="249"/>
        <v>2.7189467125682638</v>
      </c>
      <c r="BH202" s="2">
        <f t="shared" si="251"/>
        <v>856.89546889123608</v>
      </c>
      <c r="BI202" s="2">
        <f t="shared" si="252"/>
        <v>139.49768570675246</v>
      </c>
      <c r="BJ202" s="2">
        <f t="shared" si="253"/>
        <v>28.762576768280596</v>
      </c>
      <c r="BK202" s="11">
        <f t="shared" si="254"/>
        <v>-0.1974757384374011</v>
      </c>
      <c r="BL202" s="12">
        <f>BL$4*temperature!$I312+BL$5*temperature!$I312^2</f>
        <v>-22.175033805829521</v>
      </c>
      <c r="BM202" s="12">
        <f>BM$4*temperature!$I312+BM$5*temperature!$I312^2</f>
        <v>-19.931632156466751</v>
      </c>
      <c r="BN202" s="12">
        <f>BN$4*temperature!$I312+BN$5*temperature!$I312^2</f>
        <v>-17.905925438729511</v>
      </c>
      <c r="BO202" s="12">
        <f>BO$4*temperature!$I312^2+BO$5*temperature!$I312^6</f>
        <v>-99.239790022506</v>
      </c>
      <c r="BP202" s="12">
        <f>BP$4*temperature!$I312^2+BP$5*temperature!$I312^6</f>
        <v>-97.952346044221756</v>
      </c>
      <c r="BQ202" s="12">
        <f>BQ$4*temperature!$I312^2+BQ$5*temperature!$I312^6</f>
        <v>-97.135276970276493</v>
      </c>
    </row>
    <row r="203" spans="1:69">
      <c r="A203" s="2">
        <f t="shared" si="201"/>
        <v>2157</v>
      </c>
      <c r="B203" s="5">
        <f t="shared" si="202"/>
        <v>1165.3574699000844</v>
      </c>
      <c r="C203" s="5">
        <f t="shared" si="203"/>
        <v>2963.9283669751776</v>
      </c>
      <c r="D203" s="5">
        <f t="shared" si="204"/>
        <v>4369.2294223980516</v>
      </c>
      <c r="E203" s="15">
        <f t="shared" si="205"/>
        <v>2.1827196063999944E-6</v>
      </c>
      <c r="F203" s="15">
        <f t="shared" si="206"/>
        <v>4.3001039879203342E-6</v>
      </c>
      <c r="G203" s="15">
        <f t="shared" si="207"/>
        <v>8.7785093274455143E-6</v>
      </c>
      <c r="H203" s="5">
        <f t="shared" si="208"/>
        <v>602.46476864373017</v>
      </c>
      <c r="I203" s="5">
        <f t="shared" si="209"/>
        <v>1130.0706303059069</v>
      </c>
      <c r="J203" s="5">
        <f t="shared" si="210"/>
        <v>612.54390402069578</v>
      </c>
      <c r="K203" s="5">
        <f t="shared" si="211"/>
        <v>516.97851020372684</v>
      </c>
      <c r="L203" s="5">
        <f t="shared" si="212"/>
        <v>381.2746093655411</v>
      </c>
      <c r="M203" s="5">
        <f t="shared" si="213"/>
        <v>140.19495082602026</v>
      </c>
      <c r="N203" s="15">
        <f t="shared" si="214"/>
        <v>-0.43114331041284559</v>
      </c>
      <c r="O203" s="15">
        <f t="shared" si="215"/>
        <v>-0.14157596179024334</v>
      </c>
      <c r="P203" s="15">
        <f t="shared" si="216"/>
        <v>-9.8859092730165798E-2</v>
      </c>
      <c r="Q203" s="5">
        <f t="shared" si="217"/>
        <v>17.342359763869595</v>
      </c>
      <c r="R203" s="5">
        <f t="shared" si="218"/>
        <v>111.79258528542631</v>
      </c>
      <c r="S203" s="5">
        <f t="shared" si="219"/>
        <v>95.454229758413945</v>
      </c>
      <c r="T203" s="5">
        <f t="shared" si="220"/>
        <v>28.785682858950818</v>
      </c>
      <c r="U203" s="5">
        <f t="shared" si="221"/>
        <v>98.925308106772377</v>
      </c>
      <c r="V203" s="5">
        <f t="shared" si="222"/>
        <v>155.83247034516054</v>
      </c>
      <c r="W203" s="15">
        <f t="shared" si="223"/>
        <v>-1.0734613539272964E-2</v>
      </c>
      <c r="X203" s="15">
        <f t="shared" si="224"/>
        <v>-1.217998157191269E-2</v>
      </c>
      <c r="Y203" s="15">
        <f t="shared" si="225"/>
        <v>-9.7425357312937999E-3</v>
      </c>
      <c r="Z203" s="5">
        <f t="shared" si="238"/>
        <v>31.426547247244358</v>
      </c>
      <c r="AA203" s="5">
        <f t="shared" si="239"/>
        <v>316.78697819555094</v>
      </c>
      <c r="AB203" s="5">
        <f t="shared" si="240"/>
        <v>841.71783925941497</v>
      </c>
      <c r="AC203" s="16">
        <f t="shared" si="226"/>
        <v>1.2747209451583075</v>
      </c>
      <c r="AD203" s="16">
        <f t="shared" si="227"/>
        <v>3.0036262811186201</v>
      </c>
      <c r="AE203" s="16">
        <f t="shared" si="228"/>
        <v>9.8361696154920182</v>
      </c>
      <c r="AF203" s="15">
        <f t="shared" si="229"/>
        <v>-4.0504037456468023E-3</v>
      </c>
      <c r="AG203" s="15">
        <f t="shared" si="230"/>
        <v>2.9673830763510267E-4</v>
      </c>
      <c r="AH203" s="15">
        <f t="shared" si="231"/>
        <v>9.7937136394747881E-3</v>
      </c>
      <c r="AI203" s="1">
        <f t="shared" si="195"/>
        <v>34171.366307101984</v>
      </c>
      <c r="AJ203" s="1">
        <f t="shared" si="196"/>
        <v>14475.717838664814</v>
      </c>
      <c r="AK203" s="1">
        <f t="shared" si="197"/>
        <v>5560.0136592113467</v>
      </c>
      <c r="AL203" s="14">
        <f t="shared" si="232"/>
        <v>73.025765220141906</v>
      </c>
      <c r="AM203" s="14">
        <f t="shared" si="233"/>
        <v>16.850678717753947</v>
      </c>
      <c r="AN203" s="14">
        <f t="shared" si="234"/>
        <v>5.4203839144931072</v>
      </c>
      <c r="AO203" s="11">
        <f t="shared" si="235"/>
        <v>4.706367923901872E-3</v>
      </c>
      <c r="AP203" s="11">
        <f t="shared" si="236"/>
        <v>5.9287822958925714E-3</v>
      </c>
      <c r="AQ203" s="11">
        <f t="shared" si="237"/>
        <v>5.3781536022473805E-3</v>
      </c>
      <c r="AR203" s="1">
        <f t="shared" si="243"/>
        <v>602.46476864373017</v>
      </c>
      <c r="AS203" s="1">
        <f t="shared" si="241"/>
        <v>1130.0706303059069</v>
      </c>
      <c r="AT203" s="1">
        <f t="shared" si="242"/>
        <v>612.54390402069578</v>
      </c>
      <c r="AU203" s="1">
        <f t="shared" si="198"/>
        <v>120.49295372874604</v>
      </c>
      <c r="AV203" s="1">
        <f t="shared" si="199"/>
        <v>226.0141260611814</v>
      </c>
      <c r="AW203" s="1">
        <f t="shared" si="200"/>
        <v>122.50878080413916</v>
      </c>
      <c r="AX203" s="2">
        <v>0.2</v>
      </c>
      <c r="AY203" s="2">
        <v>0.2</v>
      </c>
      <c r="AZ203" s="2">
        <v>0.2</v>
      </c>
      <c r="BA203" s="2">
        <f t="shared" si="244"/>
        <v>0.2</v>
      </c>
      <c r="BB203" s="2">
        <f t="shared" si="250"/>
        <v>4.000000000000001E-3</v>
      </c>
      <c r="BC203" s="2">
        <f t="shared" si="245"/>
        <v>4.000000000000001E-3</v>
      </c>
      <c r="BD203" s="2">
        <f t="shared" si="246"/>
        <v>4.000000000000001E-3</v>
      </c>
      <c r="BE203" s="2">
        <f t="shared" si="247"/>
        <v>2.4098590745749213</v>
      </c>
      <c r="BF203" s="2">
        <f t="shared" si="248"/>
        <v>4.5202825212236286</v>
      </c>
      <c r="BG203" s="2">
        <f t="shared" si="249"/>
        <v>2.4501756160827837</v>
      </c>
      <c r="BH203" s="2">
        <f t="shared" si="251"/>
        <v>766.82272971817804</v>
      </c>
      <c r="BI203" s="2">
        <f t="shared" si="252"/>
        <v>142.6915508639778</v>
      </c>
      <c r="BJ203" s="2">
        <f t="shared" si="253"/>
        <v>29.109227603380361</v>
      </c>
      <c r="BK203" s="11">
        <f t="shared" si="254"/>
        <v>-0.20244929252196311</v>
      </c>
      <c r="BL203" s="12">
        <f>BL$4*temperature!$I313+BL$5*temperature!$I313^2</f>
        <v>-22.197285534710506</v>
      </c>
      <c r="BM203" s="12">
        <f>BM$4*temperature!$I313+BM$5*temperature!$I313^2</f>
        <v>-19.949174145347744</v>
      </c>
      <c r="BN203" s="12">
        <f>BN$4*temperature!$I313+BN$5*temperature!$I313^2</f>
        <v>-17.919886714523599</v>
      </c>
      <c r="BO203" s="12">
        <f>BO$4*temperature!$I313^2+BO$5*temperature!$I313^6</f>
        <v>-99.439925392730842</v>
      </c>
      <c r="BP203" s="12">
        <f>BP$4*temperature!$I313^2+BP$5*temperature!$I313^6</f>
        <v>-98.14208169677373</v>
      </c>
      <c r="BQ203" s="12">
        <f>BQ$4*temperature!$I313^2+BQ$5*temperature!$I313^6</f>
        <v>-97.318408709926146</v>
      </c>
    </row>
    <row r="204" spans="1:69">
      <c r="A204" s="2">
        <f t="shared" si="201"/>
        <v>2158</v>
      </c>
      <c r="B204" s="5">
        <f t="shared" si="202"/>
        <v>1165.3598863662526</v>
      </c>
      <c r="C204" s="5">
        <f t="shared" si="203"/>
        <v>2963.9404749153591</v>
      </c>
      <c r="D204" s="5">
        <f t="shared" si="204"/>
        <v>4369.2658599532278</v>
      </c>
      <c r="E204" s="15">
        <f t="shared" si="205"/>
        <v>2.0735836260799947E-6</v>
      </c>
      <c r="F204" s="15">
        <f t="shared" si="206"/>
        <v>4.0850987885243171E-6</v>
      </c>
      <c r="G204" s="15">
        <f t="shared" si="207"/>
        <v>8.3395838610732374E-6</v>
      </c>
      <c r="H204" s="5">
        <f t="shared" si="208"/>
        <v>263.57610567030724</v>
      </c>
      <c r="I204" s="5">
        <f t="shared" si="209"/>
        <v>988.23048907527959</v>
      </c>
      <c r="J204" s="5">
        <f t="shared" si="210"/>
        <v>560.87416479368108</v>
      </c>
      <c r="K204" s="5">
        <f t="shared" si="211"/>
        <v>226.17571511936342</v>
      </c>
      <c r="L204" s="5">
        <f t="shared" si="212"/>
        <v>333.41779210444508</v>
      </c>
      <c r="M204" s="5">
        <f t="shared" si="213"/>
        <v>128.36805604676229</v>
      </c>
      <c r="N204" s="15">
        <f t="shared" si="214"/>
        <v>-0.56250460965924121</v>
      </c>
      <c r="O204" s="15">
        <f t="shared" si="215"/>
        <v>-0.12551797598253922</v>
      </c>
      <c r="P204" s="15">
        <f t="shared" si="216"/>
        <v>-8.4360347570113015E-2</v>
      </c>
      <c r="Q204" s="5">
        <f t="shared" si="217"/>
        <v>7.5057723319469396</v>
      </c>
      <c r="R204" s="5">
        <f t="shared" si="218"/>
        <v>96.570278365469179</v>
      </c>
      <c r="S204" s="5">
        <f t="shared" si="219"/>
        <v>86.550885582764181</v>
      </c>
      <c r="T204" s="5">
        <f t="shared" si="220"/>
        <v>28.476679677995907</v>
      </c>
      <c r="U204" s="5">
        <f t="shared" si="221"/>
        <v>97.720399677036099</v>
      </c>
      <c r="V204" s="5">
        <f t="shared" si="222"/>
        <v>154.31426693472704</v>
      </c>
      <c r="W204" s="15">
        <f t="shared" si="223"/>
        <v>-1.0734613539272964E-2</v>
      </c>
      <c r="X204" s="15">
        <f t="shared" si="224"/>
        <v>-1.217998157191269E-2</v>
      </c>
      <c r="Y204" s="15">
        <f t="shared" si="225"/>
        <v>-9.7425357312937999E-3</v>
      </c>
      <c r="Z204" s="5">
        <f t="shared" si="238"/>
        <v>17.613702634899532</v>
      </c>
      <c r="AA204" s="5">
        <f t="shared" si="239"/>
        <v>268.70622953626639</v>
      </c>
      <c r="AB204" s="5">
        <f t="shared" si="240"/>
        <v>758.4794810209703</v>
      </c>
      <c r="AC204" s="16">
        <f t="shared" si="226"/>
        <v>1.2695578106673839</v>
      </c>
      <c r="AD204" s="16">
        <f t="shared" si="227"/>
        <v>3.0045175720980475</v>
      </c>
      <c r="AE204" s="16">
        <f t="shared" si="228"/>
        <v>9.9325022440154491</v>
      </c>
      <c r="AF204" s="15">
        <f t="shared" si="229"/>
        <v>-4.0504037456468023E-3</v>
      </c>
      <c r="AG204" s="15">
        <f t="shared" si="230"/>
        <v>2.9673830763510267E-4</v>
      </c>
      <c r="AH204" s="15">
        <f t="shared" si="231"/>
        <v>9.7937136394747881E-3</v>
      </c>
      <c r="AI204" s="1">
        <f t="shared" si="195"/>
        <v>30874.722630120534</v>
      </c>
      <c r="AJ204" s="1">
        <f t="shared" si="196"/>
        <v>13254.160180859515</v>
      </c>
      <c r="AK204" s="1">
        <f t="shared" si="197"/>
        <v>5126.5210740943512</v>
      </c>
      <c r="AL204" s="14">
        <f t="shared" si="232"/>
        <v>73.366014478001858</v>
      </c>
      <c r="AM204" s="14">
        <f t="shared" si="233"/>
        <v>16.949583683352984</v>
      </c>
      <c r="AN204" s="14">
        <f t="shared" si="234"/>
        <v>5.4492440551956483</v>
      </c>
      <c r="AO204" s="11">
        <f t="shared" si="235"/>
        <v>4.6593042446628529E-3</v>
      </c>
      <c r="AP204" s="11">
        <f t="shared" si="236"/>
        <v>5.8694944729336456E-3</v>
      </c>
      <c r="AQ204" s="11">
        <f t="shared" si="237"/>
        <v>5.3243720662249066E-3</v>
      </c>
      <c r="AR204" s="1">
        <f t="shared" si="243"/>
        <v>263.57610567030724</v>
      </c>
      <c r="AS204" s="1">
        <f t="shared" si="241"/>
        <v>988.23048907527959</v>
      </c>
      <c r="AT204" s="1">
        <f t="shared" si="242"/>
        <v>560.87416479368108</v>
      </c>
      <c r="AU204" s="1">
        <f t="shared" si="198"/>
        <v>52.715221134061451</v>
      </c>
      <c r="AV204" s="1">
        <f t="shared" si="199"/>
        <v>197.64609781505592</v>
      </c>
      <c r="AW204" s="1">
        <f t="shared" si="200"/>
        <v>112.17483295873622</v>
      </c>
      <c r="AX204" s="2">
        <v>0.2</v>
      </c>
      <c r="AY204" s="2">
        <v>0.2</v>
      </c>
      <c r="AZ204" s="2">
        <v>0.2</v>
      </c>
      <c r="BA204" s="2">
        <f t="shared" si="244"/>
        <v>0.2</v>
      </c>
      <c r="BB204" s="2">
        <f t="shared" si="250"/>
        <v>4.000000000000001E-3</v>
      </c>
      <c r="BC204" s="2">
        <f t="shared" si="245"/>
        <v>4.000000000000001E-3</v>
      </c>
      <c r="BD204" s="2">
        <f t="shared" si="246"/>
        <v>4.000000000000001E-3</v>
      </c>
      <c r="BE204" s="2">
        <f t="shared" si="247"/>
        <v>1.0543044226812293</v>
      </c>
      <c r="BF204" s="2">
        <f t="shared" si="248"/>
        <v>3.9529219563011191</v>
      </c>
      <c r="BG204" s="2">
        <f t="shared" si="249"/>
        <v>2.243496659174725</v>
      </c>
      <c r="BH204" s="2">
        <f t="shared" si="251"/>
        <v>598.57058140191714</v>
      </c>
      <c r="BI204" s="2">
        <f t="shared" si="252"/>
        <v>147.1094273892748</v>
      </c>
      <c r="BJ204" s="2">
        <f t="shared" si="253"/>
        <v>29.578870823964941</v>
      </c>
      <c r="BK204" s="11">
        <f t="shared" si="254"/>
        <v>-0.19703258374368107</v>
      </c>
      <c r="BL204" s="12">
        <f>BL$4*temperature!$I314+BL$5*temperature!$I314^2</f>
        <v>-22.212732904974295</v>
      </c>
      <c r="BM204" s="12">
        <f>BM$4*temperature!$I314+BM$5*temperature!$I314^2</f>
        <v>-19.961351689065086</v>
      </c>
      <c r="BN204" s="12">
        <f>BN$4*temperature!$I314+BN$5*temperature!$I314^2</f>
        <v>-17.929578316475848</v>
      </c>
      <c r="BO204" s="12">
        <f>BO$4*temperature!$I314^2+BO$5*temperature!$I314^6</f>
        <v>-99.578999259202078</v>
      </c>
      <c r="BP204" s="12">
        <f>BP$4*temperature!$I314^2+BP$5*temperature!$I314^6</f>
        <v>-98.2739261697389</v>
      </c>
      <c r="BQ204" s="12">
        <f>BQ$4*temperature!$I314^2+BQ$5*temperature!$I314^6</f>
        <v>-97.445662453615512</v>
      </c>
    </row>
    <row r="205" spans="1:69">
      <c r="A205" s="2">
        <f t="shared" si="201"/>
        <v>2159</v>
      </c>
      <c r="B205" s="5">
        <f t="shared" si="202"/>
        <v>1165.3621820138724</v>
      </c>
      <c r="C205" s="5">
        <f t="shared" si="203"/>
        <v>2963.9519775055205</v>
      </c>
      <c r="D205" s="5">
        <f t="shared" si="204"/>
        <v>4369.3004759193263</v>
      </c>
      <c r="E205" s="15">
        <f t="shared" si="205"/>
        <v>1.9699044447759948E-6</v>
      </c>
      <c r="F205" s="15">
        <f t="shared" si="206"/>
        <v>3.8808438490981011E-6</v>
      </c>
      <c r="G205" s="15">
        <f t="shared" si="207"/>
        <v>7.9226046680195747E-6</v>
      </c>
      <c r="H205" s="5">
        <f t="shared" si="208"/>
        <v>34.027550399512471</v>
      </c>
      <c r="I205" s="5">
        <f t="shared" si="209"/>
        <v>888.14990319282333</v>
      </c>
      <c r="J205" s="5">
        <f t="shared" si="210"/>
        <v>523.79614449108965</v>
      </c>
      <c r="K205" s="5">
        <f t="shared" si="211"/>
        <v>29.199120174561674</v>
      </c>
      <c r="L205" s="5">
        <f t="shared" si="212"/>
        <v>299.65057124181061</v>
      </c>
      <c r="M205" s="5">
        <f t="shared" si="213"/>
        <v>119.8810078130138</v>
      </c>
      <c r="N205" s="15">
        <f t="shared" si="214"/>
        <v>-0.87090072796209816</v>
      </c>
      <c r="O205" s="15">
        <f t="shared" si="215"/>
        <v>-0.10127600164797657</v>
      </c>
      <c r="P205" s="15">
        <f t="shared" si="216"/>
        <v>-6.6114954881429489E-2</v>
      </c>
      <c r="Q205" s="5">
        <f t="shared" si="217"/>
        <v>0.95858990203653816</v>
      </c>
      <c r="R205" s="5">
        <f t="shared" si="218"/>
        <v>85.733258484914174</v>
      </c>
      <c r="S205" s="5">
        <f t="shared" si="219"/>
        <v>80.041736515293081</v>
      </c>
      <c r="T205" s="5">
        <f t="shared" si="220"/>
        <v>28.170993526770953</v>
      </c>
      <c r="U205" s="5">
        <f t="shared" si="221"/>
        <v>96.530167009769855</v>
      </c>
      <c r="V205" s="5">
        <f t="shared" si="222"/>
        <v>152.81085467526705</v>
      </c>
      <c r="W205" s="15">
        <f t="shared" si="223"/>
        <v>-1.0734613539272964E-2</v>
      </c>
      <c r="X205" s="15">
        <f t="shared" si="224"/>
        <v>-1.217998157191269E-2</v>
      </c>
      <c r="Y205" s="15">
        <f t="shared" si="225"/>
        <v>-9.7425357312937999E-3</v>
      </c>
      <c r="Z205" s="5">
        <f t="shared" si="238"/>
        <v>7.5923324349331196</v>
      </c>
      <c r="AA205" s="5">
        <f t="shared" si="239"/>
        <v>232.18655684029147</v>
      </c>
      <c r="AB205" s="5">
        <f t="shared" si="240"/>
        <v>694.46895710092144</v>
      </c>
      <c r="AC205" s="16">
        <f t="shared" si="226"/>
        <v>1.2644155889557416</v>
      </c>
      <c r="AD205" s="16">
        <f t="shared" si="227"/>
        <v>3.0054091275576518</v>
      </c>
      <c r="AE205" s="16">
        <f t="shared" si="228"/>
        <v>10.029778326716777</v>
      </c>
      <c r="AF205" s="15">
        <f t="shared" si="229"/>
        <v>-4.0504037456468023E-3</v>
      </c>
      <c r="AG205" s="15">
        <f t="shared" si="230"/>
        <v>2.9673830763510267E-4</v>
      </c>
      <c r="AH205" s="15">
        <f t="shared" si="231"/>
        <v>9.7937136394747881E-3</v>
      </c>
      <c r="AI205" s="1">
        <f t="shared" si="195"/>
        <v>27839.965588242543</v>
      </c>
      <c r="AJ205" s="1">
        <f t="shared" si="196"/>
        <v>12126.39026058862</v>
      </c>
      <c r="AK205" s="1">
        <f t="shared" si="197"/>
        <v>4726.0437996436522</v>
      </c>
      <c r="AL205" s="14">
        <f t="shared" si="232"/>
        <v>73.704430714846495</v>
      </c>
      <c r="AM205" s="14">
        <f t="shared" si="233"/>
        <v>17.048074316223474</v>
      </c>
      <c r="AN205" s="14">
        <f t="shared" si="234"/>
        <v>5.4779677199968786</v>
      </c>
      <c r="AO205" s="11">
        <f t="shared" si="235"/>
        <v>4.612711202216224E-3</v>
      </c>
      <c r="AP205" s="11">
        <f t="shared" si="236"/>
        <v>5.8107995282043095E-3</v>
      </c>
      <c r="AQ205" s="11">
        <f t="shared" si="237"/>
        <v>5.2711283455626574E-3</v>
      </c>
      <c r="AR205" s="1">
        <f t="shared" si="243"/>
        <v>34.027550399512471</v>
      </c>
      <c r="AS205" s="1">
        <f t="shared" si="241"/>
        <v>888.14990319282333</v>
      </c>
      <c r="AT205" s="1">
        <f t="shared" si="242"/>
        <v>523.79614449108965</v>
      </c>
      <c r="AU205" s="1">
        <f t="shared" si="198"/>
        <v>6.8055100799024943</v>
      </c>
      <c r="AV205" s="1">
        <f t="shared" si="199"/>
        <v>177.62998063856469</v>
      </c>
      <c r="AW205" s="1">
        <f t="shared" si="200"/>
        <v>104.75922889821794</v>
      </c>
      <c r="AX205" s="2">
        <v>0.2</v>
      </c>
      <c r="AY205" s="2">
        <v>0.2</v>
      </c>
      <c r="AZ205" s="2">
        <v>0.2</v>
      </c>
      <c r="BA205" s="2">
        <f t="shared" si="244"/>
        <v>0.2</v>
      </c>
      <c r="BB205" s="2">
        <f t="shared" si="250"/>
        <v>4.000000000000001E-3</v>
      </c>
      <c r="BC205" s="2">
        <f t="shared" si="245"/>
        <v>4.000000000000001E-3</v>
      </c>
      <c r="BD205" s="2">
        <f t="shared" si="246"/>
        <v>4.000000000000001E-3</v>
      </c>
      <c r="BE205" s="2">
        <f t="shared" si="247"/>
        <v>0.13611020159804993</v>
      </c>
      <c r="BF205" s="2">
        <f t="shared" si="248"/>
        <v>3.552599612771294</v>
      </c>
      <c r="BG205" s="2">
        <f t="shared" si="249"/>
        <v>2.0951845779643592</v>
      </c>
      <c r="BH205" s="2">
        <f t="shared" si="251"/>
        <v>179.2732375255232</v>
      </c>
      <c r="BI205" s="2">
        <f t="shared" si="252"/>
        <v>153.00625760236991</v>
      </c>
      <c r="BJ205" s="2">
        <f t="shared" si="253"/>
        <v>30.169592989595404</v>
      </c>
      <c r="BK205" s="11">
        <f t="shared" si="254"/>
        <v>-0.17230556143359113</v>
      </c>
      <c r="BL205" s="12">
        <f>BL$4*temperature!$I315+BL$5*temperature!$I315^2</f>
        <v>-22.221661992844396</v>
      </c>
      <c r="BM205" s="12">
        <f>BM$4*temperature!$I315+BM$5*temperature!$I315^2</f>
        <v>-19.968390605707587</v>
      </c>
      <c r="BN205" s="12">
        <f>BN$4*temperature!$I315+BN$5*temperature!$I315^2</f>
        <v>-17.935180211577794</v>
      </c>
      <c r="BO205" s="12">
        <f>BO$4*temperature!$I315^2+BO$5*temperature!$I315^6</f>
        <v>-99.659440087888498</v>
      </c>
      <c r="BP205" s="12">
        <f>BP$4*temperature!$I315^2+BP$5*temperature!$I315^6</f>
        <v>-98.350184504997685</v>
      </c>
      <c r="BQ205" s="12">
        <f>BQ$4*temperature!$I315^2+BQ$5*temperature!$I315^6</f>
        <v>-97.519264868170595</v>
      </c>
    </row>
    <row r="206" spans="1:69">
      <c r="A206" s="2">
        <f t="shared" si="201"/>
        <v>2160</v>
      </c>
      <c r="B206" s="5">
        <f t="shared" si="202"/>
        <v>1165.3643628834072</v>
      </c>
      <c r="C206" s="5">
        <f t="shared" si="203"/>
        <v>2963.9629050085814</v>
      </c>
      <c r="D206" s="5">
        <f t="shared" si="204"/>
        <v>4369.3333613476552</v>
      </c>
      <c r="E206" s="15">
        <f t="shared" si="205"/>
        <v>1.8714092225371951E-6</v>
      </c>
      <c r="F206" s="15">
        <f t="shared" si="206"/>
        <v>3.6868016566431958E-6</v>
      </c>
      <c r="G206" s="15">
        <f t="shared" si="207"/>
        <v>7.5264744346185959E-6</v>
      </c>
      <c r="H206" s="5">
        <f t="shared" si="208"/>
        <v>-94.738604362815863</v>
      </c>
      <c r="I206" s="5">
        <f t="shared" si="209"/>
        <v>827.0043153510137</v>
      </c>
      <c r="J206" s="5">
        <f t="shared" si="210"/>
        <v>500.36883774458687</v>
      </c>
      <c r="K206" s="5">
        <f t="shared" si="211"/>
        <v>-81.295264708806187</v>
      </c>
      <c r="L206" s="5">
        <f t="shared" si="212"/>
        <v>279.01979270844464</v>
      </c>
      <c r="M206" s="5">
        <f t="shared" si="213"/>
        <v>114.51834784935147</v>
      </c>
      <c r="N206" s="15">
        <f t="shared" si="214"/>
        <v>-3.7841682976335282</v>
      </c>
      <c r="O206" s="15">
        <f t="shared" si="215"/>
        <v>-6.8849455043145658E-2</v>
      </c>
      <c r="P206" s="15">
        <f t="shared" si="216"/>
        <v>-4.4733190531954903E-2</v>
      </c>
      <c r="Q206" s="5">
        <f t="shared" si="217"/>
        <v>-2.6402312083068127</v>
      </c>
      <c r="R206" s="5">
        <f t="shared" si="218"/>
        <v>78.85852621797811</v>
      </c>
      <c r="S206" s="5">
        <f t="shared" si="219"/>
        <v>75.716858029915727</v>
      </c>
      <c r="T206" s="5">
        <f t="shared" si="220"/>
        <v>27.868588798243707</v>
      </c>
      <c r="U206" s="5">
        <f t="shared" si="221"/>
        <v>95.354431354457205</v>
      </c>
      <c r="V206" s="5">
        <f t="shared" si="222"/>
        <v>151.32208946346373</v>
      </c>
      <c r="W206" s="15">
        <f t="shared" si="223"/>
        <v>-1.0734613539272964E-2</v>
      </c>
      <c r="X206" s="15">
        <f t="shared" si="224"/>
        <v>-1.217998157191269E-2</v>
      </c>
      <c r="Y206" s="15">
        <f t="shared" si="225"/>
        <v>-9.7425357312937999E-3</v>
      </c>
      <c r="Z206" s="5">
        <f t="shared" si="238"/>
        <v>0.96571735946018922</v>
      </c>
      <c r="AA206" s="5">
        <f t="shared" si="239"/>
        <v>206.19198097757464</v>
      </c>
      <c r="AB206" s="5">
        <f t="shared" si="240"/>
        <v>648.53062080371876</v>
      </c>
      <c r="AC206" s="16">
        <f t="shared" si="226"/>
        <v>1.2592941953181811</v>
      </c>
      <c r="AD206" s="16">
        <f t="shared" si="227"/>
        <v>3.0063009475759142</v>
      </c>
      <c r="AE206" s="16">
        <f t="shared" si="228"/>
        <v>10.128007103516051</v>
      </c>
      <c r="AF206" s="15">
        <f t="shared" si="229"/>
        <v>-4.0504037456468023E-3</v>
      </c>
      <c r="AG206" s="15">
        <f t="shared" si="230"/>
        <v>2.9673830763510267E-4</v>
      </c>
      <c r="AH206" s="15">
        <f t="shared" si="231"/>
        <v>9.7937136394747881E-3</v>
      </c>
      <c r="AI206" s="1">
        <f t="shared" si="195"/>
        <v>25062.774539498194</v>
      </c>
      <c r="AJ206" s="1">
        <f t="shared" si="196"/>
        <v>11091.381215168323</v>
      </c>
      <c r="AK206" s="1">
        <f t="shared" si="197"/>
        <v>4358.1986485775051</v>
      </c>
      <c r="AL206" s="14">
        <f t="shared" si="232"/>
        <v>74.04100819552572</v>
      </c>
      <c r="AM206" s="14">
        <f t="shared" si="233"/>
        <v>17.146146628995041</v>
      </c>
      <c r="AN206" s="14">
        <f t="shared" si="234"/>
        <v>5.5065540402125821</v>
      </c>
      <c r="AO206" s="11">
        <f t="shared" si="235"/>
        <v>4.5665840901940617E-3</v>
      </c>
      <c r="AP206" s="11">
        <f t="shared" si="236"/>
        <v>5.7526915329222661E-3</v>
      </c>
      <c r="AQ206" s="11">
        <f t="shared" si="237"/>
        <v>5.2184170621070308E-3</v>
      </c>
      <c r="AR206" s="1">
        <f t="shared" si="243"/>
        <v>-94.738604362815863</v>
      </c>
      <c r="AS206" s="1">
        <f t="shared" si="241"/>
        <v>827.0043153510137</v>
      </c>
      <c r="AT206" s="1">
        <f t="shared" si="242"/>
        <v>500.36883774458687</v>
      </c>
      <c r="AU206" s="1">
        <f t="shared" si="198"/>
        <v>-18.947720872563174</v>
      </c>
      <c r="AV206" s="1">
        <f t="shared" si="199"/>
        <v>165.40086307020275</v>
      </c>
      <c r="AW206" s="1">
        <f t="shared" si="200"/>
        <v>100.07376754891737</v>
      </c>
      <c r="AX206" s="2">
        <v>0.2</v>
      </c>
      <c r="AY206" s="2">
        <v>0.2</v>
      </c>
      <c r="AZ206" s="2">
        <v>0.2</v>
      </c>
      <c r="BA206" s="2">
        <f t="shared" si="244"/>
        <v>0.2</v>
      </c>
      <c r="BB206" s="2">
        <f t="shared" si="250"/>
        <v>4.000000000000001E-3</v>
      </c>
      <c r="BC206" s="2">
        <f t="shared" si="245"/>
        <v>4.000000000000001E-3</v>
      </c>
      <c r="BD206" s="2">
        <f t="shared" si="246"/>
        <v>4.000000000000001E-3</v>
      </c>
      <c r="BE206" s="2">
        <f t="shared" si="247"/>
        <v>-0.37895441745126357</v>
      </c>
      <c r="BF206" s="2">
        <f t="shared" si="248"/>
        <v>3.3080172614040557</v>
      </c>
      <c r="BG206" s="2">
        <f t="shared" si="249"/>
        <v>2.0014753509783478</v>
      </c>
      <c r="BH206" s="2">
        <f t="shared" si="251"/>
        <v>-3924.0717145551689</v>
      </c>
      <c r="BI206" s="2">
        <f t="shared" si="252"/>
        <v>160.43384644351588</v>
      </c>
      <c r="BJ206" s="2">
        <f t="shared" si="253"/>
        <v>30.861693908884913</v>
      </c>
      <c r="BK206" s="11">
        <f t="shared" si="254"/>
        <v>-0.11754468581843661</v>
      </c>
      <c r="BL206" s="12">
        <f>BL$4*temperature!$I316+BL$5*temperature!$I316^2</f>
        <v>-22.224363151486063</v>
      </c>
      <c r="BM206" s="12">
        <f>BM$4*temperature!$I316+BM$5*temperature!$I316^2</f>
        <v>-19.970519949360103</v>
      </c>
      <c r="BN206" s="12">
        <f>BN$4*temperature!$I316+BN$5*temperature!$I316^2</f>
        <v>-17.93687482913727</v>
      </c>
      <c r="BO206" s="12">
        <f>BO$4*temperature!$I316^2+BO$5*temperature!$I316^6</f>
        <v>-99.68378186882839</v>
      </c>
      <c r="BP206" s="12">
        <f>BP$4*temperature!$I316^2+BP$5*temperature!$I316^6</f>
        <v>-98.373260501110835</v>
      </c>
      <c r="BQ206" s="12">
        <f>BQ$4*temperature!$I316^2+BQ$5*temperature!$I316^6</f>
        <v>-97.541537079589745</v>
      </c>
    </row>
    <row r="207" spans="1:69">
      <c r="A207" s="2">
        <f t="shared" si="201"/>
        <v>2161</v>
      </c>
      <c r="B207" s="5">
        <f t="shared" si="202"/>
        <v>1165.3664347133426</v>
      </c>
      <c r="C207" s="5">
        <f t="shared" si="203"/>
        <v>2963.9732861747625</v>
      </c>
      <c r="D207" s="5">
        <f t="shared" si="204"/>
        <v>4369.3646027397035</v>
      </c>
      <c r="E207" s="15">
        <f t="shared" si="205"/>
        <v>1.7778387614103352E-6</v>
      </c>
      <c r="F207" s="15">
        <f t="shared" si="206"/>
        <v>3.5024615738110359E-6</v>
      </c>
      <c r="G207" s="15">
        <f t="shared" si="207"/>
        <v>7.1501507128876656E-6</v>
      </c>
      <c r="H207" s="5">
        <f t="shared" si="208"/>
        <v>-131.32055048767549</v>
      </c>
      <c r="I207" s="5">
        <f t="shared" si="209"/>
        <v>801.96925060866261</v>
      </c>
      <c r="J207" s="5">
        <f t="shared" si="210"/>
        <v>489.65890774558164</v>
      </c>
      <c r="K207" s="5">
        <f t="shared" si="211"/>
        <v>-112.68605871592464</v>
      </c>
      <c r="L207" s="5">
        <f t="shared" si="212"/>
        <v>270.57236121168495</v>
      </c>
      <c r="M207" s="5">
        <f t="shared" si="213"/>
        <v>112.06638773943308</v>
      </c>
      <c r="N207" s="15">
        <f t="shared" si="214"/>
        <v>0.38613311758757463</v>
      </c>
      <c r="O207" s="15">
        <f t="shared" si="215"/>
        <v>-3.0275384462014276E-2</v>
      </c>
      <c r="P207" s="15">
        <f t="shared" si="216"/>
        <v>-2.1411067798008498E-2</v>
      </c>
      <c r="Q207" s="5">
        <f t="shared" si="217"/>
        <v>-3.6204327593740819</v>
      </c>
      <c r="R207" s="5">
        <f t="shared" si="218"/>
        <v>75.539902564568806</v>
      </c>
      <c r="S207" s="5">
        <f t="shared" si="219"/>
        <v>73.374324080289782</v>
      </c>
      <c r="T207" s="5">
        <f t="shared" si="220"/>
        <v>27.569430267609651</v>
      </c>
      <c r="U207" s="5">
        <f t="shared" si="221"/>
        <v>94.193016137759699</v>
      </c>
      <c r="V207" s="5">
        <f t="shared" si="222"/>
        <v>149.84782859993189</v>
      </c>
      <c r="W207" s="15">
        <f t="shared" si="223"/>
        <v>-1.0734613539272964E-2</v>
      </c>
      <c r="X207" s="15">
        <f t="shared" si="224"/>
        <v>-1.217998157191269E-2</v>
      </c>
      <c r="Y207" s="15">
        <f t="shared" si="225"/>
        <v>-9.7425357312937999E-3</v>
      </c>
      <c r="Z207" s="5">
        <f t="shared" si="238"/>
        <v>-2.649088751841993</v>
      </c>
      <c r="AA207" s="5">
        <f t="shared" si="239"/>
        <v>189.71424845978896</v>
      </c>
      <c r="AB207" s="5">
        <f t="shared" si="240"/>
        <v>619.49703344287707</v>
      </c>
      <c r="AC207" s="16">
        <f t="shared" si="226"/>
        <v>1.254193545392593</v>
      </c>
      <c r="AD207" s="16">
        <f t="shared" si="227"/>
        <v>3.0071930322313398</v>
      </c>
      <c r="AE207" s="16">
        <f t="shared" si="228"/>
        <v>10.227197904826454</v>
      </c>
      <c r="AF207" s="15">
        <f t="shared" si="229"/>
        <v>-4.0504037456468023E-3</v>
      </c>
      <c r="AG207" s="15">
        <f t="shared" si="230"/>
        <v>2.9673830763510267E-4</v>
      </c>
      <c r="AH207" s="15">
        <f t="shared" si="231"/>
        <v>9.7937136394747881E-3</v>
      </c>
      <c r="AI207" s="1">
        <f t="shared" si="195"/>
        <v>22537.549364675811</v>
      </c>
      <c r="AJ207" s="1">
        <f t="shared" si="196"/>
        <v>10147.643956721695</v>
      </c>
      <c r="AK207" s="1">
        <f t="shared" si="197"/>
        <v>4022.4525512686719</v>
      </c>
      <c r="AL207" s="14">
        <f t="shared" si="232"/>
        <v>74.375741540672848</v>
      </c>
      <c r="AM207" s="14">
        <f t="shared" si="233"/>
        <v>17.243796756604556</v>
      </c>
      <c r="AN207" s="14">
        <f t="shared" si="234"/>
        <v>5.5350021808138727</v>
      </c>
      <c r="AO207" s="11">
        <f t="shared" si="235"/>
        <v>4.5209182492921213E-3</v>
      </c>
      <c r="AP207" s="11">
        <f t="shared" si="236"/>
        <v>5.6951646175930435E-3</v>
      </c>
      <c r="AQ207" s="11">
        <f t="shared" si="237"/>
        <v>5.1662328914859603E-3</v>
      </c>
      <c r="AR207" s="1">
        <f t="shared" si="243"/>
        <v>-131.32055048767549</v>
      </c>
      <c r="AS207" s="1">
        <f t="shared" si="241"/>
        <v>801.96925060866261</v>
      </c>
      <c r="AT207" s="1">
        <f t="shared" si="242"/>
        <v>489.65890774558164</v>
      </c>
      <c r="AU207" s="1">
        <f t="shared" si="198"/>
        <v>-26.264110097535099</v>
      </c>
      <c r="AV207" s="1">
        <f t="shared" si="199"/>
        <v>160.39385012173253</v>
      </c>
      <c r="AW207" s="1">
        <f t="shared" si="200"/>
        <v>97.931781549116337</v>
      </c>
      <c r="AX207" s="2">
        <v>0.2</v>
      </c>
      <c r="AY207" s="2">
        <v>0.2</v>
      </c>
      <c r="AZ207" s="2">
        <v>0.2</v>
      </c>
      <c r="BA207" s="2">
        <f t="shared" si="244"/>
        <v>0.20000000000000004</v>
      </c>
      <c r="BB207" s="2">
        <f t="shared" si="250"/>
        <v>4.000000000000001E-3</v>
      </c>
      <c r="BC207" s="2">
        <f t="shared" si="245"/>
        <v>4.000000000000001E-3</v>
      </c>
      <c r="BD207" s="2">
        <f t="shared" si="246"/>
        <v>4.000000000000001E-3</v>
      </c>
      <c r="BE207" s="2">
        <f t="shared" si="247"/>
        <v>-0.52528220195070208</v>
      </c>
      <c r="BF207" s="2">
        <f t="shared" si="248"/>
        <v>3.207877002434651</v>
      </c>
      <c r="BG207" s="2">
        <f t="shared" si="249"/>
        <v>1.958635630982327</v>
      </c>
      <c r="BH207" s="2">
        <f t="shared" si="251"/>
        <v>1982.8788355447027</v>
      </c>
      <c r="BI207" s="2">
        <f t="shared" si="252"/>
        <v>169.08993544122646</v>
      </c>
      <c r="BJ207" s="2">
        <f t="shared" si="253"/>
        <v>31.616545766121572</v>
      </c>
      <c r="BK207" s="11">
        <f t="shared" si="254"/>
        <v>-2.868155036708267E-2</v>
      </c>
      <c r="BL207" s="12">
        <f>BL$4*temperature!$I317+BL$5*temperature!$I317^2</f>
        <v>-22.221129473885608</v>
      </c>
      <c r="BM207" s="12">
        <f>BM$4*temperature!$I317+BM$5*temperature!$I317^2</f>
        <v>-19.967970816189183</v>
      </c>
      <c r="BN207" s="12">
        <f>BN$4*temperature!$I317+BN$5*temperature!$I317^2</f>
        <v>-17.934846125462617</v>
      </c>
      <c r="BO207" s="12">
        <f>BO$4*temperature!$I317^2+BO$5*temperature!$I317^6</f>
        <v>-99.654641644167796</v>
      </c>
      <c r="BP207" s="12">
        <f>BP$4*temperature!$I317^2+BP$5*temperature!$I317^6</f>
        <v>-98.34563557496449</v>
      </c>
      <c r="BQ207" s="12">
        <f>BQ$4*temperature!$I317^2+BQ$5*temperature!$I317^6</f>
        <v>-97.514874381561228</v>
      </c>
    </row>
    <row r="208" spans="1:69">
      <c r="A208" s="2">
        <f t="shared" si="201"/>
        <v>2162</v>
      </c>
      <c r="B208" s="5">
        <f t="shared" si="202"/>
        <v>1165.3684029552805</v>
      </c>
      <c r="C208" s="5">
        <f t="shared" si="203"/>
        <v>2963.9831483171761</v>
      </c>
      <c r="D208" s="5">
        <f t="shared" si="204"/>
        <v>4369.3942822743611</v>
      </c>
      <c r="E208" s="15">
        <f t="shared" si="205"/>
        <v>1.6889468233398184E-6</v>
      </c>
      <c r="F208" s="15">
        <f t="shared" si="206"/>
        <v>3.327338495120484E-6</v>
      </c>
      <c r="G208" s="15">
        <f t="shared" si="207"/>
        <v>6.7926431772432816E-6</v>
      </c>
      <c r="H208" s="5">
        <f t="shared" si="208"/>
        <v>-84.213631741250666</v>
      </c>
      <c r="I208" s="5">
        <f t="shared" si="209"/>
        <v>810.2755206128578</v>
      </c>
      <c r="J208" s="5">
        <f t="shared" si="210"/>
        <v>490.7583574262357</v>
      </c>
      <c r="K208" s="5">
        <f t="shared" si="211"/>
        <v>-72.263527591525275</v>
      </c>
      <c r="L208" s="5">
        <f t="shared" si="212"/>
        <v>273.37386215333169</v>
      </c>
      <c r="M208" s="5">
        <f t="shared" si="213"/>
        <v>112.31725171086775</v>
      </c>
      <c r="N208" s="15">
        <f t="shared" si="214"/>
        <v>-0.35871811992557434</v>
      </c>
      <c r="O208" s="15">
        <f t="shared" si="215"/>
        <v>1.0353980462383339E-2</v>
      </c>
      <c r="P208" s="15">
        <f t="shared" si="216"/>
        <v>2.2385300043574752E-3</v>
      </c>
      <c r="Q208" s="5">
        <f t="shared" si="217"/>
        <v>-2.29679906108997</v>
      </c>
      <c r="R208" s="5">
        <f t="shared" si="218"/>
        <v>75.392691040189007</v>
      </c>
      <c r="S208" s="5">
        <f t="shared" si="219"/>
        <v>72.822617169282111</v>
      </c>
      <c r="T208" s="5">
        <f t="shared" si="220"/>
        <v>27.273483088188925</v>
      </c>
      <c r="U208" s="5">
        <f t="shared" si="221"/>
        <v>93.04574693699891</v>
      </c>
      <c r="V208" s="5">
        <f t="shared" si="222"/>
        <v>148.38793077554027</v>
      </c>
      <c r="W208" s="15">
        <f t="shared" si="223"/>
        <v>-1.0734613539272964E-2</v>
      </c>
      <c r="X208" s="15">
        <f t="shared" si="224"/>
        <v>-1.217998157191269E-2</v>
      </c>
      <c r="Y208" s="15">
        <f t="shared" si="225"/>
        <v>-9.7425357312937999E-3</v>
      </c>
      <c r="Z208" s="5">
        <f t="shared" si="238"/>
        <v>-3.6178653082194452</v>
      </c>
      <c r="AA208" s="5">
        <f t="shared" si="239"/>
        <v>181.78438130572266</v>
      </c>
      <c r="AB208" s="5">
        <f t="shared" si="240"/>
        <v>606.21045657523564</v>
      </c>
      <c r="AC208" s="16">
        <f t="shared" si="226"/>
        <v>1.2491135551585688</v>
      </c>
      <c r="AD208" s="16">
        <f t="shared" si="227"/>
        <v>3.0080853816024562</v>
      </c>
      <c r="AE208" s="16">
        <f t="shared" si="228"/>
        <v>10.32736015244056</v>
      </c>
      <c r="AF208" s="15">
        <f t="shared" si="229"/>
        <v>-4.0504037456468023E-3</v>
      </c>
      <c r="AG208" s="15">
        <f t="shared" si="230"/>
        <v>2.9673830763510267E-4</v>
      </c>
      <c r="AH208" s="15">
        <f t="shared" si="231"/>
        <v>9.7937136394747881E-3</v>
      </c>
      <c r="AI208" s="1">
        <f t="shared" si="195"/>
        <v>20257.530318110697</v>
      </c>
      <c r="AJ208" s="1">
        <f t="shared" si="196"/>
        <v>9293.273411171258</v>
      </c>
      <c r="AK208" s="1">
        <f t="shared" si="197"/>
        <v>3718.1390776909211</v>
      </c>
      <c r="AL208" s="14">
        <f t="shared" si="232"/>
        <v>74.708625721436363</v>
      </c>
      <c r="AM208" s="14">
        <f t="shared" si="233"/>
        <v>17.341020955154125</v>
      </c>
      <c r="AN208" s="14">
        <f t="shared" si="234"/>
        <v>5.5633113400316301</v>
      </c>
      <c r="AO208" s="11">
        <f t="shared" si="235"/>
        <v>4.4757090667992003E-3</v>
      </c>
      <c r="AP208" s="11">
        <f t="shared" si="236"/>
        <v>5.6382129714171126E-3</v>
      </c>
      <c r="AQ208" s="11">
        <f t="shared" si="237"/>
        <v>5.1145705625711005E-3</v>
      </c>
      <c r="AR208" s="1">
        <f t="shared" si="243"/>
        <v>-84.213631741250666</v>
      </c>
      <c r="AS208" s="1">
        <f t="shared" si="241"/>
        <v>810.2755206128578</v>
      </c>
      <c r="AT208" s="1">
        <f t="shared" si="242"/>
        <v>490.7583574262357</v>
      </c>
      <c r="AU208" s="1">
        <f t="shared" si="198"/>
        <v>-16.842726348250135</v>
      </c>
      <c r="AV208" s="1">
        <f t="shared" si="199"/>
        <v>162.05510412257158</v>
      </c>
      <c r="AW208" s="1">
        <f t="shared" si="200"/>
        <v>98.151671485247149</v>
      </c>
      <c r="AX208" s="2">
        <v>0.2</v>
      </c>
      <c r="AY208" s="2">
        <v>0.2</v>
      </c>
      <c r="AZ208" s="2">
        <v>0.2</v>
      </c>
      <c r="BA208" s="2">
        <f t="shared" si="244"/>
        <v>0.20000000000000004</v>
      </c>
      <c r="BB208" s="2">
        <f t="shared" si="250"/>
        <v>4.000000000000001E-3</v>
      </c>
      <c r="BC208" s="2">
        <f t="shared" si="245"/>
        <v>4.000000000000001E-3</v>
      </c>
      <c r="BD208" s="2">
        <f t="shared" si="246"/>
        <v>4.000000000000001E-3</v>
      </c>
      <c r="BE208" s="2">
        <f t="shared" si="247"/>
        <v>-0.33685452696500273</v>
      </c>
      <c r="BF208" s="2">
        <f t="shared" si="248"/>
        <v>3.2411020824514321</v>
      </c>
      <c r="BG208" s="2">
        <f t="shared" si="249"/>
        <v>1.9630334297049432</v>
      </c>
      <c r="BH208" s="2">
        <f t="shared" si="251"/>
        <v>931.08642325545225</v>
      </c>
      <c r="BI208" s="2">
        <f t="shared" si="252"/>
        <v>178.29375984730984</v>
      </c>
      <c r="BJ208" s="2">
        <f t="shared" si="253"/>
        <v>32.38204502104815</v>
      </c>
      <c r="BK208" s="11">
        <f t="shared" si="254"/>
        <v>7.8699754104331693E-2</v>
      </c>
      <c r="BL208" s="12">
        <f>BL$4*temperature!$I318+BL$5*temperature!$I318^2</f>
        <v>-22.212255331248734</v>
      </c>
      <c r="BM208" s="12">
        <f>BM$4*temperature!$I318+BM$5*temperature!$I318^2</f>
        <v>-19.960975209311339</v>
      </c>
      <c r="BN208" s="12">
        <f>BN$4*temperature!$I318+BN$5*temperature!$I318^2</f>
        <v>-17.929278694703413</v>
      </c>
      <c r="BO208" s="12">
        <f>BO$4*temperature!$I318^2+BO$5*temperature!$I318^6</f>
        <v>-99.57469793262365</v>
      </c>
      <c r="BP208" s="12">
        <f>BP$4*temperature!$I318^2+BP$5*temperature!$I318^6</f>
        <v>-98.269848468828727</v>
      </c>
      <c r="BQ208" s="12">
        <f>BQ$4*temperature!$I318^2+BQ$5*temperature!$I318^6</f>
        <v>-97.44172675700068</v>
      </c>
    </row>
    <row r="209" spans="1:69">
      <c r="A209" s="2">
        <f t="shared" si="201"/>
        <v>2163</v>
      </c>
      <c r="B209" s="5">
        <f t="shared" si="202"/>
        <v>1165.3702727882796</v>
      </c>
      <c r="C209" s="5">
        <f t="shared" si="203"/>
        <v>2963.9925173836427</v>
      </c>
      <c r="D209" s="5">
        <f t="shared" si="204"/>
        <v>4369.4224780238083</v>
      </c>
      <c r="E209" s="15">
        <f t="shared" si="205"/>
        <v>1.6044994821728274E-6</v>
      </c>
      <c r="F209" s="15">
        <f t="shared" si="206"/>
        <v>3.1609715703644595E-6</v>
      </c>
      <c r="G209" s="15">
        <f t="shared" si="207"/>
        <v>6.4530110183811172E-6</v>
      </c>
      <c r="H209" s="5">
        <f t="shared" si="208"/>
        <v>38.344538413798354</v>
      </c>
      <c r="I209" s="5">
        <f t="shared" si="209"/>
        <v>849.26643386925866</v>
      </c>
      <c r="J209" s="5">
        <f t="shared" si="210"/>
        <v>502.8021722424682</v>
      </c>
      <c r="K209" s="5">
        <f t="shared" si="211"/>
        <v>32.903309196359302</v>
      </c>
      <c r="L209" s="5">
        <f t="shared" si="212"/>
        <v>286.52786027237272</v>
      </c>
      <c r="M209" s="5">
        <f t="shared" si="213"/>
        <v>115.07291290126616</v>
      </c>
      <c r="N209" s="15">
        <f t="shared" si="214"/>
        <v>-1.4553238721246435</v>
      </c>
      <c r="O209" s="15">
        <f t="shared" si="215"/>
        <v>4.8117248720959127E-2</v>
      </c>
      <c r="P209" s="15">
        <f t="shared" si="216"/>
        <v>2.4534620892364467E-2</v>
      </c>
      <c r="Q209" s="5">
        <f t="shared" si="217"/>
        <v>1.0345629779068668</v>
      </c>
      <c r="R209" s="5">
        <f t="shared" si="218"/>
        <v>78.05815987448716</v>
      </c>
      <c r="S209" s="5">
        <f t="shared" si="219"/>
        <v>73.882885540104411</v>
      </c>
      <c r="T209" s="5">
        <f t="shared" si="220"/>
        <v>26.98071278736732</v>
      </c>
      <c r="U209" s="5">
        <f t="shared" si="221"/>
        <v>91.91245145396141</v>
      </c>
      <c r="V209" s="5">
        <f t="shared" si="222"/>
        <v>146.94225605786681</v>
      </c>
      <c r="W209" s="15">
        <f t="shared" si="223"/>
        <v>-1.0734613539272964E-2</v>
      </c>
      <c r="X209" s="15">
        <f t="shared" si="224"/>
        <v>-1.217998157191269E-2</v>
      </c>
      <c r="Y209" s="15">
        <f t="shared" si="225"/>
        <v>-9.7425357312937999E-3</v>
      </c>
      <c r="Z209" s="5">
        <f t="shared" si="238"/>
        <v>-2.2858739062775455</v>
      </c>
      <c r="AA209" s="5">
        <f t="shared" si="239"/>
        <v>181.48395870531999</v>
      </c>
      <c r="AB209" s="5">
        <f t="shared" si="240"/>
        <v>607.54472629185807</v>
      </c>
      <c r="AC209" s="16">
        <f t="shared" si="226"/>
        <v>1.2440541409360164</v>
      </c>
      <c r="AD209" s="16">
        <f t="shared" si="227"/>
        <v>3.0089779957678147</v>
      </c>
      <c r="AE209" s="16">
        <f t="shared" si="228"/>
        <v>10.428503360425285</v>
      </c>
      <c r="AF209" s="15">
        <f t="shared" si="229"/>
        <v>-4.0504037456468023E-3</v>
      </c>
      <c r="AG209" s="15">
        <f t="shared" si="230"/>
        <v>2.9673830763510267E-4</v>
      </c>
      <c r="AH209" s="15">
        <f t="shared" si="231"/>
        <v>9.7937136394747881E-3</v>
      </c>
      <c r="AI209" s="1">
        <f t="shared" si="195"/>
        <v>18214.934559951376</v>
      </c>
      <c r="AJ209" s="1">
        <f t="shared" si="196"/>
        <v>8526.0011741767048</v>
      </c>
      <c r="AK209" s="1">
        <f t="shared" si="197"/>
        <v>3444.4768414070763</v>
      </c>
      <c r="AL209" s="14">
        <f t="shared" si="232"/>
        <v>75.039656054210809</v>
      </c>
      <c r="AM209" s="14">
        <f t="shared" si="233"/>
        <v>17.437815600748223</v>
      </c>
      <c r="AN209" s="14">
        <f t="shared" si="234"/>
        <v>5.5914807489576726</v>
      </c>
      <c r="AO209" s="11">
        <f t="shared" si="235"/>
        <v>4.4309519761312087E-3</v>
      </c>
      <c r="AP209" s="11">
        <f t="shared" si="236"/>
        <v>5.5818308417029412E-3</v>
      </c>
      <c r="AQ209" s="11">
        <f t="shared" si="237"/>
        <v>5.0634248569453892E-3</v>
      </c>
      <c r="AR209" s="1">
        <f t="shared" si="243"/>
        <v>38.344538413798354</v>
      </c>
      <c r="AS209" s="1">
        <f t="shared" si="241"/>
        <v>849.26643386925866</v>
      </c>
      <c r="AT209" s="1">
        <f t="shared" si="242"/>
        <v>502.8021722424682</v>
      </c>
      <c r="AU209" s="1">
        <f t="shared" si="198"/>
        <v>7.6689076827596709</v>
      </c>
      <c r="AV209" s="1">
        <f t="shared" si="199"/>
        <v>169.85328677385175</v>
      </c>
      <c r="AW209" s="1">
        <f t="shared" si="200"/>
        <v>100.56043444849365</v>
      </c>
      <c r="AX209" s="2">
        <v>0.2</v>
      </c>
      <c r="AY209" s="2">
        <v>0.2</v>
      </c>
      <c r="AZ209" s="2">
        <v>0.2</v>
      </c>
      <c r="BA209" s="2">
        <f t="shared" si="244"/>
        <v>0.2</v>
      </c>
      <c r="BB209" s="2">
        <f t="shared" si="250"/>
        <v>4.000000000000001E-3</v>
      </c>
      <c r="BC209" s="2">
        <f t="shared" si="245"/>
        <v>4.000000000000001E-3</v>
      </c>
      <c r="BD209" s="2">
        <f t="shared" si="246"/>
        <v>4.000000000000001E-3</v>
      </c>
      <c r="BE209" s="2">
        <f t="shared" si="247"/>
        <v>0.15337815365519344</v>
      </c>
      <c r="BF209" s="2">
        <f t="shared" si="248"/>
        <v>3.3970657354770353</v>
      </c>
      <c r="BG209" s="2">
        <f t="shared" si="249"/>
        <v>2.0112086889698735</v>
      </c>
      <c r="BH209" s="2">
        <f t="shared" si="251"/>
        <v>-670.98256484743581</v>
      </c>
      <c r="BI209" s="2">
        <f t="shared" si="252"/>
        <v>187.18269976648102</v>
      </c>
      <c r="BJ209" s="2">
        <f t="shared" si="253"/>
        <v>33.10387864355701</v>
      </c>
      <c r="BK209" s="11">
        <f t="shared" si="254"/>
        <v>0.17265578436269077</v>
      </c>
      <c r="BL209" s="12">
        <f>BL$4*temperature!$I319+BL$5*temperature!$I319^2</f>
        <v>-22.198035003903243</v>
      </c>
      <c r="BM209" s="12">
        <f>BM$4*temperature!$I319+BM$5*temperature!$I319^2</f>
        <v>-19.949764975698312</v>
      </c>
      <c r="BN209" s="12">
        <f>BN$4*temperature!$I319+BN$5*temperature!$I319^2</f>
        <v>-17.920356936283273</v>
      </c>
      <c r="BO209" s="12">
        <f>BO$4*temperature!$I319^2+BO$5*temperature!$I319^6</f>
        <v>-99.446670312594733</v>
      </c>
      <c r="BP209" s="12">
        <f>BP$4*temperature!$I319^2+BP$5*temperature!$I319^6</f>
        <v>-98.148476049404621</v>
      </c>
      <c r="BQ209" s="12">
        <f>BQ$4*temperature!$I319^2+BQ$5*temperature!$I319^6</f>
        <v>-97.32458044924725</v>
      </c>
    </row>
    <row r="210" spans="1:69">
      <c r="A210" s="2">
        <f t="shared" si="201"/>
        <v>2164</v>
      </c>
      <c r="B210" s="5">
        <f t="shared" si="202"/>
        <v>1165.3720491324791</v>
      </c>
      <c r="C210" s="5">
        <f t="shared" si="203"/>
        <v>2964.0014180249209</v>
      </c>
      <c r="D210" s="5">
        <f t="shared" si="204"/>
        <v>4369.449264158633</v>
      </c>
      <c r="E210" s="15">
        <f t="shared" si="205"/>
        <v>1.5242745080641861E-6</v>
      </c>
      <c r="F210" s="15">
        <f t="shared" si="206"/>
        <v>3.0029229918462365E-6</v>
      </c>
      <c r="G210" s="15">
        <f t="shared" si="207"/>
        <v>6.1303604674620612E-6</v>
      </c>
      <c r="H210" s="5">
        <f t="shared" si="208"/>
        <v>228.54111387302285</v>
      </c>
      <c r="I210" s="5">
        <f t="shared" si="209"/>
        <v>916.45592333573597</v>
      </c>
      <c r="J210" s="5">
        <f t="shared" si="210"/>
        <v>524.98544954432168</v>
      </c>
      <c r="K210" s="5">
        <f t="shared" si="211"/>
        <v>196.11000113067101</v>
      </c>
      <c r="L210" s="5">
        <f t="shared" si="212"/>
        <v>309.19550772226739</v>
      </c>
      <c r="M210" s="5">
        <f t="shared" si="213"/>
        <v>120.14911212052057</v>
      </c>
      <c r="N210" s="15">
        <f t="shared" si="214"/>
        <v>4.9601908112139146</v>
      </c>
      <c r="O210" s="15">
        <f t="shared" si="215"/>
        <v>7.9111495225444584E-2</v>
      </c>
      <c r="P210" s="15">
        <f t="shared" si="216"/>
        <v>4.4112894088375487E-2</v>
      </c>
      <c r="Q210" s="5">
        <f t="shared" si="217"/>
        <v>6.1000103563900439</v>
      </c>
      <c r="R210" s="5">
        <f t="shared" si="218"/>
        <v>83.207745520896495</v>
      </c>
      <c r="S210" s="5">
        <f t="shared" si="219"/>
        <v>76.39098233934314</v>
      </c>
      <c r="T210" s="5">
        <f t="shared" si="220"/>
        <v>26.691085262580813</v>
      </c>
      <c r="U210" s="5">
        <f t="shared" si="221"/>
        <v>90.792959489022834</v>
      </c>
      <c r="V210" s="5">
        <f t="shared" si="222"/>
        <v>145.51066587778612</v>
      </c>
      <c r="W210" s="15">
        <f t="shared" si="223"/>
        <v>-1.0734613539272964E-2</v>
      </c>
      <c r="X210" s="15">
        <f t="shared" si="224"/>
        <v>-1.217998157191269E-2</v>
      </c>
      <c r="Y210" s="15">
        <f t="shared" si="225"/>
        <v>-9.7425357312937999E-3</v>
      </c>
      <c r="Z210" s="5">
        <f t="shared" si="238"/>
        <v>1.0254714200300921</v>
      </c>
      <c r="AA210" s="5">
        <f t="shared" si="239"/>
        <v>187.95598555773483</v>
      </c>
      <c r="AB210" s="5">
        <f t="shared" si="240"/>
        <v>622.42708654828141</v>
      </c>
      <c r="AC210" s="16">
        <f t="shared" si="226"/>
        <v>1.2390152193837818</v>
      </c>
      <c r="AD210" s="16">
        <f t="shared" si="227"/>
        <v>3.0098708748059901</v>
      </c>
      <c r="AE210" s="16">
        <f t="shared" si="228"/>
        <v>10.530637136025591</v>
      </c>
      <c r="AF210" s="15">
        <f t="shared" si="229"/>
        <v>-4.0504037456468023E-3</v>
      </c>
      <c r="AG210" s="15">
        <f t="shared" si="230"/>
        <v>2.9673830763510267E-4</v>
      </c>
      <c r="AH210" s="15">
        <f t="shared" si="231"/>
        <v>9.7937136394747881E-3</v>
      </c>
      <c r="AI210" s="1">
        <f t="shared" si="195"/>
        <v>16401.110011639001</v>
      </c>
      <c r="AJ210" s="1">
        <f t="shared" si="196"/>
        <v>7843.2543435328862</v>
      </c>
      <c r="AK210" s="1">
        <f t="shared" si="197"/>
        <v>3200.5895917148623</v>
      </c>
      <c r="AL210" s="14">
        <f t="shared" si="232"/>
        <v>75.368828195369602</v>
      </c>
      <c r="AM210" s="14">
        <f t="shared" si="233"/>
        <v>17.534177188311087</v>
      </c>
      <c r="AN210" s="14">
        <f t="shared" si="234"/>
        <v>5.6195096711429624</v>
      </c>
      <c r="AO210" s="11">
        <f t="shared" si="235"/>
        <v>4.3866424563698964E-3</v>
      </c>
      <c r="AP210" s="11">
        <f t="shared" si="236"/>
        <v>5.5260125332859114E-3</v>
      </c>
      <c r="AQ210" s="11">
        <f t="shared" si="237"/>
        <v>5.0127906083759352E-3</v>
      </c>
      <c r="AR210" s="1">
        <f t="shared" si="243"/>
        <v>228.54111387302285</v>
      </c>
      <c r="AS210" s="1">
        <f t="shared" si="241"/>
        <v>916.45592333573597</v>
      </c>
      <c r="AT210" s="1">
        <f t="shared" si="242"/>
        <v>524.98544954432168</v>
      </c>
      <c r="AU210" s="1">
        <f t="shared" si="198"/>
        <v>45.708222774604572</v>
      </c>
      <c r="AV210" s="1">
        <f t="shared" si="199"/>
        <v>183.29118466714721</v>
      </c>
      <c r="AW210" s="1">
        <f t="shared" si="200"/>
        <v>104.99708990886434</v>
      </c>
      <c r="AX210" s="2">
        <v>0.2</v>
      </c>
      <c r="AY210" s="2">
        <v>0.2</v>
      </c>
      <c r="AZ210" s="2">
        <v>0.2</v>
      </c>
      <c r="BA210" s="2">
        <f t="shared" si="244"/>
        <v>0.2</v>
      </c>
      <c r="BB210" s="2">
        <f t="shared" si="250"/>
        <v>4.000000000000001E-3</v>
      </c>
      <c r="BC210" s="2">
        <f t="shared" si="245"/>
        <v>4.000000000000001E-3</v>
      </c>
      <c r="BD210" s="2">
        <f t="shared" si="246"/>
        <v>4.000000000000001E-3</v>
      </c>
      <c r="BE210" s="2">
        <f t="shared" si="247"/>
        <v>0.91416445549209158</v>
      </c>
      <c r="BF210" s="2">
        <f t="shared" si="248"/>
        <v>3.6658236933429449</v>
      </c>
      <c r="BG210" s="2">
        <f t="shared" si="249"/>
        <v>2.0999417981772872</v>
      </c>
      <c r="BH210" s="2">
        <f t="shared" si="251"/>
        <v>8914.5776043691767</v>
      </c>
      <c r="BI210" s="2">
        <f t="shared" si="252"/>
        <v>195.03628375893916</v>
      </c>
      <c r="BJ210" s="2">
        <f t="shared" si="253"/>
        <v>33.737956518291654</v>
      </c>
      <c r="BK210" s="11">
        <f t="shared" si="254"/>
        <v>0.23106396576054974</v>
      </c>
      <c r="BL210" s="12">
        <f>BL$4*temperature!$I320+BL$5*temperature!$I320^2</f>
        <v>-22.178761420815455</v>
      </c>
      <c r="BM210" s="12">
        <f>BM$4*temperature!$I320+BM$5*temperature!$I320^2</f>
        <v>-19.934570827711617</v>
      </c>
      <c r="BN210" s="12">
        <f>BN$4*temperature!$I320+BN$5*temperature!$I320^2</f>
        <v>-17.908264288857353</v>
      </c>
      <c r="BO210" s="12">
        <f>BO$4*temperature!$I320^2+BO$5*temperature!$I320^6</f>
        <v>-99.273300398838103</v>
      </c>
      <c r="BP210" s="12">
        <f>BP$4*temperature!$I320^2+BP$5*temperature!$I320^6</f>
        <v>-97.984115419911788</v>
      </c>
      <c r="BQ210" s="12">
        <f>BQ$4*temperature!$I320^2+BQ$5*temperature!$I320^6</f>
        <v>-97.165940795165042</v>
      </c>
    </row>
    <row r="211" spans="1:69">
      <c r="A211" s="2">
        <f t="shared" si="201"/>
        <v>2165</v>
      </c>
      <c r="B211" s="5">
        <f t="shared" si="202"/>
        <v>1165.3737366620405</v>
      </c>
      <c r="C211" s="5">
        <f t="shared" si="203"/>
        <v>2964.0098736595269</v>
      </c>
      <c r="D211" s="5">
        <f t="shared" si="204"/>
        <v>4369.474711142715</v>
      </c>
      <c r="E211" s="15">
        <f t="shared" si="205"/>
        <v>1.4480607826609766E-6</v>
      </c>
      <c r="F211" s="15">
        <f t="shared" si="206"/>
        <v>2.8527768422539245E-6</v>
      </c>
      <c r="G211" s="15">
        <f t="shared" si="207"/>
        <v>5.8238424440889582E-6</v>
      </c>
      <c r="H211" s="5">
        <f t="shared" si="208"/>
        <v>479.16623404614887</v>
      </c>
      <c r="I211" s="5">
        <f t="shared" si="209"/>
        <v>1009.5857926088402</v>
      </c>
      <c r="J211" s="5">
        <f t="shared" si="210"/>
        <v>556.57935488247017</v>
      </c>
      <c r="K211" s="5">
        <f t="shared" si="211"/>
        <v>411.16958360381136</v>
      </c>
      <c r="L211" s="5">
        <f t="shared" si="212"/>
        <v>340.61485475497119</v>
      </c>
      <c r="M211" s="5">
        <f t="shared" si="213"/>
        <v>127.37900815929251</v>
      </c>
      <c r="N211" s="15">
        <f t="shared" si="214"/>
        <v>1.0966273072929256</v>
      </c>
      <c r="O211" s="15">
        <f t="shared" si="215"/>
        <v>0.10161644088608823</v>
      </c>
      <c r="P211" s="15">
        <f t="shared" si="216"/>
        <v>6.0174360935099536E-2</v>
      </c>
      <c r="Q211" s="5">
        <f t="shared" si="217"/>
        <v>12.652176824319609</v>
      </c>
      <c r="R211" s="5">
        <f t="shared" si="218"/>
        <v>90.546824883823646</v>
      </c>
      <c r="S211" s="5">
        <f t="shared" si="219"/>
        <v>80.199201793414531</v>
      </c>
      <c r="T211" s="5">
        <f t="shared" si="220"/>
        <v>26.404566777343224</v>
      </c>
      <c r="U211" s="5">
        <f t="shared" si="221"/>
        <v>89.687102915587118</v>
      </c>
      <c r="V211" s="5">
        <f t="shared" si="222"/>
        <v>144.09302301618743</v>
      </c>
      <c r="W211" s="15">
        <f t="shared" si="223"/>
        <v>-1.0734613539272964E-2</v>
      </c>
      <c r="X211" s="15">
        <f t="shared" si="224"/>
        <v>-1.217998157191269E-2</v>
      </c>
      <c r="Y211" s="15">
        <f t="shared" si="225"/>
        <v>-9.7425357312937999E-3</v>
      </c>
      <c r="Z211" s="5">
        <f t="shared" si="238"/>
        <v>6.0219141563925618</v>
      </c>
      <c r="AA211" s="5">
        <f t="shared" si="239"/>
        <v>200.41510903953144</v>
      </c>
      <c r="AB211" s="5">
        <f t="shared" si="240"/>
        <v>649.85938116486159</v>
      </c>
      <c r="AC211" s="16">
        <f t="shared" si="226"/>
        <v>1.2339967074982763</v>
      </c>
      <c r="AD211" s="16">
        <f t="shared" si="227"/>
        <v>3.0107640187955802</v>
      </c>
      <c r="AE211" s="16">
        <f t="shared" si="228"/>
        <v>10.633771180577044</v>
      </c>
      <c r="AF211" s="15">
        <f t="shared" si="229"/>
        <v>-4.0504037456468023E-3</v>
      </c>
      <c r="AG211" s="15">
        <f t="shared" si="230"/>
        <v>2.9673830763510267E-4</v>
      </c>
      <c r="AH211" s="15">
        <f t="shared" si="231"/>
        <v>9.7937136394747881E-3</v>
      </c>
      <c r="AI211" s="1">
        <f t="shared" si="195"/>
        <v>14806.707233249706</v>
      </c>
      <c r="AJ211" s="1">
        <f t="shared" si="196"/>
        <v>7242.2200938467449</v>
      </c>
      <c r="AK211" s="1">
        <f t="shared" si="197"/>
        <v>2985.5277224522406</v>
      </c>
      <c r="AL211" s="14">
        <f t="shared" si="232"/>
        <v>75.696138136001778</v>
      </c>
      <c r="AM211" s="14">
        <f t="shared" si="233"/>
        <v>17.630102330385519</v>
      </c>
      <c r="AN211" s="14">
        <f t="shared" si="234"/>
        <v>5.6473974021931133</v>
      </c>
      <c r="AO211" s="11">
        <f t="shared" si="235"/>
        <v>4.342776031806197E-3</v>
      </c>
      <c r="AP211" s="11">
        <f t="shared" si="236"/>
        <v>5.4707524079530521E-3</v>
      </c>
      <c r="AQ211" s="11">
        <f t="shared" si="237"/>
        <v>4.9626627022921754E-3</v>
      </c>
      <c r="AR211" s="1">
        <f t="shared" si="243"/>
        <v>479.16623404614887</v>
      </c>
      <c r="AS211" s="1">
        <f t="shared" si="241"/>
        <v>1009.5857926088402</v>
      </c>
      <c r="AT211" s="1">
        <f t="shared" si="242"/>
        <v>556.57935488247017</v>
      </c>
      <c r="AU211" s="1">
        <f t="shared" si="198"/>
        <v>95.833246809229777</v>
      </c>
      <c r="AV211" s="1">
        <f t="shared" si="199"/>
        <v>201.91715852176804</v>
      </c>
      <c r="AW211" s="1">
        <f t="shared" si="200"/>
        <v>111.31587097649404</v>
      </c>
      <c r="AX211" s="2">
        <v>0.2</v>
      </c>
      <c r="AY211" s="2">
        <v>0.2</v>
      </c>
      <c r="AZ211" s="2">
        <v>0.2</v>
      </c>
      <c r="BA211" s="2">
        <f t="shared" si="244"/>
        <v>0.20000000000000004</v>
      </c>
      <c r="BB211" s="2">
        <f t="shared" si="250"/>
        <v>4.000000000000001E-3</v>
      </c>
      <c r="BC211" s="2">
        <f t="shared" si="245"/>
        <v>4.000000000000001E-3</v>
      </c>
      <c r="BD211" s="2">
        <f t="shared" si="246"/>
        <v>4.000000000000001E-3</v>
      </c>
      <c r="BE211" s="2">
        <f t="shared" si="247"/>
        <v>1.916664936184596</v>
      </c>
      <c r="BF211" s="2">
        <f t="shared" si="248"/>
        <v>4.0383431704353621</v>
      </c>
      <c r="BG211" s="2">
        <f t="shared" si="249"/>
        <v>2.2263174195298814</v>
      </c>
      <c r="BH211" s="2">
        <f t="shared" si="251"/>
        <v>3182.8167695648076</v>
      </c>
      <c r="BI211" s="2">
        <f t="shared" si="252"/>
        <v>201.49893836790554</v>
      </c>
      <c r="BJ211" s="2">
        <f t="shared" si="253"/>
        <v>34.258448582203215</v>
      </c>
      <c r="BK211" s="11">
        <f t="shared" si="254"/>
        <v>0.25475704544976541</v>
      </c>
      <c r="BL211" s="12">
        <f>BL$4*temperature!$I321+BL$5*temperature!$I321^2</f>
        <v>-22.154725022647312</v>
      </c>
      <c r="BM211" s="12">
        <f>BM$4*temperature!$I321+BM$5*temperature!$I321^2</f>
        <v>-19.915621460956348</v>
      </c>
      <c r="BN211" s="12">
        <f>BN$4*temperature!$I321+BN$5*temperature!$I321^2</f>
        <v>-17.893182540033187</v>
      </c>
      <c r="BO211" s="12">
        <f>BO$4*temperature!$I321^2+BO$5*temperature!$I321^6</f>
        <v>-99.057334417019732</v>
      </c>
      <c r="BP211" s="12">
        <f>BP$4*temperature!$I321^2+BP$5*temperature!$I321^6</f>
        <v>-97.779367537622605</v>
      </c>
      <c r="BQ211" s="12">
        <f>BQ$4*temperature!$I321^2+BQ$5*temperature!$I321^6</f>
        <v>-96.968316504997759</v>
      </c>
    </row>
    <row r="212" spans="1:69">
      <c r="A212" s="2">
        <f t="shared" si="201"/>
        <v>2166</v>
      </c>
      <c r="B212" s="5">
        <f t="shared" si="202"/>
        <v>1165.3753398174454</v>
      </c>
      <c r="C212" s="5">
        <f t="shared" si="203"/>
        <v>2964.0179065353186</v>
      </c>
      <c r="D212" s="5">
        <f t="shared" si="204"/>
        <v>4369.4988859183823</v>
      </c>
      <c r="E212" s="15">
        <f t="shared" si="205"/>
        <v>1.3756577435279278E-6</v>
      </c>
      <c r="F212" s="15">
        <f t="shared" si="206"/>
        <v>2.7101380001412282E-6</v>
      </c>
      <c r="G212" s="15">
        <f t="shared" si="207"/>
        <v>5.53265032188451E-6</v>
      </c>
      <c r="H212" s="5">
        <f t="shared" si="208"/>
        <v>783.79853209804867</v>
      </c>
      <c r="I212" s="5">
        <f t="shared" si="209"/>
        <v>1126.6793751505888</v>
      </c>
      <c r="J212" s="5">
        <f t="shared" si="210"/>
        <v>596.94505988906349</v>
      </c>
      <c r="K212" s="5">
        <f t="shared" si="211"/>
        <v>672.57175033481462</v>
      </c>
      <c r="L212" s="5">
        <f t="shared" si="212"/>
        <v>380.11895024871149</v>
      </c>
      <c r="M212" s="5">
        <f t="shared" si="213"/>
        <v>136.61636619541039</v>
      </c>
      <c r="N212" s="15">
        <f t="shared" si="214"/>
        <v>0.63575268491377823</v>
      </c>
      <c r="O212" s="15">
        <f t="shared" si="215"/>
        <v>0.11597878055599908</v>
      </c>
      <c r="P212" s="15">
        <f t="shared" si="216"/>
        <v>7.2518683962165875E-2</v>
      </c>
      <c r="Q212" s="5">
        <f t="shared" si="217"/>
        <v>20.473698614495856</v>
      </c>
      <c r="R212" s="5">
        <f t="shared" si="218"/>
        <v>99.817838875635871</v>
      </c>
      <c r="S212" s="5">
        <f t="shared" si="219"/>
        <v>85.177608019705332</v>
      </c>
      <c r="T212" s="5">
        <f t="shared" si="220"/>
        <v>26.121123957316517</v>
      </c>
      <c r="U212" s="5">
        <f t="shared" si="221"/>
        <v>88.594715654837032</v>
      </c>
      <c r="V212" s="5">
        <f t="shared" si="222"/>
        <v>142.68919159082208</v>
      </c>
      <c r="W212" s="15">
        <f t="shared" si="223"/>
        <v>-1.0734613539272964E-2</v>
      </c>
      <c r="X212" s="15">
        <f t="shared" si="224"/>
        <v>-1.217998157191269E-2</v>
      </c>
      <c r="Y212" s="15">
        <f t="shared" si="225"/>
        <v>-9.7425357312937999E-3</v>
      </c>
      <c r="Z212" s="5">
        <f t="shared" si="238"/>
        <v>12.439605299932776</v>
      </c>
      <c r="AA212" s="5">
        <f t="shared" si="239"/>
        <v>218.1568141811602</v>
      </c>
      <c r="AB212" s="5">
        <f t="shared" si="240"/>
        <v>688.93778817405735</v>
      </c>
      <c r="AC212" s="16">
        <f t="shared" si="226"/>
        <v>1.2289985226121094</v>
      </c>
      <c r="AD212" s="16">
        <f t="shared" si="227"/>
        <v>3.0116574278152064</v>
      </c>
      <c r="AE212" s="16">
        <f t="shared" si="228"/>
        <v>10.737915290427315</v>
      </c>
      <c r="AF212" s="15">
        <f t="shared" si="229"/>
        <v>-4.0504037456468023E-3</v>
      </c>
      <c r="AG212" s="15">
        <f t="shared" si="230"/>
        <v>2.9673830763510267E-4</v>
      </c>
      <c r="AH212" s="15">
        <f t="shared" si="231"/>
        <v>9.7937136394747881E-3</v>
      </c>
      <c r="AI212" s="1">
        <f t="shared" si="195"/>
        <v>13421.869756733966</v>
      </c>
      <c r="AJ212" s="1">
        <f t="shared" si="196"/>
        <v>6719.9152429838387</v>
      </c>
      <c r="AK212" s="1">
        <f t="shared" si="197"/>
        <v>2798.2908211835106</v>
      </c>
      <c r="AL212" s="14">
        <f t="shared" si="232"/>
        <v>76.021582196655132</v>
      </c>
      <c r="AM212" s="14">
        <f t="shared" si="233"/>
        <v>17.725587755914173</v>
      </c>
      <c r="AN212" s="14">
        <f t="shared" si="234"/>
        <v>5.6751432693614694</v>
      </c>
      <c r="AO212" s="11">
        <f t="shared" si="235"/>
        <v>4.2993482714881346E-3</v>
      </c>
      <c r="AP212" s="11">
        <f t="shared" si="236"/>
        <v>5.4160448838735213E-3</v>
      </c>
      <c r="AQ212" s="11">
        <f t="shared" si="237"/>
        <v>4.9130360752692535E-3</v>
      </c>
      <c r="AR212" s="1">
        <f t="shared" si="243"/>
        <v>783.79853209804867</v>
      </c>
      <c r="AS212" s="1">
        <f t="shared" si="241"/>
        <v>1126.6793751505888</v>
      </c>
      <c r="AT212" s="1">
        <f t="shared" si="242"/>
        <v>596.94505988906349</v>
      </c>
      <c r="AU212" s="1">
        <f t="shared" si="198"/>
        <v>156.75970641960976</v>
      </c>
      <c r="AV212" s="1">
        <f t="shared" si="199"/>
        <v>225.33587503011779</v>
      </c>
      <c r="AW212" s="1">
        <f t="shared" si="200"/>
        <v>119.3890119778127</v>
      </c>
      <c r="AX212" s="2">
        <v>0.2</v>
      </c>
      <c r="AY212" s="2">
        <v>0.2</v>
      </c>
      <c r="AZ212" s="2">
        <v>0.2</v>
      </c>
      <c r="BA212" s="2">
        <f t="shared" si="244"/>
        <v>0.2</v>
      </c>
      <c r="BB212" s="2">
        <f t="shared" si="250"/>
        <v>4.000000000000001E-3</v>
      </c>
      <c r="BC212" s="2">
        <f t="shared" si="245"/>
        <v>4.000000000000001E-3</v>
      </c>
      <c r="BD212" s="2">
        <f t="shared" si="246"/>
        <v>4.000000000000001E-3</v>
      </c>
      <c r="BE212" s="2">
        <f t="shared" si="247"/>
        <v>3.1351941283921954</v>
      </c>
      <c r="BF212" s="2">
        <f t="shared" si="248"/>
        <v>4.5067175006023561</v>
      </c>
      <c r="BG212" s="2">
        <f t="shared" si="249"/>
        <v>2.3877802395562546</v>
      </c>
      <c r="BH212" s="2">
        <f t="shared" si="251"/>
        <v>2520.3324806528535</v>
      </c>
      <c r="BI212" s="2">
        <f t="shared" si="252"/>
        <v>206.58156003598037</v>
      </c>
      <c r="BJ212" s="2">
        <f t="shared" si="253"/>
        <v>34.658865873575671</v>
      </c>
      <c r="BK212" s="11">
        <f t="shared" si="254"/>
        <v>0.25592016853090671</v>
      </c>
      <c r="BL212" s="12">
        <f>BL$4*temperature!$I322+BL$5*temperature!$I322^2</f>
        <v>-22.126212761666547</v>
      </c>
      <c r="BM212" s="12">
        <f>BM$4*temperature!$I322+BM$5*temperature!$I322^2</f>
        <v>-19.893142778900319</v>
      </c>
      <c r="BN212" s="12">
        <f>BN$4*temperature!$I322+BN$5*temperature!$I322^2</f>
        <v>-17.875291220128624</v>
      </c>
      <c r="BO212" s="12">
        <f>BO$4*temperature!$I322^2+BO$5*temperature!$I322^6</f>
        <v>-98.801507545986794</v>
      </c>
      <c r="BP212" s="12">
        <f>BP$4*temperature!$I322^2+BP$5*temperature!$I322^6</f>
        <v>-97.536822496951018</v>
      </c>
      <c r="BQ212" s="12">
        <f>BQ$4*temperature!$I322^2+BQ$5*temperature!$I322^6</f>
        <v>-96.734205542899844</v>
      </c>
    </row>
    <row r="213" spans="1:69">
      <c r="A213" s="2">
        <f t="shared" si="201"/>
        <v>2167</v>
      </c>
      <c r="B213" s="5">
        <f t="shared" si="202"/>
        <v>1165.3768628171752</v>
      </c>
      <c r="C213" s="5">
        <f t="shared" si="203"/>
        <v>2964.0255377880021</v>
      </c>
      <c r="D213" s="5">
        <f t="shared" si="204"/>
        <v>4369.5218520823291</v>
      </c>
      <c r="E213" s="15">
        <f t="shared" si="205"/>
        <v>1.3068748563515314E-6</v>
      </c>
      <c r="F213" s="15">
        <f t="shared" si="206"/>
        <v>2.5746311001341667E-6</v>
      </c>
      <c r="G213" s="15">
        <f t="shared" si="207"/>
        <v>5.2560178057902845E-6</v>
      </c>
      <c r="H213" s="5">
        <f t="shared" si="208"/>
        <v>1136.9895071382928</v>
      </c>
      <c r="I213" s="5">
        <f t="shared" si="209"/>
        <v>1266.087902820291</v>
      </c>
      <c r="J213" s="5">
        <f t="shared" si="210"/>
        <v>645.54465766676651</v>
      </c>
      <c r="K213" s="5">
        <f t="shared" si="211"/>
        <v>975.64105090411795</v>
      </c>
      <c r="L213" s="5">
        <f t="shared" si="212"/>
        <v>427.15148256284903</v>
      </c>
      <c r="M213" s="5">
        <f t="shared" si="213"/>
        <v>147.73805453315842</v>
      </c>
      <c r="N213" s="15">
        <f t="shared" si="214"/>
        <v>0.45061259325630565</v>
      </c>
      <c r="O213" s="15">
        <f t="shared" si="215"/>
        <v>0.12373109071085309</v>
      </c>
      <c r="P213" s="15">
        <f t="shared" si="216"/>
        <v>8.1408169807708264E-2</v>
      </c>
      <c r="Q213" s="5">
        <f t="shared" si="217"/>
        <v>29.380631802022162</v>
      </c>
      <c r="R213" s="5">
        <f t="shared" si="218"/>
        <v>110.80248507292046</v>
      </c>
      <c r="S213" s="5">
        <f t="shared" si="219"/>
        <v>91.214838496747348</v>
      </c>
      <c r="T213" s="5">
        <f t="shared" si="220"/>
        <v>25.840723786423279</v>
      </c>
      <c r="U213" s="5">
        <f t="shared" si="221"/>
        <v>87.515633650792267</v>
      </c>
      <c r="V213" s="5">
        <f t="shared" si="222"/>
        <v>141.29903704327907</v>
      </c>
      <c r="W213" s="15">
        <f t="shared" si="223"/>
        <v>-1.0734613539272964E-2</v>
      </c>
      <c r="X213" s="15">
        <f t="shared" si="224"/>
        <v>-1.217998157191269E-2</v>
      </c>
      <c r="Y213" s="15">
        <f t="shared" si="225"/>
        <v>-9.7425357312937999E-3</v>
      </c>
      <c r="Z213" s="5">
        <f t="shared" si="238"/>
        <v>20.048182801478706</v>
      </c>
      <c r="AA213" s="5">
        <f t="shared" si="239"/>
        <v>240.56507239873349</v>
      </c>
      <c r="AB213" s="5">
        <f t="shared" si="240"/>
        <v>738.87005061674222</v>
      </c>
      <c r="AC213" s="16">
        <f t="shared" si="226"/>
        <v>1.2240205823927268</v>
      </c>
      <c r="AD213" s="16">
        <f t="shared" si="227"/>
        <v>3.0125511019435129</v>
      </c>
      <c r="AE213" s="16">
        <f t="shared" si="228"/>
        <v>10.843079357866698</v>
      </c>
      <c r="AF213" s="15">
        <f t="shared" si="229"/>
        <v>-4.0504037456468023E-3</v>
      </c>
      <c r="AG213" s="15">
        <f t="shared" si="230"/>
        <v>2.9673830763510267E-4</v>
      </c>
      <c r="AH213" s="15">
        <f t="shared" si="231"/>
        <v>9.7937136394747881E-3</v>
      </c>
      <c r="AI213" s="1">
        <f t="shared" si="195"/>
        <v>12236.442487480181</v>
      </c>
      <c r="AJ213" s="1">
        <f t="shared" si="196"/>
        <v>6273.2595937155729</v>
      </c>
      <c r="AK213" s="1">
        <f t="shared" si="197"/>
        <v>2637.8507510429722</v>
      </c>
      <c r="AL213" s="14">
        <f t="shared" si="232"/>
        <v>76.345157022087989</v>
      </c>
      <c r="AM213" s="14">
        <f t="shared" si="233"/>
        <v>17.82063030900445</v>
      </c>
      <c r="AN213" s="14">
        <f t="shared" si="234"/>
        <v>5.702746631140017</v>
      </c>
      <c r="AO213" s="11">
        <f t="shared" si="235"/>
        <v>4.2563547887732528E-3</v>
      </c>
      <c r="AP213" s="11">
        <f t="shared" si="236"/>
        <v>5.3618844350347859E-3</v>
      </c>
      <c r="AQ213" s="11">
        <f t="shared" si="237"/>
        <v>4.8639057145165605E-3</v>
      </c>
      <c r="AR213" s="1">
        <f t="shared" si="243"/>
        <v>1136.9895071382928</v>
      </c>
      <c r="AS213" s="1">
        <f t="shared" si="241"/>
        <v>1266.087902820291</v>
      </c>
      <c r="AT213" s="1">
        <f t="shared" si="242"/>
        <v>645.54465766676651</v>
      </c>
      <c r="AU213" s="1">
        <f t="shared" si="198"/>
        <v>227.39790142765855</v>
      </c>
      <c r="AV213" s="1">
        <f t="shared" si="199"/>
        <v>253.21758056405821</v>
      </c>
      <c r="AW213" s="1">
        <f t="shared" si="200"/>
        <v>129.10893153335331</v>
      </c>
      <c r="AX213" s="2">
        <v>0.2</v>
      </c>
      <c r="AY213" s="2">
        <v>0.2</v>
      </c>
      <c r="AZ213" s="2">
        <v>0.2</v>
      </c>
      <c r="BA213" s="2">
        <f t="shared" si="244"/>
        <v>0.19999999999999998</v>
      </c>
      <c r="BB213" s="2">
        <f t="shared" si="250"/>
        <v>4.000000000000001E-3</v>
      </c>
      <c r="BC213" s="2">
        <f t="shared" si="245"/>
        <v>4.000000000000001E-3</v>
      </c>
      <c r="BD213" s="2">
        <f t="shared" si="246"/>
        <v>4.000000000000001E-3</v>
      </c>
      <c r="BE213" s="2">
        <f t="shared" si="247"/>
        <v>4.5479580285531718</v>
      </c>
      <c r="BF213" s="2">
        <f t="shared" si="248"/>
        <v>5.0643516112811655</v>
      </c>
      <c r="BG213" s="2">
        <f t="shared" si="249"/>
        <v>2.5821786306670669</v>
      </c>
      <c r="BH213" s="2">
        <f t="shared" si="251"/>
        <v>2268.5138466603194</v>
      </c>
      <c r="BI213" s="2">
        <f t="shared" si="252"/>
        <v>210.51899017522658</v>
      </c>
      <c r="BJ213" s="2">
        <f t="shared" si="253"/>
        <v>34.947669465174513</v>
      </c>
      <c r="BK213" s="11">
        <f t="shared" si="254"/>
        <v>0.24583417946159855</v>
      </c>
      <c r="BL213" s="12">
        <f>BL$4*temperature!$I323+BL$5*temperature!$I323^2</f>
        <v>-22.093507249612976</v>
      </c>
      <c r="BM213" s="12">
        <f>BM$4*temperature!$I323+BM$5*temperature!$I323^2</f>
        <v>-19.867357232991971</v>
      </c>
      <c r="BN213" s="12">
        <f>BN$4*temperature!$I323+BN$5*temperature!$I323^2</f>
        <v>-17.854767086900821</v>
      </c>
      <c r="BO213" s="12">
        <f>BO$4*temperature!$I323^2+BO$5*temperature!$I323^6</f>
        <v>-98.508530158405961</v>
      </c>
      <c r="BP213" s="12">
        <f>BP$4*temperature!$I323^2+BP$5*temperature!$I323^6</f>
        <v>-97.259046601399191</v>
      </c>
      <c r="BQ213" s="12">
        <f>BQ$4*temperature!$I323^2+BQ$5*temperature!$I323^6</f>
        <v>-96.466082726785459</v>
      </c>
    </row>
    <row r="214" spans="1:69">
      <c r="A214" s="2">
        <f t="shared" si="201"/>
        <v>2168</v>
      </c>
      <c r="B214" s="5">
        <f t="shared" si="202"/>
        <v>1165.3783096688092</v>
      </c>
      <c r="C214" s="5">
        <f t="shared" si="203"/>
        <v>2964.0327874967165</v>
      </c>
      <c r="D214" s="5">
        <f t="shared" si="204"/>
        <v>4369.5436700527534</v>
      </c>
      <c r="E214" s="15">
        <f t="shared" si="205"/>
        <v>1.2415311135339547E-6</v>
      </c>
      <c r="F214" s="15">
        <f t="shared" si="206"/>
        <v>2.4458995451274582E-6</v>
      </c>
      <c r="G214" s="15">
        <f t="shared" si="207"/>
        <v>4.9932169155007705E-6</v>
      </c>
      <c r="H214" s="5">
        <f t="shared" si="208"/>
        <v>1534.4323171384692</v>
      </c>
      <c r="I214" s="5">
        <f t="shared" si="209"/>
        <v>1426.525012319122</v>
      </c>
      <c r="J214" s="5">
        <f t="shared" si="210"/>
        <v>701.94797555729178</v>
      </c>
      <c r="K214" s="5">
        <f t="shared" si="211"/>
        <v>1316.6817199253883</v>
      </c>
      <c r="L214" s="5">
        <f t="shared" si="212"/>
        <v>481.27841849006614</v>
      </c>
      <c r="M214" s="5">
        <f t="shared" si="213"/>
        <v>160.64560250723326</v>
      </c>
      <c r="N214" s="15">
        <f t="shared" si="214"/>
        <v>0.34955547299412104</v>
      </c>
      <c r="O214" s="15">
        <f t="shared" si="215"/>
        <v>0.12671602028035367</v>
      </c>
      <c r="P214" s="15">
        <f t="shared" si="216"/>
        <v>8.7367794403830246E-2</v>
      </c>
      <c r="Q214" s="5">
        <f t="shared" si="217"/>
        <v>39.225205214236404</v>
      </c>
      <c r="R214" s="5">
        <f t="shared" si="218"/>
        <v>123.32265200470567</v>
      </c>
      <c r="S214" s="5">
        <f t="shared" si="219"/>
        <v>98.218263754271845</v>
      </c>
      <c r="T214" s="5">
        <f t="shared" si="220"/>
        <v>25.563333603000927</v>
      </c>
      <c r="U214" s="5">
        <f t="shared" si="221"/>
        <v>86.44969484567136</v>
      </c>
      <c r="V214" s="5">
        <f t="shared" si="222"/>
        <v>139.92242612608752</v>
      </c>
      <c r="W214" s="15">
        <f t="shared" si="223"/>
        <v>-1.0734613539272964E-2</v>
      </c>
      <c r="X214" s="15">
        <f t="shared" si="224"/>
        <v>-1.217998157191269E-2</v>
      </c>
      <c r="Y214" s="15">
        <f t="shared" si="225"/>
        <v>-9.7425357312937999E-3</v>
      </c>
      <c r="Z214" s="5">
        <f t="shared" si="238"/>
        <v>28.653468330060338</v>
      </c>
      <c r="AA214" s="5">
        <f t="shared" si="239"/>
        <v>267.11775936174814</v>
      </c>
      <c r="AB214" s="5">
        <f t="shared" si="240"/>
        <v>798.98896183191641</v>
      </c>
      <c r="AC214" s="16">
        <f t="shared" si="226"/>
        <v>1.2190628048410546</v>
      </c>
      <c r="AD214" s="16">
        <f t="shared" si="227"/>
        <v>3.013445041259168</v>
      </c>
      <c r="AE214" s="16">
        <f t="shared" si="228"/>
        <v>10.949273372067744</v>
      </c>
      <c r="AF214" s="15">
        <f t="shared" si="229"/>
        <v>-4.0504037456468023E-3</v>
      </c>
      <c r="AG214" s="15">
        <f t="shared" si="230"/>
        <v>2.9673830763510267E-4</v>
      </c>
      <c r="AH214" s="15">
        <f t="shared" si="231"/>
        <v>9.7937136394747881E-3</v>
      </c>
      <c r="AI214" s="1">
        <f t="shared" si="195"/>
        <v>11240.196140159822</v>
      </c>
      <c r="AJ214" s="1">
        <f t="shared" si="196"/>
        <v>5899.1512149080736</v>
      </c>
      <c r="AK214" s="1">
        <f t="shared" si="197"/>
        <v>2503.1746074720286</v>
      </c>
      <c r="AL214" s="14">
        <f t="shared" si="232"/>
        <v>76.666859576031698</v>
      </c>
      <c r="AM214" s="14">
        <f t="shared" si="233"/>
        <v>17.915226947678047</v>
      </c>
      <c r="AN214" s="14">
        <f t="shared" si="234"/>
        <v>5.7302068768483823</v>
      </c>
      <c r="AO214" s="11">
        <f t="shared" si="235"/>
        <v>4.2137912408855204E-3</v>
      </c>
      <c r="AP214" s="11">
        <f t="shared" si="236"/>
        <v>5.3082655906844384E-3</v>
      </c>
      <c r="AQ214" s="11">
        <f t="shared" si="237"/>
        <v>4.8152666573713946E-3</v>
      </c>
      <c r="AR214" s="1">
        <f t="shared" si="243"/>
        <v>1534.4323171384692</v>
      </c>
      <c r="AS214" s="1">
        <f t="shared" si="241"/>
        <v>1426.525012319122</v>
      </c>
      <c r="AT214" s="1">
        <f t="shared" si="242"/>
        <v>701.94797555729178</v>
      </c>
      <c r="AU214" s="1">
        <f t="shared" si="198"/>
        <v>306.88646342769385</v>
      </c>
      <c r="AV214" s="1">
        <f t="shared" si="199"/>
        <v>285.30500246382439</v>
      </c>
      <c r="AW214" s="1">
        <f t="shared" si="200"/>
        <v>140.38959511145836</v>
      </c>
      <c r="AX214" s="2">
        <v>0.2</v>
      </c>
      <c r="AY214" s="2">
        <v>0.2</v>
      </c>
      <c r="AZ214" s="2">
        <v>0.2</v>
      </c>
      <c r="BA214" s="2">
        <f t="shared" si="244"/>
        <v>0.2</v>
      </c>
      <c r="BB214" s="2">
        <f t="shared" si="250"/>
        <v>4.000000000000001E-3</v>
      </c>
      <c r="BC214" s="2">
        <f t="shared" si="245"/>
        <v>4.000000000000001E-3</v>
      </c>
      <c r="BD214" s="2">
        <f t="shared" si="246"/>
        <v>4.000000000000001E-3</v>
      </c>
      <c r="BE214" s="2">
        <f t="shared" si="247"/>
        <v>6.137729268553878</v>
      </c>
      <c r="BF214" s="2">
        <f t="shared" si="248"/>
        <v>5.7061000492764888</v>
      </c>
      <c r="BG214" s="2">
        <f t="shared" si="249"/>
        <v>2.8077919022291677</v>
      </c>
      <c r="BH214" s="2">
        <f t="shared" si="251"/>
        <v>2142.0545666071389</v>
      </c>
      <c r="BI214" s="2">
        <f t="shared" si="252"/>
        <v>213.61739717009678</v>
      </c>
      <c r="BJ214" s="2">
        <f t="shared" si="253"/>
        <v>35.14181091803173</v>
      </c>
      <c r="BK214" s="11">
        <f t="shared" si="254"/>
        <v>0.23149105809726464</v>
      </c>
      <c r="BL214" s="12">
        <f>BL$4*temperature!$I324+BL$5*temperature!$I324^2</f>
        <v>-22.056886061632216</v>
      </c>
      <c r="BM214" s="12">
        <f>BM$4*temperature!$I324+BM$5*temperature!$I324^2</f>
        <v>-19.838483284678656</v>
      </c>
      <c r="BN214" s="12">
        <f>BN$4*temperature!$I324+BN$5*temperature!$I324^2</f>
        <v>-17.831783706347455</v>
      </c>
      <c r="BO214" s="12">
        <f>BO$4*temperature!$I324^2+BO$5*temperature!$I324^6</f>
        <v>-98.1810760453602</v>
      </c>
      <c r="BP214" s="12">
        <f>BP$4*temperature!$I324^2+BP$5*temperature!$I324^6</f>
        <v>-96.948571305293314</v>
      </c>
      <c r="BQ214" s="12">
        <f>BQ$4*temperature!$I324^2+BQ$5*temperature!$I324^6</f>
        <v>-96.166389125466566</v>
      </c>
    </row>
    <row r="215" spans="1:69">
      <c r="A215" s="2">
        <f t="shared" si="201"/>
        <v>2169</v>
      </c>
      <c r="B215" s="5">
        <f t="shared" si="202"/>
        <v>1165.3796841795681</v>
      </c>
      <c r="C215" s="5">
        <f t="shared" si="203"/>
        <v>2964.0396747368409</v>
      </c>
      <c r="D215" s="5">
        <f t="shared" si="204"/>
        <v>4369.5643972281514</v>
      </c>
      <c r="E215" s="15">
        <f t="shared" si="205"/>
        <v>1.179454557857257E-6</v>
      </c>
      <c r="F215" s="15">
        <f t="shared" si="206"/>
        <v>2.3236045678710851E-6</v>
      </c>
      <c r="G215" s="15">
        <f t="shared" si="207"/>
        <v>4.7435560697257315E-6</v>
      </c>
      <c r="H215" s="5">
        <f t="shared" si="208"/>
        <v>1973.0940140192824</v>
      </c>
      <c r="I215" s="5">
        <f t="shared" si="209"/>
        <v>1607.0844200357424</v>
      </c>
      <c r="J215" s="5">
        <f t="shared" si="210"/>
        <v>765.83427629230277</v>
      </c>
      <c r="K215" s="5">
        <f t="shared" si="211"/>
        <v>1693.0911365666618</v>
      </c>
      <c r="L215" s="5">
        <f t="shared" si="212"/>
        <v>542.19396377628641</v>
      </c>
      <c r="M215" s="5">
        <f t="shared" si="213"/>
        <v>175.26558866556869</v>
      </c>
      <c r="N215" s="15">
        <f t="shared" si="214"/>
        <v>0.28587730120731325</v>
      </c>
      <c r="O215" s="15">
        <f t="shared" si="215"/>
        <v>0.12657028228552814</v>
      </c>
      <c r="P215" s="15">
        <f t="shared" si="216"/>
        <v>9.100769601008607E-2</v>
      </c>
      <c r="Q215" s="5">
        <f t="shared" si="217"/>
        <v>49.897418835518032</v>
      </c>
      <c r="R215" s="5">
        <f t="shared" si="218"/>
        <v>137.23976901874644</v>
      </c>
      <c r="S215" s="5">
        <f t="shared" si="219"/>
        <v>106.11340524888186</v>
      </c>
      <c r="T215" s="5">
        <f t="shared" si="220"/>
        <v>25.288921095997203</v>
      </c>
      <c r="U215" s="5">
        <f t="shared" si="221"/>
        <v>85.396739155553604</v>
      </c>
      <c r="V215" s="5">
        <f t="shared" si="222"/>
        <v>138.5592268899448</v>
      </c>
      <c r="W215" s="15">
        <f t="shared" si="223"/>
        <v>-1.0734613539272964E-2</v>
      </c>
      <c r="X215" s="15">
        <f t="shared" si="224"/>
        <v>-1.217998157191269E-2</v>
      </c>
      <c r="Y215" s="15">
        <f t="shared" si="225"/>
        <v>-9.7425357312937999E-3</v>
      </c>
      <c r="Z215" s="5">
        <f t="shared" si="238"/>
        <v>38.099445222750433</v>
      </c>
      <c r="AA215" s="5">
        <f t="shared" si="239"/>
        <v>297.38904787116775</v>
      </c>
      <c r="AB215" s="5">
        <f t="shared" si="240"/>
        <v>868.76076958557849</v>
      </c>
      <c r="AC215" s="16">
        <f t="shared" si="226"/>
        <v>1.2141251082901476</v>
      </c>
      <c r="AD215" s="16">
        <f t="shared" si="227"/>
        <v>3.0143392458408624</v>
      </c>
      <c r="AE215" s="16">
        <f t="shared" si="228"/>
        <v>11.056507420034102</v>
      </c>
      <c r="AF215" s="15">
        <f t="shared" si="229"/>
        <v>-4.0504037456468023E-3</v>
      </c>
      <c r="AG215" s="15">
        <f t="shared" si="230"/>
        <v>2.9673830763510267E-4</v>
      </c>
      <c r="AH215" s="15">
        <f t="shared" si="231"/>
        <v>9.7937136394747881E-3</v>
      </c>
      <c r="AI215" s="1">
        <f t="shared" si="195"/>
        <v>10423.062989571534</v>
      </c>
      <c r="AJ215" s="1">
        <f t="shared" si="196"/>
        <v>5594.5410958810908</v>
      </c>
      <c r="AK215" s="1">
        <f t="shared" si="197"/>
        <v>2393.2467418362839</v>
      </c>
      <c r="AL215" s="14">
        <f t="shared" si="232"/>
        <v>76.986687135965894</v>
      </c>
      <c r="AM215" s="14">
        <f t="shared" si="233"/>
        <v>18.009374742606152</v>
      </c>
      <c r="AN215" s="14">
        <f t="shared" si="234"/>
        <v>5.7575234262211712</v>
      </c>
      <c r="AO215" s="11">
        <f t="shared" si="235"/>
        <v>4.1716533284766651E-3</v>
      </c>
      <c r="AP215" s="11">
        <f t="shared" si="236"/>
        <v>5.2551829347775936E-3</v>
      </c>
      <c r="AQ215" s="11">
        <f t="shared" si="237"/>
        <v>4.7671139907976808E-3</v>
      </c>
      <c r="AR215" s="1">
        <f t="shared" si="243"/>
        <v>1973.0940140192824</v>
      </c>
      <c r="AS215" s="1">
        <f t="shared" si="241"/>
        <v>1607.0844200357424</v>
      </c>
      <c r="AT215" s="1">
        <f t="shared" si="242"/>
        <v>765.83427629230277</v>
      </c>
      <c r="AU215" s="1">
        <f t="shared" si="198"/>
        <v>394.61880280385651</v>
      </c>
      <c r="AV215" s="1">
        <f t="shared" si="199"/>
        <v>321.4168840071485</v>
      </c>
      <c r="AW215" s="1">
        <f t="shared" si="200"/>
        <v>153.16685525846057</v>
      </c>
      <c r="AX215" s="2">
        <v>0.2</v>
      </c>
      <c r="AY215" s="2">
        <v>0.2</v>
      </c>
      <c r="AZ215" s="2">
        <v>0.2</v>
      </c>
      <c r="BA215" s="2">
        <f t="shared" si="244"/>
        <v>0.2</v>
      </c>
      <c r="BB215" s="2">
        <f t="shared" si="250"/>
        <v>4.000000000000001E-3</v>
      </c>
      <c r="BC215" s="2">
        <f t="shared" si="245"/>
        <v>4.000000000000001E-3</v>
      </c>
      <c r="BD215" s="2">
        <f t="shared" si="246"/>
        <v>4.000000000000001E-3</v>
      </c>
      <c r="BE215" s="2">
        <f t="shared" si="247"/>
        <v>7.8923760560771319</v>
      </c>
      <c r="BF215" s="2">
        <f t="shared" si="248"/>
        <v>6.4283376801429712</v>
      </c>
      <c r="BG215" s="2">
        <f t="shared" si="249"/>
        <v>3.0633371051692118</v>
      </c>
      <c r="BH215" s="2">
        <f t="shared" si="251"/>
        <v>2071.5199420710551</v>
      </c>
      <c r="BI215" s="2">
        <f t="shared" si="252"/>
        <v>216.15919369457743</v>
      </c>
      <c r="BJ215" s="2">
        <f t="shared" si="253"/>
        <v>35.260997186032043</v>
      </c>
      <c r="BK215" s="11">
        <f t="shared" si="254"/>
        <v>0.2164892823502966</v>
      </c>
      <c r="BL215" s="12">
        <f>BL$4*temperature!$I325+BL$5*temperature!$I325^2</f>
        <v>-22.016621200441111</v>
      </c>
      <c r="BM215" s="12">
        <f>BM$4*temperature!$I325+BM$5*temperature!$I325^2</f>
        <v>-19.80673499263979</v>
      </c>
      <c r="BN215" s="12">
        <f>BN$4*temperature!$I325+BN$5*temperature!$I325^2</f>
        <v>-17.80651113224431</v>
      </c>
      <c r="BO215" s="12">
        <f>BO$4*temperature!$I325^2+BO$5*temperature!$I325^6</f>
        <v>-97.82177265862714</v>
      </c>
      <c r="BP215" s="12">
        <f>BP$4*temperature!$I325^2+BP$5*temperature!$I325^6</f>
        <v>-96.607884057371521</v>
      </c>
      <c r="BQ215" s="12">
        <f>BQ$4*temperature!$I325^2+BQ$5*temperature!$I325^6</f>
        <v>-95.837523284089258</v>
      </c>
    </row>
    <row r="216" spans="1:69">
      <c r="A216" s="2">
        <f t="shared" si="201"/>
        <v>2170</v>
      </c>
      <c r="B216" s="5">
        <f t="shared" si="202"/>
        <v>1165.3809899663293</v>
      </c>
      <c r="C216" s="5">
        <f t="shared" si="203"/>
        <v>2964.0462176301621</v>
      </c>
      <c r="D216" s="5">
        <f t="shared" si="204"/>
        <v>4369.5840881381846</v>
      </c>
      <c r="E216" s="15">
        <f t="shared" si="205"/>
        <v>1.120481829964394E-6</v>
      </c>
      <c r="F216" s="15">
        <f t="shared" si="206"/>
        <v>2.2074243394775306E-6</v>
      </c>
      <c r="G216" s="15">
        <f t="shared" si="207"/>
        <v>4.5063782662394447E-6</v>
      </c>
      <c r="H216" s="5">
        <f t="shared" si="208"/>
        <v>2451.2853157424324</v>
      </c>
      <c r="I216" s="5">
        <f t="shared" si="209"/>
        <v>1807.2362594927163</v>
      </c>
      <c r="J216" s="5">
        <f t="shared" si="210"/>
        <v>836.98811105410721</v>
      </c>
      <c r="K216" s="5">
        <f t="shared" si="211"/>
        <v>2103.4196857915595</v>
      </c>
      <c r="L216" s="5">
        <f t="shared" si="212"/>
        <v>609.71932513847651</v>
      </c>
      <c r="M216" s="5">
        <f t="shared" si="213"/>
        <v>191.54869071548993</v>
      </c>
      <c r="N216" s="15">
        <f t="shared" si="214"/>
        <v>0.24235467327351512</v>
      </c>
      <c r="O216" s="15">
        <f t="shared" si="215"/>
        <v>0.12454096849748697</v>
      </c>
      <c r="P216" s="15">
        <f t="shared" si="216"/>
        <v>9.2905299744787229E-2</v>
      </c>
      <c r="Q216" s="5">
        <f t="shared" si="217"/>
        <v>61.324918365804862</v>
      </c>
      <c r="R216" s="5">
        <f t="shared" si="218"/>
        <v>152.45232151205073</v>
      </c>
      <c r="S216" s="5">
        <f t="shared" si="219"/>
        <v>114.84256008363803</v>
      </c>
      <c r="T216" s="5">
        <f t="shared" si="220"/>
        <v>25.017454301206506</v>
      </c>
      <c r="U216" s="5">
        <f t="shared" si="221"/>
        <v>84.356608446337532</v>
      </c>
      <c r="V216" s="5">
        <f t="shared" si="222"/>
        <v>137.20930867106907</v>
      </c>
      <c r="W216" s="15">
        <f t="shared" si="223"/>
        <v>-1.0734613539272964E-2</v>
      </c>
      <c r="X216" s="15">
        <f t="shared" si="224"/>
        <v>-1.217998157191269E-2</v>
      </c>
      <c r="Y216" s="15">
        <f t="shared" si="225"/>
        <v>-9.7425357312937999E-3</v>
      </c>
      <c r="Z216" s="5">
        <f t="shared" si="238"/>
        <v>48.269062932664191</v>
      </c>
      <c r="AA216" s="5">
        <f t="shared" si="239"/>
        <v>331.04798295155393</v>
      </c>
      <c r="AB216" s="5">
        <f t="shared" si="240"/>
        <v>947.78725188900648</v>
      </c>
      <c r="AC216" s="16">
        <f t="shared" si="226"/>
        <v>1.2092074114038454</v>
      </c>
      <c r="AD216" s="16">
        <f t="shared" si="227"/>
        <v>3.0152337157673115</v>
      </c>
      <c r="AE216" s="16">
        <f t="shared" si="228"/>
        <v>11.164791687558644</v>
      </c>
      <c r="AF216" s="15">
        <f t="shared" si="229"/>
        <v>-4.0504037456468023E-3</v>
      </c>
      <c r="AG216" s="15">
        <f t="shared" si="230"/>
        <v>2.9673830763510267E-4</v>
      </c>
      <c r="AH216" s="15">
        <f t="shared" si="231"/>
        <v>9.7937136394747881E-3</v>
      </c>
      <c r="AI216" s="1">
        <f t="shared" si="195"/>
        <v>9775.3754934182361</v>
      </c>
      <c r="AJ216" s="1">
        <f t="shared" si="196"/>
        <v>5356.503870300131</v>
      </c>
      <c r="AK216" s="1">
        <f t="shared" si="197"/>
        <v>2307.0889229111162</v>
      </c>
      <c r="AL216" s="14">
        <f t="shared" si="232"/>
        <v>77.304637287908648</v>
      </c>
      <c r="AM216" s="14">
        <f t="shared" si="233"/>
        <v>18.103070875831378</v>
      </c>
      <c r="AN216" s="14">
        <f t="shared" si="234"/>
        <v>5.7846957289938805</v>
      </c>
      <c r="AO216" s="11">
        <f t="shared" si="235"/>
        <v>4.1299367951918983E-3</v>
      </c>
      <c r="AP216" s="11">
        <f t="shared" si="236"/>
        <v>5.2026311054298177E-3</v>
      </c>
      <c r="AQ216" s="11">
        <f t="shared" si="237"/>
        <v>4.7194428508897041E-3</v>
      </c>
      <c r="AR216" s="1">
        <f t="shared" si="243"/>
        <v>2451.2853157424324</v>
      </c>
      <c r="AS216" s="1">
        <f t="shared" si="241"/>
        <v>1807.2362594927163</v>
      </c>
      <c r="AT216" s="1">
        <f t="shared" si="242"/>
        <v>836.98811105410721</v>
      </c>
      <c r="AU216" s="1">
        <f t="shared" si="198"/>
        <v>490.25706314848651</v>
      </c>
      <c r="AV216" s="1">
        <f t="shared" si="199"/>
        <v>361.4472518985433</v>
      </c>
      <c r="AW216" s="1">
        <f t="shared" si="200"/>
        <v>167.39762221082145</v>
      </c>
      <c r="AX216" s="2">
        <v>0.2</v>
      </c>
      <c r="AY216" s="2">
        <v>0.2</v>
      </c>
      <c r="AZ216" s="2">
        <v>0.2</v>
      </c>
      <c r="BA216" s="2">
        <f t="shared" si="244"/>
        <v>0.20000000000000004</v>
      </c>
      <c r="BB216" s="2">
        <f t="shared" si="250"/>
        <v>4.000000000000001E-3</v>
      </c>
      <c r="BC216" s="2">
        <f t="shared" si="245"/>
        <v>4.000000000000001E-3</v>
      </c>
      <c r="BD216" s="2">
        <f t="shared" si="246"/>
        <v>4.000000000000001E-3</v>
      </c>
      <c r="BE216" s="2">
        <f t="shared" si="247"/>
        <v>9.8051412629697321</v>
      </c>
      <c r="BF216" s="2">
        <f t="shared" si="248"/>
        <v>7.2289450379708668</v>
      </c>
      <c r="BG216" s="2">
        <f t="shared" si="249"/>
        <v>3.3479524442164297</v>
      </c>
      <c r="BH216" s="2">
        <f t="shared" si="251"/>
        <v>2031.3510698660129</v>
      </c>
      <c r="BI216" s="2">
        <f t="shared" si="252"/>
        <v>218.36547601103379</v>
      </c>
      <c r="BJ216" s="2">
        <f t="shared" si="253"/>
        <v>35.323881362022178</v>
      </c>
      <c r="BK216" s="11">
        <f t="shared" si="254"/>
        <v>0.20245243278541133</v>
      </c>
      <c r="BL216" s="12">
        <f>BL$4*temperature!$I326+BL$5*temperature!$I326^2</f>
        <v>-21.972978719891014</v>
      </c>
      <c r="BM216" s="12">
        <f>BM$4*temperature!$I326+BM$5*temperature!$I326^2</f>
        <v>-19.772321724630153</v>
      </c>
      <c r="BN216" s="12">
        <f>BN$4*temperature!$I326+BN$5*temperature!$I326^2</f>
        <v>-17.779115683981754</v>
      </c>
      <c r="BO216" s="12">
        <f>BO$4*temperature!$I326^2+BO$5*temperature!$I326^6</f>
        <v>-97.433193345411567</v>
      </c>
      <c r="BP216" s="12">
        <f>BP$4*temperature!$I326^2+BP$5*temperature!$I326^6</f>
        <v>-96.239421022661276</v>
      </c>
      <c r="BQ216" s="12">
        <f>BQ$4*temperature!$I326^2+BQ$5*temperature!$I326^6</f>
        <v>-95.481834255362585</v>
      </c>
    </row>
    <row r="217" spans="1:69">
      <c r="A217" s="2">
        <f t="shared" si="201"/>
        <v>2171</v>
      </c>
      <c r="B217" s="5">
        <f t="shared" si="202"/>
        <v>1165.3822304651421</v>
      </c>
      <c r="C217" s="5">
        <f t="shared" si="203"/>
        <v>2964.0524333925382</v>
      </c>
      <c r="D217" s="5">
        <f t="shared" si="204"/>
        <v>4369.6027945870137</v>
      </c>
      <c r="E217" s="15">
        <f t="shared" si="205"/>
        <v>1.0644577384661743E-6</v>
      </c>
      <c r="F217" s="15">
        <f t="shared" si="206"/>
        <v>2.097053122503654E-6</v>
      </c>
      <c r="G217" s="15">
        <f t="shared" si="207"/>
        <v>4.2810593529274726E-6</v>
      </c>
      <c r="H217" s="5">
        <f t="shared" si="208"/>
        <v>2968.6418341028675</v>
      </c>
      <c r="I217" s="5">
        <f t="shared" si="209"/>
        <v>2026.7992002808205</v>
      </c>
      <c r="J217" s="5">
        <f t="shared" si="210"/>
        <v>915.28907854935176</v>
      </c>
      <c r="K217" s="5">
        <f t="shared" si="211"/>
        <v>2547.3546416766503</v>
      </c>
      <c r="L217" s="5">
        <f t="shared" si="212"/>
        <v>683.79330184824892</v>
      </c>
      <c r="M217" s="5">
        <f t="shared" si="213"/>
        <v>209.46734098650697</v>
      </c>
      <c r="N217" s="15">
        <f t="shared" si="214"/>
        <v>0.21105391324605249</v>
      </c>
      <c r="O217" s="15">
        <f t="shared" si="215"/>
        <v>0.12148864839235518</v>
      </c>
      <c r="P217" s="15">
        <f t="shared" si="216"/>
        <v>9.3546190287627118E-2</v>
      </c>
      <c r="Q217" s="5">
        <f t="shared" si="217"/>
        <v>73.470624630572217</v>
      </c>
      <c r="R217" s="5">
        <f t="shared" si="218"/>
        <v>168.89144750653529</v>
      </c>
      <c r="S217" s="5">
        <f t="shared" si="219"/>
        <v>124.36265383934851</v>
      </c>
      <c r="T217" s="5">
        <f t="shared" si="220"/>
        <v>24.748901597546631</v>
      </c>
      <c r="U217" s="5">
        <f t="shared" si="221"/>
        <v>83.329146509992086</v>
      </c>
      <c r="V217" s="5">
        <f t="shared" si="222"/>
        <v>135.87254207867505</v>
      </c>
      <c r="W217" s="15">
        <f t="shared" si="223"/>
        <v>-1.0734613539272964E-2</v>
      </c>
      <c r="X217" s="15">
        <f t="shared" si="224"/>
        <v>-1.217998157191269E-2</v>
      </c>
      <c r="Y217" s="15">
        <f t="shared" si="225"/>
        <v>-9.7425357312937999E-3</v>
      </c>
      <c r="Z217" s="5">
        <f t="shared" si="238"/>
        <v>59.083351953308579</v>
      </c>
      <c r="AA217" s="5">
        <f t="shared" si="239"/>
        <v>367.85262748109676</v>
      </c>
      <c r="AB217" s="5">
        <f t="shared" si="240"/>
        <v>1035.8005550564937</v>
      </c>
      <c r="AC217" s="16">
        <f t="shared" si="226"/>
        <v>1.2043096331754313</v>
      </c>
      <c r="AD217" s="16">
        <f t="shared" si="227"/>
        <v>3.0161284511172526</v>
      </c>
      <c r="AE217" s="16">
        <f t="shared" si="228"/>
        <v>11.274136460190983</v>
      </c>
      <c r="AF217" s="15">
        <f t="shared" si="229"/>
        <v>-4.0504037456468023E-3</v>
      </c>
      <c r="AG217" s="15">
        <f t="shared" si="230"/>
        <v>2.9673830763510267E-4</v>
      </c>
      <c r="AH217" s="15">
        <f t="shared" si="231"/>
        <v>9.7937136394747881E-3</v>
      </c>
      <c r="AI217" s="1">
        <f t="shared" si="195"/>
        <v>9288.0950072248997</v>
      </c>
      <c r="AJ217" s="1">
        <f t="shared" si="196"/>
        <v>5182.300735168661</v>
      </c>
      <c r="AK217" s="1">
        <f t="shared" si="197"/>
        <v>2243.7776528308259</v>
      </c>
      <c r="AL217" s="14">
        <f t="shared" si="232"/>
        <v>77.6207079212232</v>
      </c>
      <c r="AM217" s="14">
        <f t="shared" si="233"/>
        <v>18.196312639477355</v>
      </c>
      <c r="AN217" s="14">
        <f t="shared" si="234"/>
        <v>5.8117232644876253</v>
      </c>
      <c r="AO217" s="11">
        <f t="shared" si="235"/>
        <v>4.0886374272399795E-3</v>
      </c>
      <c r="AP217" s="11">
        <f t="shared" si="236"/>
        <v>5.1506047943755198E-3</v>
      </c>
      <c r="AQ217" s="11">
        <f t="shared" si="237"/>
        <v>4.6722484223808069E-3</v>
      </c>
      <c r="AR217" s="1">
        <f t="shared" si="243"/>
        <v>2968.6418341028675</v>
      </c>
      <c r="AS217" s="1">
        <f t="shared" si="241"/>
        <v>2026.7992002808205</v>
      </c>
      <c r="AT217" s="1">
        <f t="shared" si="242"/>
        <v>915.28907854935176</v>
      </c>
      <c r="AU217" s="1">
        <f t="shared" si="198"/>
        <v>593.72836682057357</v>
      </c>
      <c r="AV217" s="1">
        <f t="shared" si="199"/>
        <v>405.3598400561641</v>
      </c>
      <c r="AW217" s="1">
        <f t="shared" si="200"/>
        <v>183.05781570987037</v>
      </c>
      <c r="AX217" s="2">
        <v>0.2</v>
      </c>
      <c r="AY217" s="2">
        <v>0.2</v>
      </c>
      <c r="AZ217" s="2">
        <v>0.2</v>
      </c>
      <c r="BA217" s="2">
        <f t="shared" si="244"/>
        <v>0.20000000000000004</v>
      </c>
      <c r="BB217" s="2">
        <f t="shared" si="250"/>
        <v>4.000000000000001E-3</v>
      </c>
      <c r="BC217" s="2">
        <f t="shared" si="245"/>
        <v>4.000000000000001E-3</v>
      </c>
      <c r="BD217" s="2">
        <f t="shared" si="246"/>
        <v>4.000000000000001E-3</v>
      </c>
      <c r="BE217" s="2">
        <f t="shared" si="247"/>
        <v>11.874567336411474</v>
      </c>
      <c r="BF217" s="2">
        <f t="shared" si="248"/>
        <v>8.1071968011232833</v>
      </c>
      <c r="BG217" s="2">
        <f t="shared" si="249"/>
        <v>3.6611563141974077</v>
      </c>
      <c r="BH217" s="2">
        <f t="shared" si="251"/>
        <v>2009.7991978849659</v>
      </c>
      <c r="BI217" s="2">
        <f t="shared" si="252"/>
        <v>220.39252122889613</v>
      </c>
      <c r="BJ217" s="2">
        <f t="shared" si="253"/>
        <v>35.346151306104716</v>
      </c>
      <c r="BK217" s="11">
        <f t="shared" si="254"/>
        <v>0.1899844336968359</v>
      </c>
      <c r="BL217" s="12">
        <f>BL$4*temperature!$I327+BL$5*temperature!$I327^2</f>
        <v>-21.926218501113766</v>
      </c>
      <c r="BM217" s="12">
        <f>BM$4*temperature!$I327+BM$5*temperature!$I327^2</f>
        <v>-19.735447988629005</v>
      </c>
      <c r="BN217" s="12">
        <f>BN$4*temperature!$I327+BN$5*temperature!$I327^2</f>
        <v>-17.749759818535701</v>
      </c>
      <c r="BO217" s="12">
        <f>BO$4*temperature!$I327^2+BO$5*temperature!$I327^6</f>
        <v>-97.017851485442364</v>
      </c>
      <c r="BP217" s="12">
        <f>BP$4*temperature!$I327^2+BP$5*temperature!$I327^6</f>
        <v>-95.845561597798181</v>
      </c>
      <c r="BQ217" s="12">
        <f>BQ$4*temperature!$I327^2+BQ$5*temperature!$I327^6</f>
        <v>-95.101616355060457</v>
      </c>
    </row>
    <row r="218" spans="1:69">
      <c r="A218" s="2">
        <f t="shared" si="201"/>
        <v>2172</v>
      </c>
      <c r="B218" s="5">
        <f t="shared" si="202"/>
        <v>1165.383408940269</v>
      </c>
      <c r="C218" s="5">
        <f t="shared" si="203"/>
        <v>2964.0583383791782</v>
      </c>
      <c r="D218" s="5">
        <f t="shared" si="204"/>
        <v>4369.6205657894798</v>
      </c>
      <c r="E218" s="15">
        <f t="shared" si="205"/>
        <v>1.0112348515428656E-6</v>
      </c>
      <c r="F218" s="15">
        <f t="shared" si="206"/>
        <v>1.9922004663784712E-6</v>
      </c>
      <c r="G218" s="15">
        <f t="shared" si="207"/>
        <v>4.0670063852810989E-6</v>
      </c>
      <c r="H218" s="5">
        <f t="shared" si="208"/>
        <v>3525.9983175559246</v>
      </c>
      <c r="I218" s="5">
        <f t="shared" si="209"/>
        <v>2265.8882609045504</v>
      </c>
      <c r="J218" s="5">
        <f t="shared" si="210"/>
        <v>1000.6959069816523</v>
      </c>
      <c r="K218" s="5">
        <f t="shared" si="211"/>
        <v>3025.6122495876784</v>
      </c>
      <c r="L218" s="5">
        <f t="shared" si="212"/>
        <v>764.45467741488358</v>
      </c>
      <c r="M218" s="5">
        <f t="shared" si="213"/>
        <v>229.01208283764379</v>
      </c>
      <c r="N218" s="15">
        <f t="shared" si="214"/>
        <v>0.18774677074262525</v>
      </c>
      <c r="O218" s="15">
        <f t="shared" si="215"/>
        <v>0.11796163452992614</v>
      </c>
      <c r="P218" s="15">
        <f t="shared" si="216"/>
        <v>9.3306869505713541E-2</v>
      </c>
      <c r="Q218" s="5">
        <f t="shared" si="217"/>
        <v>86.327833794433801</v>
      </c>
      <c r="R218" s="5">
        <f t="shared" si="218"/>
        <v>186.51477731298269</v>
      </c>
      <c r="S218" s="5">
        <f t="shared" si="219"/>
        <v>134.64243243115675</v>
      </c>
      <c r="T218" s="5">
        <f t="shared" si="220"/>
        <v>24.483231703375473</v>
      </c>
      <c r="U218" s="5">
        <f t="shared" si="221"/>
        <v>82.314199041097169</v>
      </c>
      <c r="V218" s="5">
        <f t="shared" si="222"/>
        <v>134.54879898257184</v>
      </c>
      <c r="W218" s="15">
        <f t="shared" si="223"/>
        <v>-1.0734613539272964E-2</v>
      </c>
      <c r="X218" s="15">
        <f t="shared" si="224"/>
        <v>-1.217998157191269E-2</v>
      </c>
      <c r="Y218" s="15">
        <f t="shared" si="225"/>
        <v>-9.7425357312937999E-3</v>
      </c>
      <c r="Z218" s="5">
        <f t="shared" si="238"/>
        <v>70.498396544799888</v>
      </c>
      <c r="AA218" s="5">
        <f t="shared" si="239"/>
        <v>407.63956637142701</v>
      </c>
      <c r="AB218" s="5">
        <f t="shared" si="240"/>
        <v>1132.6504919517618</v>
      </c>
      <c r="AC218" s="16">
        <f t="shared" si="226"/>
        <v>1.1994316929262989</v>
      </c>
      <c r="AD218" s="16">
        <f t="shared" si="227"/>
        <v>3.0170234519694472</v>
      </c>
      <c r="AE218" s="16">
        <f t="shared" si="228"/>
        <v>11.384552124214455</v>
      </c>
      <c r="AF218" s="15">
        <f t="shared" si="229"/>
        <v>-4.0504037456468023E-3</v>
      </c>
      <c r="AG218" s="15">
        <f t="shared" si="230"/>
        <v>2.9673830763510267E-4</v>
      </c>
      <c r="AH218" s="15">
        <f t="shared" si="231"/>
        <v>9.7937136394747881E-3</v>
      </c>
      <c r="AI218" s="1">
        <f t="shared" si="195"/>
        <v>8953.0138733229833</v>
      </c>
      <c r="AJ218" s="1">
        <f t="shared" si="196"/>
        <v>5069.4305017079596</v>
      </c>
      <c r="AK218" s="1">
        <f t="shared" si="197"/>
        <v>2202.457703257614</v>
      </c>
      <c r="AL218" s="14">
        <f t="shared" si="232"/>
        <v>77.934897223443414</v>
      </c>
      <c r="AM218" s="14">
        <f t="shared" si="233"/>
        <v>18.289097434446994</v>
      </c>
      <c r="AN218" s="14">
        <f t="shared" si="234"/>
        <v>5.8386055411929032</v>
      </c>
      <c r="AO218" s="11">
        <f t="shared" si="235"/>
        <v>4.0477510529675796E-3</v>
      </c>
      <c r="AP218" s="11">
        <f t="shared" si="236"/>
        <v>5.0990987464317643E-3</v>
      </c>
      <c r="AQ218" s="11">
        <f t="shared" si="237"/>
        <v>4.6255259381569984E-3</v>
      </c>
      <c r="AR218" s="1">
        <f t="shared" si="243"/>
        <v>3525.9983175559246</v>
      </c>
      <c r="AS218" s="1">
        <f t="shared" si="241"/>
        <v>2265.8882609045504</v>
      </c>
      <c r="AT218" s="1">
        <f t="shared" si="242"/>
        <v>1000.6959069816523</v>
      </c>
      <c r="AU218" s="1">
        <f t="shared" si="198"/>
        <v>705.19966351118501</v>
      </c>
      <c r="AV218" s="1">
        <f t="shared" si="199"/>
        <v>453.17765218091012</v>
      </c>
      <c r="AW218" s="1">
        <f t="shared" si="200"/>
        <v>200.13918139633049</v>
      </c>
      <c r="AX218" s="2">
        <v>0.2</v>
      </c>
      <c r="AY218" s="2">
        <v>0.2</v>
      </c>
      <c r="AZ218" s="2">
        <v>0.2</v>
      </c>
      <c r="BA218" s="2">
        <f t="shared" si="244"/>
        <v>0.2</v>
      </c>
      <c r="BB218" s="2">
        <f t="shared" si="250"/>
        <v>4.000000000000001E-3</v>
      </c>
      <c r="BC218" s="2">
        <f t="shared" si="245"/>
        <v>4.000000000000001E-3</v>
      </c>
      <c r="BD218" s="2">
        <f t="shared" si="246"/>
        <v>4.000000000000001E-3</v>
      </c>
      <c r="BE218" s="2">
        <f t="shared" si="247"/>
        <v>14.103993270223702</v>
      </c>
      <c r="BF218" s="2">
        <f t="shared" si="248"/>
        <v>9.063553043618203</v>
      </c>
      <c r="BG218" s="2">
        <f t="shared" si="249"/>
        <v>4.0027836279266102</v>
      </c>
      <c r="BH218" s="2">
        <f t="shared" si="251"/>
        <v>2000.6119233167215</v>
      </c>
      <c r="BI218" s="2">
        <f t="shared" si="252"/>
        <v>222.34232864824043</v>
      </c>
      <c r="BJ218" s="2">
        <f t="shared" si="253"/>
        <v>35.339971653824918</v>
      </c>
      <c r="BK218" s="11">
        <f t="shared" si="254"/>
        <v>0.17919180734478887</v>
      </c>
      <c r="BL218" s="12">
        <f>BL$4*temperature!$I328+BL$5*temperature!$I328^2</f>
        <v>-21.876594167782507</v>
      </c>
      <c r="BM218" s="12">
        <f>BM$4*temperature!$I328+BM$5*temperature!$I328^2</f>
        <v>-19.696313372756748</v>
      </c>
      <c r="BN218" s="12">
        <f>BN$4*temperature!$I328+BN$5*temperature!$I328^2</f>
        <v>-17.718602088251579</v>
      </c>
      <c r="BO218" s="12">
        <f>BO$4*temperature!$I328^2+BO$5*temperature!$I328^6</f>
        <v>-96.578196372859935</v>
      </c>
      <c r="BP218" s="12">
        <f>BP$4*temperature!$I328^2+BP$5*temperature!$I328^6</f>
        <v>-95.428624571102617</v>
      </c>
      <c r="BQ218" s="12">
        <f>BQ$4*temperature!$I328^2+BQ$5*temperature!$I328^6</f>
        <v>-94.699105498758811</v>
      </c>
    </row>
    <row r="219" spans="1:69">
      <c r="A219" s="2">
        <f t="shared" si="201"/>
        <v>2173</v>
      </c>
      <c r="B219" s="5">
        <f t="shared" si="202"/>
        <v>1165.3845284927718</v>
      </c>
      <c r="C219" s="5">
        <f t="shared" si="203"/>
        <v>2964.0639481276621</v>
      </c>
      <c r="D219" s="5">
        <f t="shared" si="204"/>
        <v>4369.6374485004844</v>
      </c>
      <c r="E219" s="15">
        <f t="shared" si="205"/>
        <v>9.6067310896572221E-7</v>
      </c>
      <c r="F219" s="15">
        <f t="shared" si="206"/>
        <v>1.8925904430595475E-6</v>
      </c>
      <c r="G219" s="15">
        <f t="shared" si="207"/>
        <v>3.8636560660170436E-6</v>
      </c>
      <c r="H219" s="5">
        <f t="shared" si="208"/>
        <v>4125.1538867862973</v>
      </c>
      <c r="I219" s="5">
        <f t="shared" si="209"/>
        <v>2524.8417558041547</v>
      </c>
      <c r="J219" s="5">
        <f t="shared" si="210"/>
        <v>1093.2259952531167</v>
      </c>
      <c r="K219" s="5">
        <f t="shared" si="211"/>
        <v>3539.7362723885549</v>
      </c>
      <c r="L219" s="5">
        <f t="shared" si="212"/>
        <v>851.81757208681177</v>
      </c>
      <c r="M219" s="5">
        <f t="shared" si="213"/>
        <v>250.1868880742671</v>
      </c>
      <c r="N219" s="15">
        <f t="shared" si="214"/>
        <v>0.16992396261977705</v>
      </c>
      <c r="O219" s="15">
        <f t="shared" si="215"/>
        <v>0.11428132661488677</v>
      </c>
      <c r="P219" s="15">
        <f t="shared" si="216"/>
        <v>9.2461519821358085E-2</v>
      </c>
      <c r="Q219" s="5">
        <f t="shared" si="217"/>
        <v>99.91293360211786</v>
      </c>
      <c r="R219" s="5">
        <f t="shared" si="218"/>
        <v>205.29895728360719</v>
      </c>
      <c r="S219" s="5">
        <f t="shared" si="219"/>
        <v>145.65919322826363</v>
      </c>
      <c r="T219" s="5">
        <f t="shared" si="220"/>
        <v>24.220413672847261</v>
      </c>
      <c r="U219" s="5">
        <f t="shared" si="221"/>
        <v>81.311613613669849</v>
      </c>
      <c r="V219" s="5">
        <f t="shared" si="222"/>
        <v>133.23795250088148</v>
      </c>
      <c r="W219" s="15">
        <f t="shared" si="223"/>
        <v>-1.0734613539272964E-2</v>
      </c>
      <c r="X219" s="15">
        <f t="shared" si="224"/>
        <v>-1.217998157191269E-2</v>
      </c>
      <c r="Y219" s="15">
        <f t="shared" si="225"/>
        <v>-9.7425357312937999E-3</v>
      </c>
      <c r="Z219" s="5">
        <f t="shared" si="238"/>
        <v>82.499954762248663</v>
      </c>
      <c r="AA219" s="5">
        <f t="shared" si="239"/>
        <v>450.30915016924638</v>
      </c>
      <c r="AB219" s="5">
        <f t="shared" si="240"/>
        <v>1238.284818622592</v>
      </c>
      <c r="AC219" s="16">
        <f t="shared" si="226"/>
        <v>1.1945735103046227</v>
      </c>
      <c r="AD219" s="16">
        <f t="shared" si="227"/>
        <v>3.0179187184026799</v>
      </c>
      <c r="AE219" s="16">
        <f t="shared" si="228"/>
        <v>11.496049167632686</v>
      </c>
      <c r="AF219" s="15">
        <f t="shared" si="229"/>
        <v>-4.0504037456468023E-3</v>
      </c>
      <c r="AG219" s="15">
        <f t="shared" si="230"/>
        <v>2.9673830763510267E-4</v>
      </c>
      <c r="AH219" s="15">
        <f t="shared" si="231"/>
        <v>9.7937136394747881E-3</v>
      </c>
      <c r="AI219" s="1">
        <f t="shared" si="195"/>
        <v>8762.9121495018699</v>
      </c>
      <c r="AJ219" s="1">
        <f t="shared" si="196"/>
        <v>5015.6651037180736</v>
      </c>
      <c r="AK219" s="1">
        <f t="shared" si="197"/>
        <v>2182.351114328183</v>
      </c>
      <c r="AL219" s="14">
        <f t="shared" si="232"/>
        <v>78.247203675119536</v>
      </c>
      <c r="AM219" s="14">
        <f t="shared" si="233"/>
        <v>18.381422769110337</v>
      </c>
      <c r="AN219" s="14">
        <f t="shared" si="234"/>
        <v>5.8653420963526237</v>
      </c>
      <c r="AO219" s="11">
        <f t="shared" si="235"/>
        <v>4.0072735424379041E-3</v>
      </c>
      <c r="AP219" s="11">
        <f t="shared" si="236"/>
        <v>5.0481077589674466E-3</v>
      </c>
      <c r="AQ219" s="11">
        <f t="shared" si="237"/>
        <v>4.5792706787754281E-3</v>
      </c>
      <c r="AR219" s="1">
        <f t="shared" si="243"/>
        <v>4125.1538867862973</v>
      </c>
      <c r="AS219" s="1">
        <f t="shared" si="241"/>
        <v>2524.8417558041547</v>
      </c>
      <c r="AT219" s="1">
        <f t="shared" si="242"/>
        <v>1093.2259952531167</v>
      </c>
      <c r="AU219" s="1">
        <f t="shared" si="198"/>
        <v>825.03077735725947</v>
      </c>
      <c r="AV219" s="1">
        <f t="shared" si="199"/>
        <v>504.96835116083093</v>
      </c>
      <c r="AW219" s="1">
        <f t="shared" si="200"/>
        <v>218.64519905062335</v>
      </c>
      <c r="AX219" s="2">
        <v>0.2</v>
      </c>
      <c r="AY219" s="2">
        <v>0.2</v>
      </c>
      <c r="AZ219" s="2">
        <v>0.2</v>
      </c>
      <c r="BA219" s="2">
        <f t="shared" si="244"/>
        <v>0.2</v>
      </c>
      <c r="BB219" s="2">
        <f t="shared" si="250"/>
        <v>4.000000000000001E-3</v>
      </c>
      <c r="BC219" s="2">
        <f t="shared" si="245"/>
        <v>4.000000000000001E-3</v>
      </c>
      <c r="BD219" s="2">
        <f t="shared" si="246"/>
        <v>4.000000000000001E-3</v>
      </c>
      <c r="BE219" s="2">
        <f t="shared" si="247"/>
        <v>16.500615547145195</v>
      </c>
      <c r="BF219" s="2">
        <f t="shared" si="248"/>
        <v>10.099367023216621</v>
      </c>
      <c r="BG219" s="2">
        <f t="shared" si="249"/>
        <v>4.3729039810124677</v>
      </c>
      <c r="BH219" s="2">
        <f t="shared" si="251"/>
        <v>2000.0757084894483</v>
      </c>
      <c r="BI219" s="2">
        <f t="shared" si="252"/>
        <v>224.2763003909831</v>
      </c>
      <c r="BJ219" s="2">
        <f t="shared" si="253"/>
        <v>35.314201670312599</v>
      </c>
      <c r="BK219" s="11">
        <f t="shared" si="254"/>
        <v>0.16994937011891562</v>
      </c>
      <c r="BL219" s="12">
        <f>BL$4*temperature!$I329+BL$5*temperature!$I329^2</f>
        <v>-21.824353120305492</v>
      </c>
      <c r="BM219" s="12">
        <f>BM$4*temperature!$I329+BM$5*temperature!$I329^2</f>
        <v>-19.655112578131789</v>
      </c>
      <c r="BN219" s="12">
        <f>BN$4*temperature!$I329+BN$5*temperature!$I329^2</f>
        <v>-17.685797171913929</v>
      </c>
      <c r="BO219" s="12">
        <f>BO$4*temperature!$I329^2+BO$5*temperature!$I329^6</f>
        <v>-96.116610620980978</v>
      </c>
      <c r="BP219" s="12">
        <f>BP$4*temperature!$I329^2+BP$5*temperature!$I329^6</f>
        <v>-94.990865717806827</v>
      </c>
      <c r="BQ219" s="12">
        <f>BQ$4*temperature!$I329^2+BQ$5*temperature!$I329^6</f>
        <v>-94.276476918014637</v>
      </c>
    </row>
    <row r="220" spans="1:69">
      <c r="A220" s="2">
        <f t="shared" si="201"/>
        <v>2174</v>
      </c>
      <c r="B220" s="5">
        <f t="shared" si="202"/>
        <v>1165.385592068671</v>
      </c>
      <c r="C220" s="5">
        <f t="shared" si="203"/>
        <v>2964.0692773988076</v>
      </c>
      <c r="D220" s="5">
        <f t="shared" si="204"/>
        <v>4369.6534871379063</v>
      </c>
      <c r="E220" s="15">
        <f t="shared" si="205"/>
        <v>9.1263945351743604E-7</v>
      </c>
      <c r="F220" s="15">
        <f t="shared" si="206"/>
        <v>1.7979609209065701E-6</v>
      </c>
      <c r="G220" s="15">
        <f t="shared" si="207"/>
        <v>3.6704732627161914E-6</v>
      </c>
      <c r="H220" s="5">
        <f t="shared" si="208"/>
        <v>4768.5483523873263</v>
      </c>
      <c r="I220" s="5">
        <f t="shared" si="209"/>
        <v>2804.1342285907504</v>
      </c>
      <c r="J220" s="5">
        <f t="shared" si="210"/>
        <v>1192.9321636065913</v>
      </c>
      <c r="K220" s="5">
        <f t="shared" si="211"/>
        <v>4091.8202394476975</v>
      </c>
      <c r="L220" s="5">
        <f t="shared" si="212"/>
        <v>946.04206790051398</v>
      </c>
      <c r="M220" s="5">
        <f t="shared" si="213"/>
        <v>273.00383591467659</v>
      </c>
      <c r="N220" s="15">
        <f t="shared" si="214"/>
        <v>0.15596754237473331</v>
      </c>
      <c r="O220" s="15">
        <f t="shared" si="215"/>
        <v>0.1106158159931685</v>
      </c>
      <c r="P220" s="15">
        <f t="shared" si="216"/>
        <v>9.119961488004269E-2</v>
      </c>
      <c r="Q220" s="5">
        <f t="shared" si="217"/>
        <v>114.2564064943284</v>
      </c>
      <c r="R220" s="5">
        <f t="shared" si="218"/>
        <v>225.23153740860374</v>
      </c>
      <c r="S220" s="5">
        <f t="shared" si="219"/>
        <v>157.39532292113583</v>
      </c>
      <c r="T220" s="5">
        <f t="shared" si="220"/>
        <v>23.960416892307922</v>
      </c>
      <c r="U220" s="5">
        <f t="shared" si="221"/>
        <v>80.321239658272859</v>
      </c>
      <c r="V220" s="5">
        <f t="shared" si="222"/>
        <v>131.9398769878772</v>
      </c>
      <c r="W220" s="15">
        <f t="shared" si="223"/>
        <v>-1.0734613539272964E-2</v>
      </c>
      <c r="X220" s="15">
        <f t="shared" si="224"/>
        <v>-1.217998157191269E-2</v>
      </c>
      <c r="Y220" s="15">
        <f t="shared" si="225"/>
        <v>-9.7425357312937999E-3</v>
      </c>
      <c r="Z220" s="5">
        <f t="shared" si="238"/>
        <v>95.095931669647257</v>
      </c>
      <c r="AA220" s="5">
        <f t="shared" si="239"/>
        <v>495.8075342877388</v>
      </c>
      <c r="AB220" s="5">
        <f t="shared" si="240"/>
        <v>1352.723897557943</v>
      </c>
      <c r="AC220" s="16">
        <f t="shared" si="226"/>
        <v>1.1897350052840343</v>
      </c>
      <c r="AD220" s="16">
        <f t="shared" si="227"/>
        <v>3.0188142504957591</v>
      </c>
      <c r="AE220" s="16">
        <f t="shared" si="228"/>
        <v>11.608638181165803</v>
      </c>
      <c r="AF220" s="15">
        <f t="shared" si="229"/>
        <v>-4.0504037456468023E-3</v>
      </c>
      <c r="AG220" s="15">
        <f t="shared" si="230"/>
        <v>2.9673830763510267E-4</v>
      </c>
      <c r="AH220" s="15">
        <f t="shared" si="231"/>
        <v>9.7937136394747881E-3</v>
      </c>
      <c r="AI220" s="1">
        <f t="shared" si="195"/>
        <v>8711.6517119089422</v>
      </c>
      <c r="AJ220" s="1">
        <f t="shared" si="196"/>
        <v>5019.0669445070971</v>
      </c>
      <c r="AK220" s="1">
        <f t="shared" si="197"/>
        <v>2182.761201945988</v>
      </c>
      <c r="AL220" s="14">
        <f t="shared" si="232"/>
        <v>78.557626044686018</v>
      </c>
      <c r="AM220" s="14">
        <f t="shared" si="233"/>
        <v>18.473286257982927</v>
      </c>
      <c r="AN220" s="14">
        <f t="shared" si="234"/>
        <v>5.8919324955446104</v>
      </c>
      <c r="AO220" s="11">
        <f t="shared" si="235"/>
        <v>3.9672008070135252E-3</v>
      </c>
      <c r="AP220" s="11">
        <f t="shared" si="236"/>
        <v>4.9976266813777717E-3</v>
      </c>
      <c r="AQ220" s="11">
        <f t="shared" si="237"/>
        <v>4.5334779719876737E-3</v>
      </c>
      <c r="AR220" s="1">
        <f t="shared" si="243"/>
        <v>4768.5483523873263</v>
      </c>
      <c r="AS220" s="1">
        <f t="shared" si="241"/>
        <v>2804.1342285907504</v>
      </c>
      <c r="AT220" s="1">
        <f t="shared" si="242"/>
        <v>1192.9321636065913</v>
      </c>
      <c r="AU220" s="1">
        <f t="shared" si="198"/>
        <v>953.70967047746535</v>
      </c>
      <c r="AV220" s="1">
        <f t="shared" si="199"/>
        <v>560.82684571815014</v>
      </c>
      <c r="AW220" s="1">
        <f t="shared" si="200"/>
        <v>238.58643272131826</v>
      </c>
      <c r="AX220" s="2">
        <v>0.2</v>
      </c>
      <c r="AY220" s="2">
        <v>0.2</v>
      </c>
      <c r="AZ220" s="2">
        <v>0.2</v>
      </c>
      <c r="BA220" s="2">
        <f t="shared" si="244"/>
        <v>0.2</v>
      </c>
      <c r="BB220" s="2">
        <f t="shared" si="250"/>
        <v>4.000000000000001E-3</v>
      </c>
      <c r="BC220" s="2">
        <f t="shared" si="245"/>
        <v>4.000000000000001E-3</v>
      </c>
      <c r="BD220" s="2">
        <f t="shared" si="246"/>
        <v>4.000000000000001E-3</v>
      </c>
      <c r="BE220" s="2">
        <f t="shared" si="247"/>
        <v>19.074193409549309</v>
      </c>
      <c r="BF220" s="2">
        <f t="shared" si="248"/>
        <v>11.216536914363004</v>
      </c>
      <c r="BG220" s="2">
        <f t="shared" si="249"/>
        <v>4.771728654426366</v>
      </c>
      <c r="BH220" s="2">
        <f t="shared" si="251"/>
        <v>2005.7843773812479</v>
      </c>
      <c r="BI220" s="2">
        <f t="shared" si="252"/>
        <v>226.22764154797122</v>
      </c>
      <c r="BJ220" s="2">
        <f t="shared" si="253"/>
        <v>35.274963819599208</v>
      </c>
      <c r="BK220" s="11">
        <f t="shared" si="254"/>
        <v>0.16203418676230716</v>
      </c>
      <c r="BL220" s="12">
        <f>BL$4*temperature!$I330+BL$5*temperature!$I330^2</f>
        <v>-21.769736662863199</v>
      </c>
      <c r="BM220" s="12">
        <f>BM$4*temperature!$I330+BM$5*temperature!$I330^2</f>
        <v>-19.612035524180317</v>
      </c>
      <c r="BN220" s="12">
        <f>BN$4*temperature!$I330+BN$5*temperature!$I330^2</f>
        <v>-17.651495962863041</v>
      </c>
      <c r="BO220" s="12">
        <f>BO$4*temperature!$I330^2+BO$5*temperature!$I330^6</f>
        <v>-95.635408814601035</v>
      </c>
      <c r="BP220" s="12">
        <f>BP$4*temperature!$I330^2+BP$5*temperature!$I330^6</f>
        <v>-94.534476570177887</v>
      </c>
      <c r="BQ220" s="12">
        <f>BQ$4*temperature!$I330^2+BQ$5*temperature!$I330^6</f>
        <v>-93.835844005311728</v>
      </c>
    </row>
    <row r="221" spans="1:69">
      <c r="A221" s="2">
        <f t="shared" si="201"/>
        <v>2175</v>
      </c>
      <c r="B221" s="5">
        <f t="shared" si="202"/>
        <v>1165.3866024666975</v>
      </c>
      <c r="C221" s="5">
        <f t="shared" si="203"/>
        <v>2964.074340215499</v>
      </c>
      <c r="D221" s="5">
        <f t="shared" si="204"/>
        <v>4369.6687238993836</v>
      </c>
      <c r="E221" s="15">
        <f t="shared" si="205"/>
        <v>8.6700748084156423E-7</v>
      </c>
      <c r="F221" s="15">
        <f t="shared" si="206"/>
        <v>1.7080628748612415E-6</v>
      </c>
      <c r="G221" s="15">
        <f t="shared" si="207"/>
        <v>3.4869495995803815E-6</v>
      </c>
      <c r="H221" s="5">
        <f t="shared" si="208"/>
        <v>5458.8903664806803</v>
      </c>
      <c r="I221" s="5">
        <f t="shared" si="209"/>
        <v>3104.2845225801821</v>
      </c>
      <c r="J221" s="5">
        <f t="shared" si="210"/>
        <v>1299.8787148898971</v>
      </c>
      <c r="K221" s="5">
        <f t="shared" si="211"/>
        <v>4684.1883671274445</v>
      </c>
      <c r="L221" s="5">
        <f t="shared" si="212"/>
        <v>1047.303193601578</v>
      </c>
      <c r="M221" s="5">
        <f t="shared" si="213"/>
        <v>297.47763435254598</v>
      </c>
      <c r="N221" s="15">
        <f t="shared" si="214"/>
        <v>0.14476885420550722</v>
      </c>
      <c r="O221" s="15">
        <f t="shared" si="215"/>
        <v>0.10703659925587217</v>
      </c>
      <c r="P221" s="15">
        <f t="shared" si="216"/>
        <v>8.9646353707346194E-2</v>
      </c>
      <c r="Q221" s="5">
        <f t="shared" si="217"/>
        <v>129.39323060141479</v>
      </c>
      <c r="R221" s="5">
        <f t="shared" si="218"/>
        <v>246.30302473062233</v>
      </c>
      <c r="S221" s="5">
        <f t="shared" si="219"/>
        <v>169.83493598940859</v>
      </c>
      <c r="T221" s="5">
        <f t="shared" si="220"/>
        <v>23.703211076729129</v>
      </c>
      <c r="U221" s="5">
        <f t="shared" si="221"/>
        <v>79.342928439401916</v>
      </c>
      <c r="V221" s="5">
        <f t="shared" si="222"/>
        <v>130.65444802194028</v>
      </c>
      <c r="W221" s="15">
        <f t="shared" si="223"/>
        <v>-1.0734613539272964E-2</v>
      </c>
      <c r="X221" s="15">
        <f t="shared" si="224"/>
        <v>-1.217998157191269E-2</v>
      </c>
      <c r="Y221" s="15">
        <f t="shared" si="225"/>
        <v>-9.7425357312937999E-3</v>
      </c>
      <c r="Z221" s="5">
        <f t="shared" si="238"/>
        <v>108.30740429864468</v>
      </c>
      <c r="AA221" s="5">
        <f t="shared" si="239"/>
        <v>544.10714937041246</v>
      </c>
      <c r="AB221" s="5">
        <f t="shared" si="240"/>
        <v>1476.0319148685887</v>
      </c>
      <c r="AC221" s="16">
        <f t="shared" si="226"/>
        <v>1.1849160981623048</v>
      </c>
      <c r="AD221" s="16">
        <f t="shared" si="227"/>
        <v>3.0197100483275161</v>
      </c>
      <c r="AE221" s="16">
        <f t="shared" si="228"/>
        <v>11.722329859256414</v>
      </c>
      <c r="AF221" s="15">
        <f t="shared" si="229"/>
        <v>-4.0504037456468023E-3</v>
      </c>
      <c r="AG221" s="15">
        <f t="shared" si="230"/>
        <v>2.9673830763510267E-4</v>
      </c>
      <c r="AH221" s="15">
        <f t="shared" si="231"/>
        <v>9.7937136394747881E-3</v>
      </c>
      <c r="AI221" s="1">
        <f t="shared" si="195"/>
        <v>8794.1962111955127</v>
      </c>
      <c r="AJ221" s="1">
        <f t="shared" si="196"/>
        <v>5077.9870957745379</v>
      </c>
      <c r="AK221" s="1">
        <f t="shared" si="197"/>
        <v>2203.0715144727073</v>
      </c>
      <c r="AL221" s="14">
        <f t="shared" si="232"/>
        <v>78.86616338335314</v>
      </c>
      <c r="AM221" s="14">
        <f t="shared" si="233"/>
        <v>18.564685620395597</v>
      </c>
      <c r="AN221" s="14">
        <f t="shared" si="234"/>
        <v>5.918376332263791</v>
      </c>
      <c r="AO221" s="11">
        <f t="shared" si="235"/>
        <v>3.9275287989433902E-3</v>
      </c>
      <c r="AP221" s="11">
        <f t="shared" si="236"/>
        <v>4.9476504145639939E-3</v>
      </c>
      <c r="AQ221" s="11">
        <f t="shared" si="237"/>
        <v>4.4881431922677972E-3</v>
      </c>
      <c r="AR221" s="1">
        <f t="shared" si="243"/>
        <v>5458.8903664806803</v>
      </c>
      <c r="AS221" s="1">
        <f t="shared" si="241"/>
        <v>3104.2845225801821</v>
      </c>
      <c r="AT221" s="1">
        <f t="shared" si="242"/>
        <v>1299.8787148898971</v>
      </c>
      <c r="AU221" s="1">
        <f t="shared" si="198"/>
        <v>1091.7780732961362</v>
      </c>
      <c r="AV221" s="1">
        <f t="shared" si="199"/>
        <v>620.85690451603648</v>
      </c>
      <c r="AW221" s="1">
        <f t="shared" si="200"/>
        <v>259.97574297797945</v>
      </c>
      <c r="AX221" s="2">
        <v>0.2</v>
      </c>
      <c r="AY221" s="2">
        <v>0.2</v>
      </c>
      <c r="AZ221" s="2">
        <v>0.2</v>
      </c>
      <c r="BA221" s="2">
        <f t="shared" si="244"/>
        <v>0.19999999999999998</v>
      </c>
      <c r="BB221" s="2">
        <f t="shared" si="250"/>
        <v>4.000000000000001E-3</v>
      </c>
      <c r="BC221" s="2">
        <f t="shared" si="245"/>
        <v>4.000000000000001E-3</v>
      </c>
      <c r="BD221" s="2">
        <f t="shared" si="246"/>
        <v>4.000000000000001E-3</v>
      </c>
      <c r="BE221" s="2">
        <f t="shared" si="247"/>
        <v>21.835561465922726</v>
      </c>
      <c r="BF221" s="2">
        <f t="shared" si="248"/>
        <v>12.417138090320732</v>
      </c>
      <c r="BG221" s="2">
        <f t="shared" si="249"/>
        <v>5.1995148595595895</v>
      </c>
      <c r="BH221" s="2">
        <f t="shared" si="251"/>
        <v>2016.0728259827722</v>
      </c>
      <c r="BI221" s="2">
        <f t="shared" si="252"/>
        <v>228.21126509160243</v>
      </c>
      <c r="BJ221" s="2">
        <f t="shared" si="253"/>
        <v>35.226303762019285</v>
      </c>
      <c r="BK221" s="11">
        <f t="shared" si="254"/>
        <v>0.15519534129468712</v>
      </c>
      <c r="BL221" s="12">
        <f>BL$4*temperature!$I331+BL$5*temperature!$I331^2</f>
        <v>-21.712980193071985</v>
      </c>
      <c r="BM221" s="12">
        <f>BM$4*temperature!$I331+BM$5*temperature!$I331^2</f>
        <v>-19.56726750264972</v>
      </c>
      <c r="BN221" s="12">
        <f>BN$4*temperature!$I331+BN$5*temperature!$I331^2</f>
        <v>-17.615845695317212</v>
      </c>
      <c r="BO221" s="12">
        <f>BO$4*temperature!$I331^2+BO$5*temperature!$I331^6</f>
        <v>-95.136837100329672</v>
      </c>
      <c r="BP221" s="12">
        <f>BP$4*temperature!$I331^2+BP$5*temperature!$I331^6</f>
        <v>-94.061584069832762</v>
      </c>
      <c r="BQ221" s="12">
        <f>BQ$4*temperature!$I331^2+BQ$5*temperature!$I331^6</f>
        <v>-93.37925800573845</v>
      </c>
    </row>
    <row r="222" spans="1:69">
      <c r="A222" s="2">
        <f t="shared" si="201"/>
        <v>2176</v>
      </c>
      <c r="B222" s="5">
        <f t="shared" si="202"/>
        <v>1165.3875623456547</v>
      </c>
      <c r="C222" s="5">
        <f t="shared" si="203"/>
        <v>2964.0791498995704</v>
      </c>
      <c r="D222" s="5">
        <f t="shared" si="204"/>
        <v>4369.6831988732602</v>
      </c>
      <c r="E222" s="15">
        <f t="shared" si="205"/>
        <v>8.2365710679948601E-7</v>
      </c>
      <c r="F222" s="15">
        <f t="shared" si="206"/>
        <v>1.6226597311181794E-6</v>
      </c>
      <c r="G222" s="15">
        <f t="shared" si="207"/>
        <v>3.3126021196013625E-6</v>
      </c>
      <c r="H222" s="5">
        <f t="shared" si="208"/>
        <v>6198.7891739802235</v>
      </c>
      <c r="I222" s="5">
        <f t="shared" si="209"/>
        <v>3425.7686026412775</v>
      </c>
      <c r="J222" s="5">
        <f t="shared" si="210"/>
        <v>1414.1189027233195</v>
      </c>
      <c r="K222" s="5">
        <f t="shared" si="211"/>
        <v>5319.0795699788487</v>
      </c>
      <c r="L222" s="5">
        <f t="shared" si="212"/>
        <v>1155.7615128993266</v>
      </c>
      <c r="M222" s="5">
        <f t="shared" si="213"/>
        <v>323.62046362719281</v>
      </c>
      <c r="N222" s="15">
        <f t="shared" si="214"/>
        <v>0.1355392125788375</v>
      </c>
      <c r="O222" s="15">
        <f t="shared" si="215"/>
        <v>0.10355961860936436</v>
      </c>
      <c r="P222" s="15">
        <f t="shared" si="216"/>
        <v>8.7881663209895322E-2</v>
      </c>
      <c r="Q222" s="5">
        <f t="shared" si="217"/>
        <v>145.35395847399315</v>
      </c>
      <c r="R222" s="5">
        <f t="shared" si="218"/>
        <v>268.49986604883679</v>
      </c>
      <c r="S222" s="5">
        <f t="shared" si="219"/>
        <v>182.96088476233641</v>
      </c>
      <c r="T222" s="5">
        <f t="shared" si="220"/>
        <v>23.448766266180627</v>
      </c>
      <c r="U222" s="5">
        <f t="shared" si="221"/>
        <v>78.376533033148419</v>
      </c>
      <c r="V222" s="5">
        <f t="shared" si="222"/>
        <v>129.38154239363405</v>
      </c>
      <c r="W222" s="15">
        <f t="shared" si="223"/>
        <v>-1.0734613539272964E-2</v>
      </c>
      <c r="X222" s="15">
        <f t="shared" si="224"/>
        <v>-1.217998157191269E-2</v>
      </c>
      <c r="Y222" s="15">
        <f t="shared" si="225"/>
        <v>-9.7425357312937999E-3</v>
      </c>
      <c r="Z222" s="5">
        <f t="shared" si="238"/>
        <v>122.15929082934716</v>
      </c>
      <c r="AA222" s="5">
        <f t="shared" si="239"/>
        <v>595.18753751975362</v>
      </c>
      <c r="AB222" s="5">
        <f t="shared" si="240"/>
        <v>1608.2872521658664</v>
      </c>
      <c r="AC222" s="16">
        <f t="shared" si="226"/>
        <v>1.1801167095600311</v>
      </c>
      <c r="AD222" s="16">
        <f t="shared" si="227"/>
        <v>3.0206061119768055</v>
      </c>
      <c r="AE222" s="16">
        <f t="shared" si="228"/>
        <v>11.837135001085436</v>
      </c>
      <c r="AF222" s="15">
        <f t="shared" si="229"/>
        <v>-4.0504037456468023E-3</v>
      </c>
      <c r="AG222" s="15">
        <f t="shared" si="230"/>
        <v>2.9673830763510267E-4</v>
      </c>
      <c r="AH222" s="15">
        <f t="shared" si="231"/>
        <v>9.7937136394747881E-3</v>
      </c>
      <c r="AI222" s="1">
        <f t="shared" si="195"/>
        <v>9006.5546633720969</v>
      </c>
      <c r="AJ222" s="1">
        <f t="shared" si="196"/>
        <v>5191.0452907131212</v>
      </c>
      <c r="AK222" s="1">
        <f t="shared" si="197"/>
        <v>2242.7401060034163</v>
      </c>
      <c r="AL222" s="14">
        <f t="shared" si="232"/>
        <v>79.172815020023933</v>
      </c>
      <c r="AM222" s="14">
        <f t="shared" si="233"/>
        <v>18.655618679156536</v>
      </c>
      <c r="AN222" s="14">
        <f t="shared" si="234"/>
        <v>5.9446732275042704</v>
      </c>
      <c r="AO222" s="11">
        <f t="shared" si="235"/>
        <v>3.8882535109539562E-3</v>
      </c>
      <c r="AP222" s="11">
        <f t="shared" si="236"/>
        <v>4.898173910418354E-3</v>
      </c>
      <c r="AQ222" s="11">
        <f t="shared" si="237"/>
        <v>4.4432617603451189E-3</v>
      </c>
      <c r="AR222" s="1">
        <f t="shared" si="243"/>
        <v>6198.7891739802235</v>
      </c>
      <c r="AS222" s="1">
        <f t="shared" si="241"/>
        <v>3425.7686026412775</v>
      </c>
      <c r="AT222" s="1">
        <f t="shared" si="242"/>
        <v>1414.1189027233195</v>
      </c>
      <c r="AU222" s="1">
        <f t="shared" si="198"/>
        <v>1239.7578347960448</v>
      </c>
      <c r="AV222" s="1">
        <f t="shared" si="199"/>
        <v>685.15372052825558</v>
      </c>
      <c r="AW222" s="1">
        <f t="shared" si="200"/>
        <v>282.82378054466392</v>
      </c>
      <c r="AX222" s="2">
        <v>0.2</v>
      </c>
      <c r="AY222" s="2">
        <v>0.2</v>
      </c>
      <c r="AZ222" s="2">
        <v>0.2</v>
      </c>
      <c r="BA222" s="2">
        <f t="shared" si="244"/>
        <v>0.20000000000000004</v>
      </c>
      <c r="BB222" s="2">
        <f t="shared" si="250"/>
        <v>4.000000000000001E-3</v>
      </c>
      <c r="BC222" s="2">
        <f t="shared" si="245"/>
        <v>4.000000000000001E-3</v>
      </c>
      <c r="BD222" s="2">
        <f t="shared" si="246"/>
        <v>4.000000000000001E-3</v>
      </c>
      <c r="BE222" s="2">
        <f t="shared" si="247"/>
        <v>24.795156695920898</v>
      </c>
      <c r="BF222" s="2">
        <f t="shared" si="248"/>
        <v>13.703074410565113</v>
      </c>
      <c r="BG222" s="2">
        <f t="shared" si="249"/>
        <v>5.6564756108932794</v>
      </c>
      <c r="BH222" s="2">
        <f t="shared" si="251"/>
        <v>2029.7397379753118</v>
      </c>
      <c r="BI222" s="2">
        <f t="shared" si="252"/>
        <v>230.23120523773272</v>
      </c>
      <c r="BJ222" s="2">
        <f t="shared" si="253"/>
        <v>35.170804240820488</v>
      </c>
      <c r="BK222" s="11">
        <f t="shared" si="254"/>
        <v>0.1491919692461596</v>
      </c>
      <c r="BL222" s="12">
        <f>BL$4*temperature!$I332+BL$5*temperature!$I332^2</f>
        <v>-21.65431342253796</v>
      </c>
      <c r="BM222" s="12">
        <f>BM$4*temperature!$I332+BM$5*temperature!$I332^2</f>
        <v>-19.520989355365536</v>
      </c>
      <c r="BN222" s="12">
        <f>BN$4*temperature!$I332+BN$5*temperature!$I332^2</f>
        <v>-17.578990089084627</v>
      </c>
      <c r="BO222" s="12">
        <f>BO$4*temperature!$I332^2+BO$5*temperature!$I332^6</f>
        <v>-94.623073397138398</v>
      </c>
      <c r="BP222" s="12">
        <f>BP$4*temperature!$I332^2+BP$5*temperature!$I332^6</f>
        <v>-93.574250801555223</v>
      </c>
      <c r="BQ222" s="12">
        <f>BQ$4*temperature!$I332^2+BQ$5*temperature!$I332^6</f>
        <v>-92.908708265584863</v>
      </c>
    </row>
    <row r="223" spans="1:69">
      <c r="A223" s="2">
        <f t="shared" si="201"/>
        <v>2177</v>
      </c>
      <c r="B223" s="5">
        <f t="shared" si="202"/>
        <v>1165.3884742314151</v>
      </c>
      <c r="C223" s="5">
        <f t="shared" si="203"/>
        <v>2964.0837191068526</v>
      </c>
      <c r="D223" s="5">
        <f t="shared" si="204"/>
        <v>4369.6969501439953</v>
      </c>
      <c r="E223" s="15">
        <f t="shared" si="205"/>
        <v>7.8247425145951167E-7</v>
      </c>
      <c r="F223" s="15">
        <f t="shared" si="206"/>
        <v>1.5415267445622704E-6</v>
      </c>
      <c r="G223" s="15">
        <f t="shared" si="207"/>
        <v>3.1469720136212941E-6</v>
      </c>
      <c r="H223" s="5">
        <f t="shared" si="208"/>
        <v>6990.4384580600026</v>
      </c>
      <c r="I223" s="5">
        <f t="shared" si="209"/>
        <v>3768.9452571997754</v>
      </c>
      <c r="J223" s="5">
        <f t="shared" si="210"/>
        <v>1535.6755509287643</v>
      </c>
      <c r="K223" s="5">
        <f t="shared" si="211"/>
        <v>5998.376174665932</v>
      </c>
      <c r="L223" s="5">
        <f t="shared" si="212"/>
        <v>1271.538058424155</v>
      </c>
      <c r="M223" s="5">
        <f t="shared" si="213"/>
        <v>351.43754096680749</v>
      </c>
      <c r="N223" s="15">
        <f t="shared" si="214"/>
        <v>0.12770942711988509</v>
      </c>
      <c r="O223" s="15">
        <f t="shared" si="215"/>
        <v>0.10017338718469104</v>
      </c>
      <c r="P223" s="15">
        <f t="shared" si="216"/>
        <v>8.5955866411648429E-2</v>
      </c>
      <c r="Q223" s="5">
        <f t="shared" si="217"/>
        <v>162.15757016293793</v>
      </c>
      <c r="R223" s="5">
        <f t="shared" si="218"/>
        <v>291.79893410999171</v>
      </c>
      <c r="S223" s="5">
        <f t="shared" si="219"/>
        <v>196.75234576040612</v>
      </c>
      <c r="T223" s="5">
        <f t="shared" si="220"/>
        <v>23.197052822340439</v>
      </c>
      <c r="U223" s="5">
        <f t="shared" si="221"/>
        <v>77.421908305134266</v>
      </c>
      <c r="V223" s="5">
        <f t="shared" si="222"/>
        <v>128.12103809389416</v>
      </c>
      <c r="W223" s="15">
        <f t="shared" si="223"/>
        <v>-1.0734613539272964E-2</v>
      </c>
      <c r="X223" s="15">
        <f t="shared" si="224"/>
        <v>-1.217998157191269E-2</v>
      </c>
      <c r="Y223" s="15">
        <f t="shared" si="225"/>
        <v>-9.7425357312937999E-3</v>
      </c>
      <c r="Z223" s="5">
        <f t="shared" si="238"/>
        <v>136.671880533559</v>
      </c>
      <c r="AA223" s="5">
        <f t="shared" si="239"/>
        <v>649.01840065202089</v>
      </c>
      <c r="AB223" s="5">
        <f t="shared" si="240"/>
        <v>1749.5546069305849</v>
      </c>
      <c r="AC223" s="16">
        <f t="shared" si="226"/>
        <v>1.1753367604193288</v>
      </c>
      <c r="AD223" s="16">
        <f t="shared" si="227"/>
        <v>3.0215024415225056</v>
      </c>
      <c r="AE223" s="16">
        <f t="shared" si="228"/>
        <v>11.953064511597871</v>
      </c>
      <c r="AF223" s="15">
        <f t="shared" si="229"/>
        <v>-4.0504037456468023E-3</v>
      </c>
      <c r="AG223" s="15">
        <f t="shared" si="230"/>
        <v>2.9673830763510267E-4</v>
      </c>
      <c r="AH223" s="15">
        <f t="shared" si="231"/>
        <v>9.7937136394747881E-3</v>
      </c>
      <c r="AI223" s="1">
        <f t="shared" si="195"/>
        <v>9345.6570318309314</v>
      </c>
      <c r="AJ223" s="1">
        <f t="shared" si="196"/>
        <v>5357.094482170065</v>
      </c>
      <c r="AK223" s="1">
        <f t="shared" si="197"/>
        <v>2301.2898759477384</v>
      </c>
      <c r="AL223" s="14">
        <f t="shared" si="232"/>
        <v>79.477580556237911</v>
      </c>
      <c r="AM223" s="14">
        <f t="shared" si="233"/>
        <v>18.746083359206523</v>
      </c>
      <c r="AN223" s="14">
        <f t="shared" si="234"/>
        <v>5.9708228293414924</v>
      </c>
      <c r="AO223" s="11">
        <f t="shared" si="235"/>
        <v>3.8493709758444165E-3</v>
      </c>
      <c r="AP223" s="11">
        <f t="shared" si="236"/>
        <v>4.8491921713141707E-3</v>
      </c>
      <c r="AQ223" s="11">
        <f t="shared" si="237"/>
        <v>4.3988291427416674E-3</v>
      </c>
      <c r="AR223" s="1">
        <f t="shared" si="243"/>
        <v>6990.4384580600026</v>
      </c>
      <c r="AS223" s="1">
        <f t="shared" si="241"/>
        <v>3768.9452571997754</v>
      </c>
      <c r="AT223" s="1">
        <f t="shared" si="242"/>
        <v>1535.6755509287643</v>
      </c>
      <c r="AU223" s="1">
        <f t="shared" si="198"/>
        <v>1398.0876916120005</v>
      </c>
      <c r="AV223" s="1">
        <f t="shared" si="199"/>
        <v>753.78905143995507</v>
      </c>
      <c r="AW223" s="1">
        <f t="shared" si="200"/>
        <v>307.13511018575286</v>
      </c>
      <c r="AX223" s="2">
        <v>0.2</v>
      </c>
      <c r="AY223" s="2">
        <v>0.2</v>
      </c>
      <c r="AZ223" s="2">
        <v>0.2</v>
      </c>
      <c r="BA223" s="2">
        <f t="shared" si="244"/>
        <v>0.2</v>
      </c>
      <c r="BB223" s="2">
        <f t="shared" si="250"/>
        <v>4.000000000000001E-3</v>
      </c>
      <c r="BC223" s="2">
        <f t="shared" si="245"/>
        <v>4.000000000000001E-3</v>
      </c>
      <c r="BD223" s="2">
        <f t="shared" si="246"/>
        <v>4.000000000000001E-3</v>
      </c>
      <c r="BE223" s="2">
        <f t="shared" si="247"/>
        <v>27.961753832240017</v>
      </c>
      <c r="BF223" s="2">
        <f t="shared" si="248"/>
        <v>15.075781028799105</v>
      </c>
      <c r="BG223" s="2">
        <f t="shared" si="249"/>
        <v>6.1427022037150589</v>
      </c>
      <c r="BH223" s="2">
        <f t="shared" si="251"/>
        <v>2045.9039359873418</v>
      </c>
      <c r="BI223" s="2">
        <f t="shared" si="252"/>
        <v>232.28587993273504</v>
      </c>
      <c r="BJ223" s="2">
        <f t="shared" si="253"/>
        <v>35.110091330568999</v>
      </c>
      <c r="BK223" s="11">
        <f t="shared" si="254"/>
        <v>0.14381389286384236</v>
      </c>
      <c r="BL223" s="12">
        <f>BL$4*temperature!$I333+BL$5*temperature!$I333^2</f>
        <v>-21.593960598051339</v>
      </c>
      <c r="BM223" s="12">
        <f>BM$4*temperature!$I333+BM$5*temperature!$I333^2</f>
        <v>-19.473377651928867</v>
      </c>
      <c r="BN223" s="12">
        <f>BN$4*temperature!$I333+BN$5*temperature!$I333^2</f>
        <v>-17.541069493757171</v>
      </c>
      <c r="BO223" s="12">
        <f>BO$4*temperature!$I333^2+BO$5*temperature!$I333^6</f>
        <v>-94.096227929301193</v>
      </c>
      <c r="BP223" s="12">
        <f>BP$4*temperature!$I333^2+BP$5*temperature!$I333^6</f>
        <v>-93.074475526755776</v>
      </c>
      <c r="BQ223" s="12">
        <f>BQ$4*temperature!$I333^2+BQ$5*temperature!$I333^6</f>
        <v>-92.426122766135933</v>
      </c>
    </row>
    <row r="224" spans="1:69">
      <c r="A224" s="2">
        <f t="shared" si="201"/>
        <v>2178</v>
      </c>
      <c r="B224" s="5">
        <f t="shared" si="202"/>
        <v>1165.3893405235654</v>
      </c>
      <c r="C224" s="5">
        <f t="shared" si="203"/>
        <v>2964.0880598604626</v>
      </c>
      <c r="D224" s="5">
        <f t="shared" si="204"/>
        <v>4369.7100138923042</v>
      </c>
      <c r="E224" s="15">
        <f t="shared" si="205"/>
        <v>7.4335053888653601E-7</v>
      </c>
      <c r="F224" s="15">
        <f t="shared" si="206"/>
        <v>1.4644504073341569E-6</v>
      </c>
      <c r="G224" s="15">
        <f t="shared" si="207"/>
        <v>2.9896234129402294E-6</v>
      </c>
      <c r="H224" s="5">
        <f t="shared" si="208"/>
        <v>7835.384994986196</v>
      </c>
      <c r="I224" s="5">
        <f t="shared" si="209"/>
        <v>4133.9999194728089</v>
      </c>
      <c r="J224" s="5">
        <f t="shared" si="210"/>
        <v>1664.5259750715031</v>
      </c>
      <c r="K224" s="5">
        <f t="shared" si="211"/>
        <v>6723.4054084157433</v>
      </c>
      <c r="L224" s="5">
        <f t="shared" si="212"/>
        <v>1394.695378809839</v>
      </c>
      <c r="M224" s="5">
        <f t="shared" si="213"/>
        <v>380.92366994139098</v>
      </c>
      <c r="N224" s="15">
        <f t="shared" si="214"/>
        <v>0.12087091783472381</v>
      </c>
      <c r="O224" s="15">
        <f t="shared" si="215"/>
        <v>9.6856967488897272E-2</v>
      </c>
      <c r="P224" s="15">
        <f t="shared" si="216"/>
        <v>8.3901477609554576E-2</v>
      </c>
      <c r="Q224" s="5">
        <f t="shared" si="217"/>
        <v>179.80673944609973</v>
      </c>
      <c r="R224" s="5">
        <f t="shared" si="218"/>
        <v>316.16381145531767</v>
      </c>
      <c r="S224" s="5">
        <f t="shared" si="219"/>
        <v>211.18309493665814</v>
      </c>
      <c r="T224" s="5">
        <f t="shared" si="220"/>
        <v>22.948041425042511</v>
      </c>
      <c r="U224" s="5">
        <f t="shared" si="221"/>
        <v>76.478910888715419</v>
      </c>
      <c r="V224" s="5">
        <f t="shared" si="222"/>
        <v>126.87281430233394</v>
      </c>
      <c r="W224" s="15">
        <f t="shared" si="223"/>
        <v>-1.0734613539272964E-2</v>
      </c>
      <c r="X224" s="15">
        <f t="shared" si="224"/>
        <v>-1.217998157191269E-2</v>
      </c>
      <c r="Y224" s="15">
        <f t="shared" si="225"/>
        <v>-9.7425357312937999E-3</v>
      </c>
      <c r="Z224" s="5">
        <f t="shared" si="238"/>
        <v>151.85423019405084</v>
      </c>
      <c r="AA224" s="5">
        <f t="shared" si="239"/>
        <v>705.54625397149118</v>
      </c>
      <c r="AB224" s="5">
        <f t="shared" si="240"/>
        <v>1899.8610188648997</v>
      </c>
      <c r="AC224" s="16">
        <f t="shared" si="226"/>
        <v>1.1705761720025301</v>
      </c>
      <c r="AD224" s="16">
        <f t="shared" si="227"/>
        <v>3.0223990370435181</v>
      </c>
      <c r="AE224" s="16">
        <f t="shared" si="228"/>
        <v>12.07012940253863</v>
      </c>
      <c r="AF224" s="15">
        <f t="shared" si="229"/>
        <v>-4.0504037456468023E-3</v>
      </c>
      <c r="AG224" s="15">
        <f t="shared" si="230"/>
        <v>2.9673830763510267E-4</v>
      </c>
      <c r="AH224" s="15">
        <f t="shared" si="231"/>
        <v>9.7937136394747881E-3</v>
      </c>
      <c r="AI224" s="1">
        <f t="shared" si="195"/>
        <v>9809.1790202598386</v>
      </c>
      <c r="AJ224" s="1">
        <f t="shared" si="196"/>
        <v>5575.1740853930141</v>
      </c>
      <c r="AK224" s="1">
        <f t="shared" si="197"/>
        <v>2378.2959985387179</v>
      </c>
      <c r="AL224" s="14">
        <f t="shared" si="232"/>
        <v>79.780459861143186</v>
      </c>
      <c r="AM224" s="14">
        <f t="shared" si="233"/>
        <v>18.836077686268109</v>
      </c>
      <c r="AN224" s="14">
        <f t="shared" si="234"/>
        <v>5.996824812514669</v>
      </c>
      <c r="AO224" s="11">
        <f t="shared" si="235"/>
        <v>3.8108772660859721E-3</v>
      </c>
      <c r="AP224" s="11">
        <f t="shared" si="236"/>
        <v>4.8007002496010288E-3</v>
      </c>
      <c r="AQ224" s="11">
        <f t="shared" si="237"/>
        <v>4.3548408513142504E-3</v>
      </c>
      <c r="AR224" s="1">
        <f t="shared" si="243"/>
        <v>7835.384994986196</v>
      </c>
      <c r="AS224" s="1">
        <f t="shared" si="241"/>
        <v>4133.9999194728089</v>
      </c>
      <c r="AT224" s="1">
        <f t="shared" si="242"/>
        <v>1664.5259750715031</v>
      </c>
      <c r="AU224" s="1">
        <f t="shared" si="198"/>
        <v>1567.0769989972393</v>
      </c>
      <c r="AV224" s="1">
        <f t="shared" si="199"/>
        <v>826.79998389456182</v>
      </c>
      <c r="AW224" s="1">
        <f t="shared" si="200"/>
        <v>332.90519501430066</v>
      </c>
      <c r="AX224" s="2">
        <v>0.2</v>
      </c>
      <c r="AY224" s="2">
        <v>0.2</v>
      </c>
      <c r="AZ224" s="2">
        <v>0.2</v>
      </c>
      <c r="BA224" s="2">
        <f t="shared" si="244"/>
        <v>0.19999999999999998</v>
      </c>
      <c r="BB224" s="2">
        <f t="shared" si="250"/>
        <v>4.000000000000001E-3</v>
      </c>
      <c r="BC224" s="2">
        <f t="shared" si="245"/>
        <v>4.000000000000001E-3</v>
      </c>
      <c r="BD224" s="2">
        <f t="shared" si="246"/>
        <v>4.000000000000001E-3</v>
      </c>
      <c r="BE224" s="2">
        <f t="shared" si="247"/>
        <v>31.341539979944791</v>
      </c>
      <c r="BF224" s="2">
        <f t="shared" si="248"/>
        <v>16.53599967789124</v>
      </c>
      <c r="BG224" s="2">
        <f t="shared" si="249"/>
        <v>6.6581039002860143</v>
      </c>
      <c r="BH224" s="2">
        <f t="shared" si="251"/>
        <v>2063.9227461687565</v>
      </c>
      <c r="BI224" s="2">
        <f t="shared" si="252"/>
        <v>234.37158917378937</v>
      </c>
      <c r="BJ224" s="2">
        <f t="shared" si="253"/>
        <v>35.045215593001622</v>
      </c>
      <c r="BK224" s="11">
        <f t="shared" si="254"/>
        <v>0.13889108262045566</v>
      </c>
      <c r="BL224" s="12">
        <f>BL$4*temperature!$I334+BL$5*temperature!$I334^2</f>
        <v>-21.532140697468439</v>
      </c>
      <c r="BM224" s="12">
        <f>BM$4*temperature!$I334+BM$5*temperature!$I334^2</f>
        <v>-19.424604846923359</v>
      </c>
      <c r="BN224" s="12">
        <f>BN$4*temperature!$I334+BN$5*temperature!$I334^2</f>
        <v>-17.502221016149754</v>
      </c>
      <c r="BO224" s="12">
        <f>BO$4*temperature!$I334^2+BO$5*temperature!$I334^6</f>
        <v>-93.558343829239135</v>
      </c>
      <c r="BP224" s="12">
        <f>BP$4*temperature!$I334^2+BP$5*temperature!$I334^6</f>
        <v>-92.564193777563673</v>
      </c>
      <c r="BQ224" s="12">
        <f>BQ$4*temperature!$I334^2+BQ$5*temperature!$I334^6</f>
        <v>-91.933368712208122</v>
      </c>
    </row>
    <row r="225" spans="1:69">
      <c r="A225" s="2">
        <f t="shared" si="201"/>
        <v>2179</v>
      </c>
      <c r="B225" s="5">
        <f t="shared" si="202"/>
        <v>1165.3901635017198</v>
      </c>
      <c r="C225" s="5">
        <f t="shared" si="203"/>
        <v>2964.0921835824306</v>
      </c>
      <c r="D225" s="5">
        <f t="shared" si="204"/>
        <v>4369.7224244903009</v>
      </c>
      <c r="E225" s="15">
        <f t="shared" si="205"/>
        <v>7.0618301194220917E-7</v>
      </c>
      <c r="F225" s="15">
        <f t="shared" si="206"/>
        <v>1.3912278869674491E-6</v>
      </c>
      <c r="G225" s="15">
        <f t="shared" si="207"/>
        <v>2.8401422422932177E-6</v>
      </c>
      <c r="H225" s="5">
        <f t="shared" si="208"/>
        <v>8734.393488903439</v>
      </c>
      <c r="I225" s="5">
        <f t="shared" si="209"/>
        <v>4520.9084771487296</v>
      </c>
      <c r="J225" s="5">
        <f t="shared" si="210"/>
        <v>1800.5916795590947</v>
      </c>
      <c r="K225" s="5">
        <f t="shared" si="211"/>
        <v>7494.8234183294171</v>
      </c>
      <c r="L225" s="5">
        <f t="shared" si="212"/>
        <v>1525.2253294243756</v>
      </c>
      <c r="M225" s="5">
        <f t="shared" si="213"/>
        <v>412.06088273882108</v>
      </c>
      <c r="N225" s="15">
        <f t="shared" si="214"/>
        <v>0.11473620331567136</v>
      </c>
      <c r="O225" s="15">
        <f t="shared" si="215"/>
        <v>9.3590294051109746E-2</v>
      </c>
      <c r="P225" s="15">
        <f t="shared" si="216"/>
        <v>8.1741344144407924E-2</v>
      </c>
      <c r="Q225" s="5">
        <f t="shared" si="217"/>
        <v>198.28560747168268</v>
      </c>
      <c r="R225" s="5">
        <f t="shared" si="218"/>
        <v>341.54287730458407</v>
      </c>
      <c r="S225" s="5">
        <f t="shared" si="219"/>
        <v>226.22048917385462</v>
      </c>
      <c r="T225" s="5">
        <f t="shared" si="220"/>
        <v>22.701703068861452</v>
      </c>
      <c r="U225" s="5">
        <f t="shared" si="221"/>
        <v>75.547399163450919</v>
      </c>
      <c r="V225" s="5">
        <f t="shared" si="222"/>
        <v>125.63675137566365</v>
      </c>
      <c r="W225" s="15">
        <f t="shared" si="223"/>
        <v>-1.0734613539272964E-2</v>
      </c>
      <c r="X225" s="15">
        <f t="shared" si="224"/>
        <v>-1.217998157191269E-2</v>
      </c>
      <c r="Y225" s="15">
        <f t="shared" si="225"/>
        <v>-9.7425357312937999E-3</v>
      </c>
      <c r="Z225" s="5">
        <f t="shared" si="238"/>
        <v>167.69997277473695</v>
      </c>
      <c r="AA225" s="5">
        <f t="shared" si="239"/>
        <v>764.68540357163158</v>
      </c>
      <c r="AB225" s="5">
        <f t="shared" si="240"/>
        <v>2059.1772247309891</v>
      </c>
      <c r="AC225" s="16">
        <f t="shared" si="226"/>
        <v>1.1658348658908861</v>
      </c>
      <c r="AD225" s="16">
        <f t="shared" si="227"/>
        <v>3.0232958986187684</v>
      </c>
      <c r="AE225" s="16">
        <f t="shared" si="228"/>
        <v>12.188340793498497</v>
      </c>
      <c r="AF225" s="15">
        <f t="shared" si="229"/>
        <v>-4.0504037456468023E-3</v>
      </c>
      <c r="AG225" s="15">
        <f t="shared" si="230"/>
        <v>2.9673830763510267E-4</v>
      </c>
      <c r="AH225" s="15">
        <f t="shared" si="231"/>
        <v>9.7937136394747881E-3</v>
      </c>
      <c r="AI225" s="1">
        <f t="shared" si="195"/>
        <v>10395.338117231095</v>
      </c>
      <c r="AJ225" s="1">
        <f t="shared" si="196"/>
        <v>5844.4566607482748</v>
      </c>
      <c r="AK225" s="1">
        <f t="shared" si="197"/>
        <v>2473.3715936991471</v>
      </c>
      <c r="AL225" s="14">
        <f t="shared" si="232"/>
        <v>80.08145306649827</v>
      </c>
      <c r="AM225" s="14">
        <f t="shared" si="233"/>
        <v>18.925599785489577</v>
      </c>
      <c r="AN225" s="14">
        <f t="shared" si="234"/>
        <v>6.0226788780096649</v>
      </c>
      <c r="AO225" s="11">
        <f t="shared" si="235"/>
        <v>3.7727684934251125E-3</v>
      </c>
      <c r="AP225" s="11">
        <f t="shared" si="236"/>
        <v>4.7526932471050184E-3</v>
      </c>
      <c r="AQ225" s="11">
        <f t="shared" si="237"/>
        <v>4.3112924428011078E-3</v>
      </c>
      <c r="AR225" s="1">
        <f t="shared" si="243"/>
        <v>8734.393488903439</v>
      </c>
      <c r="AS225" s="1">
        <f t="shared" si="241"/>
        <v>4520.9084771487296</v>
      </c>
      <c r="AT225" s="1">
        <f t="shared" si="242"/>
        <v>1800.5916795590947</v>
      </c>
      <c r="AU225" s="1">
        <f t="shared" si="198"/>
        <v>1746.8786977806878</v>
      </c>
      <c r="AV225" s="1">
        <f t="shared" si="199"/>
        <v>904.18169542974601</v>
      </c>
      <c r="AW225" s="1">
        <f t="shared" si="200"/>
        <v>360.11833591181897</v>
      </c>
      <c r="AX225" s="2">
        <v>0.2</v>
      </c>
      <c r="AY225" s="2">
        <v>0.2</v>
      </c>
      <c r="AZ225" s="2">
        <v>0.2</v>
      </c>
      <c r="BA225" s="2">
        <f t="shared" si="244"/>
        <v>0.2</v>
      </c>
      <c r="BB225" s="2">
        <f t="shared" si="250"/>
        <v>4.000000000000001E-3</v>
      </c>
      <c r="BC225" s="2">
        <f t="shared" si="245"/>
        <v>4.000000000000001E-3</v>
      </c>
      <c r="BD225" s="2">
        <f t="shared" si="246"/>
        <v>4.000000000000001E-3</v>
      </c>
      <c r="BE225" s="2">
        <f t="shared" si="247"/>
        <v>34.937573955613765</v>
      </c>
      <c r="BF225" s="2">
        <f t="shared" si="248"/>
        <v>18.083633908594923</v>
      </c>
      <c r="BG225" s="2">
        <f t="shared" si="249"/>
        <v>7.2023667182363802</v>
      </c>
      <c r="BH225" s="2">
        <f t="shared" si="251"/>
        <v>2083.3380815477931</v>
      </c>
      <c r="BI225" s="2">
        <f t="shared" si="252"/>
        <v>236.48462261907088</v>
      </c>
      <c r="BJ225" s="2">
        <f t="shared" si="253"/>
        <v>34.97691520542773</v>
      </c>
      <c r="BK225" s="11">
        <f t="shared" si="254"/>
        <v>0.13429524001313295</v>
      </c>
      <c r="BL225" s="12">
        <f>BL$4*temperature!$I335+BL$5*temperature!$I335^2</f>
        <v>-21.469067580668504</v>
      </c>
      <c r="BM225" s="12">
        <f>BM$4*temperature!$I335+BM$5*temperature!$I335^2</f>
        <v>-19.37483940118614</v>
      </c>
      <c r="BN225" s="12">
        <f>BN$4*temperature!$I335+BN$5*temperature!$I335^2</f>
        <v>-17.462578618705866</v>
      </c>
      <c r="BO225" s="12">
        <f>BO$4*temperature!$I335^2+BO$5*temperature!$I335^6</f>
        <v>-93.011397620512241</v>
      </c>
      <c r="BP225" s="12">
        <f>BP$4*temperature!$I335^2+BP$5*temperature!$I335^6</f>
        <v>-92.045278331899695</v>
      </c>
      <c r="BQ225" s="12">
        <f>BQ$4*temperature!$I335^2+BQ$5*temperature!$I335^6</f>
        <v>-91.432253002195779</v>
      </c>
    </row>
    <row r="226" spans="1:69">
      <c r="A226" s="2">
        <f t="shared" si="201"/>
        <v>2180</v>
      </c>
      <c r="B226" s="5">
        <f t="shared" si="202"/>
        <v>1165.3909453315189</v>
      </c>
      <c r="C226" s="5">
        <f t="shared" si="203"/>
        <v>2964.0961011237509</v>
      </c>
      <c r="D226" s="5">
        <f t="shared" si="204"/>
        <v>4369.7342145918838</v>
      </c>
      <c r="E226" s="15">
        <f t="shared" si="205"/>
        <v>6.7087386134509864E-7</v>
      </c>
      <c r="F226" s="15">
        <f t="shared" si="206"/>
        <v>1.3216664926190767E-6</v>
      </c>
      <c r="G226" s="15">
        <f t="shared" si="207"/>
        <v>2.6981351301785565E-6</v>
      </c>
      <c r="H226" s="5">
        <f t="shared" si="208"/>
        <v>9687.3999222806578</v>
      </c>
      <c r="I226" s="5">
        <f t="shared" si="209"/>
        <v>4929.4199836722046</v>
      </c>
      <c r="J226" s="5">
        <f t="shared" si="210"/>
        <v>1943.7326935966516</v>
      </c>
      <c r="K226" s="5">
        <f t="shared" si="211"/>
        <v>8312.5752444600312</v>
      </c>
      <c r="L226" s="5">
        <f t="shared" si="212"/>
        <v>1663.0432399959495</v>
      </c>
      <c r="M226" s="5">
        <f t="shared" si="213"/>
        <v>444.81714405098865</v>
      </c>
      <c r="N226" s="15">
        <f t="shared" si="214"/>
        <v>0.10910888495794469</v>
      </c>
      <c r="O226" s="15">
        <f t="shared" si="215"/>
        <v>9.0359049192808127E-2</v>
      </c>
      <c r="P226" s="15">
        <f t="shared" si="216"/>
        <v>7.9493741542386642E-2</v>
      </c>
      <c r="Q226" s="5">
        <f t="shared" si="217"/>
        <v>217.55971521984446</v>
      </c>
      <c r="R226" s="5">
        <f t="shared" si="218"/>
        <v>367.86897482902862</v>
      </c>
      <c r="S226" s="5">
        <f t="shared" si="219"/>
        <v>241.82509242600611</v>
      </c>
      <c r="T226" s="5">
        <f t="shared" si="220"/>
        <v>22.458009059733897</v>
      </c>
      <c r="U226" s="5">
        <f t="shared" si="221"/>
        <v>74.627233233834161</v>
      </c>
      <c r="V226" s="5">
        <f t="shared" si="222"/>
        <v>124.41273083622256</v>
      </c>
      <c r="W226" s="15">
        <f t="shared" si="223"/>
        <v>-1.0734613539272964E-2</v>
      </c>
      <c r="X226" s="15">
        <f t="shared" si="224"/>
        <v>-1.217998157191269E-2</v>
      </c>
      <c r="Y226" s="15">
        <f t="shared" si="225"/>
        <v>-9.7425357312937999E-3</v>
      </c>
      <c r="Z226" s="5">
        <f t="shared" si="238"/>
        <v>184.18555979963875</v>
      </c>
      <c r="AA226" s="5">
        <f t="shared" si="239"/>
        <v>826.31327018900106</v>
      </c>
      <c r="AB226" s="5">
        <f t="shared" si="240"/>
        <v>2227.4049256976423</v>
      </c>
      <c r="AC226" s="16">
        <f t="shared" si="226"/>
        <v>1.1611127639832761</v>
      </c>
      <c r="AD226" s="16">
        <f t="shared" si="227"/>
        <v>3.0241930263272048</v>
      </c>
      <c r="AE226" s="16">
        <f t="shared" si="228"/>
        <v>12.307709912970351</v>
      </c>
      <c r="AF226" s="15">
        <f t="shared" si="229"/>
        <v>-4.0504037456468023E-3</v>
      </c>
      <c r="AG226" s="15">
        <f t="shared" si="230"/>
        <v>2.9673830763510267E-4</v>
      </c>
      <c r="AH226" s="15">
        <f t="shared" si="231"/>
        <v>9.7937136394747881E-3</v>
      </c>
      <c r="AI226" s="1">
        <f t="shared" si="195"/>
        <v>11102.683003288674</v>
      </c>
      <c r="AJ226" s="1">
        <f t="shared" si="196"/>
        <v>6164.1926901031929</v>
      </c>
      <c r="AK226" s="1">
        <f t="shared" si="197"/>
        <v>2586.1527702410513</v>
      </c>
      <c r="AL226" s="14">
        <f t="shared" si="232"/>
        <v>80.380560561704883</v>
      </c>
      <c r="AM226" s="14">
        <f t="shared" si="233"/>
        <v>19.014647880084507</v>
      </c>
      <c r="AN226" s="14">
        <f t="shared" si="234"/>
        <v>6.0483847526425238</v>
      </c>
      <c r="AO226" s="11">
        <f t="shared" si="235"/>
        <v>3.7350408084908613E-3</v>
      </c>
      <c r="AP226" s="11">
        <f t="shared" si="236"/>
        <v>4.7051663146339684E-3</v>
      </c>
      <c r="AQ226" s="11">
        <f t="shared" si="237"/>
        <v>4.2681795183730966E-3</v>
      </c>
      <c r="AR226" s="1">
        <f t="shared" si="243"/>
        <v>9687.3999222806578</v>
      </c>
      <c r="AS226" s="1">
        <f t="shared" si="241"/>
        <v>4929.4199836722046</v>
      </c>
      <c r="AT226" s="1">
        <f t="shared" si="242"/>
        <v>1943.7326935966516</v>
      </c>
      <c r="AU226" s="1">
        <f t="shared" si="198"/>
        <v>1937.4799844561317</v>
      </c>
      <c r="AV226" s="1">
        <f t="shared" si="199"/>
        <v>985.88399673444098</v>
      </c>
      <c r="AW226" s="1">
        <f t="shared" si="200"/>
        <v>388.74653871933037</v>
      </c>
      <c r="AX226" s="2">
        <v>0.2</v>
      </c>
      <c r="AY226" s="2">
        <v>0.2</v>
      </c>
      <c r="AZ226" s="2">
        <v>0.2</v>
      </c>
      <c r="BA226" s="2">
        <f t="shared" si="244"/>
        <v>0.19999999999999998</v>
      </c>
      <c r="BB226" s="2">
        <f t="shared" si="250"/>
        <v>4.000000000000001E-3</v>
      </c>
      <c r="BC226" s="2">
        <f t="shared" si="245"/>
        <v>4.000000000000001E-3</v>
      </c>
      <c r="BD226" s="2">
        <f t="shared" si="246"/>
        <v>4.000000000000001E-3</v>
      </c>
      <c r="BE226" s="2">
        <f t="shared" si="247"/>
        <v>38.74959968912264</v>
      </c>
      <c r="BF226" s="2">
        <f t="shared" si="248"/>
        <v>19.717679934688825</v>
      </c>
      <c r="BG226" s="2">
        <f t="shared" si="249"/>
        <v>7.7749307743866085</v>
      </c>
      <c r="BH226" s="2">
        <f t="shared" si="251"/>
        <v>2103.8348354385294</v>
      </c>
      <c r="BI226" s="2">
        <f t="shared" si="252"/>
        <v>238.62233182070082</v>
      </c>
      <c r="BJ226" s="2">
        <f t="shared" si="253"/>
        <v>34.905780644942382</v>
      </c>
      <c r="BK226" s="11">
        <f t="shared" si="254"/>
        <v>0.12993606888878115</v>
      </c>
      <c r="BL226" s="12">
        <f>BL$4*temperature!$I336+BL$5*temperature!$I336^2</f>
        <v>-21.40495008325049</v>
      </c>
      <c r="BM226" s="12">
        <f>BM$4*temperature!$I336+BM$5*temperature!$I336^2</f>
        <v>-19.324245857425282</v>
      </c>
      <c r="BN226" s="12">
        <f>BN$4*temperature!$I336+BN$5*temperature!$I336^2</f>
        <v>-17.422273181140707</v>
      </c>
      <c r="BO226" s="12">
        <f>BO$4*temperature!$I336^2+BO$5*temperature!$I336^6</f>
        <v>-92.457299460708938</v>
      </c>
      <c r="BP226" s="12">
        <f>BP$4*temperature!$I336^2+BP$5*temperature!$I336^6</f>
        <v>-91.519539455697426</v>
      </c>
      <c r="BQ226" s="12">
        <f>BQ$4*temperature!$I336^2+BQ$5*temperature!$I336^6</f>
        <v>-90.924522469869416</v>
      </c>
    </row>
    <row r="227" spans="1:69">
      <c r="A227" s="2">
        <f t="shared" si="201"/>
        <v>2181</v>
      </c>
      <c r="B227" s="5">
        <f t="shared" si="202"/>
        <v>1165.3916880703262</v>
      </c>
      <c r="C227" s="5">
        <f t="shared" si="203"/>
        <v>2964.0998227929235</v>
      </c>
      <c r="D227" s="5">
        <f t="shared" si="204"/>
        <v>4369.7454152186083</v>
      </c>
      <c r="E227" s="15">
        <f t="shared" si="205"/>
        <v>6.3733016827784372E-7</v>
      </c>
      <c r="F227" s="15">
        <f t="shared" si="206"/>
        <v>1.2555831679881227E-6</v>
      </c>
      <c r="G227" s="15">
        <f t="shared" si="207"/>
        <v>2.5632283736696284E-6</v>
      </c>
      <c r="H227" s="5">
        <f t="shared" si="208"/>
        <v>10693.533957326206</v>
      </c>
      <c r="I227" s="5">
        <f t="shared" si="209"/>
        <v>5359.0551943083938</v>
      </c>
      <c r="J227" s="5">
        <f t="shared" si="210"/>
        <v>2093.7459663989343</v>
      </c>
      <c r="K227" s="5">
        <f t="shared" si="211"/>
        <v>9175.9140440007141</v>
      </c>
      <c r="L227" s="5">
        <f t="shared" si="212"/>
        <v>1807.9874210372654</v>
      </c>
      <c r="M227" s="5">
        <f t="shared" si="213"/>
        <v>479.14598390720869</v>
      </c>
      <c r="N227" s="15">
        <f t="shared" si="214"/>
        <v>0.10385936658029782</v>
      </c>
      <c r="O227" s="15">
        <f t="shared" si="215"/>
        <v>8.7155990629365077E-2</v>
      </c>
      <c r="P227" s="15">
        <f t="shared" si="216"/>
        <v>7.7175172574474704E-2</v>
      </c>
      <c r="Q227" s="5">
        <f t="shared" si="217"/>
        <v>237.57750620029108</v>
      </c>
      <c r="R227" s="5">
        <f t="shared" si="218"/>
        <v>395.0603040626894</v>
      </c>
      <c r="S227" s="5">
        <f t="shared" si="219"/>
        <v>257.95083334408997</v>
      </c>
      <c r="T227" s="5">
        <f t="shared" si="220"/>
        <v>22.216931011616161</v>
      </c>
      <c r="U227" s="5">
        <f t="shared" si="221"/>
        <v>73.718274908283234</v>
      </c>
      <c r="V227" s="5">
        <f t="shared" si="222"/>
        <v>123.20063536062283</v>
      </c>
      <c r="W227" s="15">
        <f t="shared" si="223"/>
        <v>-1.0734613539272964E-2</v>
      </c>
      <c r="X227" s="15">
        <f t="shared" si="224"/>
        <v>-1.217998157191269E-2</v>
      </c>
      <c r="Y227" s="15">
        <f t="shared" si="225"/>
        <v>-9.7425357312937999E-3</v>
      </c>
      <c r="Z227" s="5">
        <f t="shared" si="238"/>
        <v>201.2705474099163</v>
      </c>
      <c r="AA227" s="5">
        <f t="shared" si="239"/>
        <v>890.26952932933864</v>
      </c>
      <c r="AB227" s="5">
        <f t="shared" si="240"/>
        <v>2404.3697962676306</v>
      </c>
      <c r="AC227" s="16">
        <f t="shared" si="226"/>
        <v>1.15640978849492</v>
      </c>
      <c r="AD227" s="16">
        <f t="shared" si="227"/>
        <v>3.0250904202477988</v>
      </c>
      <c r="AE227" s="16">
        <f t="shared" si="228"/>
        <v>12.428248099415708</v>
      </c>
      <c r="AF227" s="15">
        <f t="shared" si="229"/>
        <v>-4.0504037456468023E-3</v>
      </c>
      <c r="AG227" s="15">
        <f t="shared" si="230"/>
        <v>2.9673830763510267E-4</v>
      </c>
      <c r="AH227" s="15">
        <f t="shared" si="231"/>
        <v>9.7937136394747881E-3</v>
      </c>
      <c r="AI227" s="1">
        <f t="shared" si="195"/>
        <v>11929.894687415937</v>
      </c>
      <c r="AJ227" s="1">
        <f t="shared" si="196"/>
        <v>6533.6574178273149</v>
      </c>
      <c r="AK227" s="1">
        <f t="shared" si="197"/>
        <v>2716.2840319362767</v>
      </c>
      <c r="AL227" s="14">
        <f t="shared" si="232"/>
        <v>80.677782988873147</v>
      </c>
      <c r="AM227" s="14">
        <f t="shared" si="233"/>
        <v>19.103220289967609</v>
      </c>
      <c r="AN227" s="14">
        <f t="shared" si="234"/>
        <v>6.0739421886437892</v>
      </c>
      <c r="AO227" s="11">
        <f t="shared" si="235"/>
        <v>3.6976904004059528E-3</v>
      </c>
      <c r="AP227" s="11">
        <f t="shared" si="236"/>
        <v>4.6581146514876283E-3</v>
      </c>
      <c r="AQ227" s="11">
        <f t="shared" si="237"/>
        <v>4.225497723189366E-3</v>
      </c>
      <c r="AR227" s="1">
        <f t="shared" si="243"/>
        <v>10693.533957326206</v>
      </c>
      <c r="AS227" s="1">
        <f t="shared" si="241"/>
        <v>5359.0551943083938</v>
      </c>
      <c r="AT227" s="1">
        <f t="shared" si="242"/>
        <v>2093.7459663989343</v>
      </c>
      <c r="AU227" s="1">
        <f t="shared" si="198"/>
        <v>2138.7067914652412</v>
      </c>
      <c r="AV227" s="1">
        <f t="shared" si="199"/>
        <v>1071.8110388616788</v>
      </c>
      <c r="AW227" s="1">
        <f t="shared" si="200"/>
        <v>418.74919327978688</v>
      </c>
      <c r="AX227" s="2">
        <v>0.2</v>
      </c>
      <c r="AY227" s="2">
        <v>0.2</v>
      </c>
      <c r="AZ227" s="2">
        <v>0.2</v>
      </c>
      <c r="BA227" s="2">
        <f t="shared" si="244"/>
        <v>0.2</v>
      </c>
      <c r="BB227" s="2">
        <f t="shared" si="250"/>
        <v>4.000000000000001E-3</v>
      </c>
      <c r="BC227" s="2">
        <f t="shared" si="245"/>
        <v>4.000000000000001E-3</v>
      </c>
      <c r="BD227" s="2">
        <f t="shared" si="246"/>
        <v>4.000000000000001E-3</v>
      </c>
      <c r="BE227" s="2">
        <f t="shared" si="247"/>
        <v>42.774135829304832</v>
      </c>
      <c r="BF227" s="2">
        <f t="shared" si="248"/>
        <v>21.436220777233579</v>
      </c>
      <c r="BG227" s="2">
        <f t="shared" si="249"/>
        <v>8.3749838655957394</v>
      </c>
      <c r="BH227" s="2">
        <f t="shared" si="251"/>
        <v>2125.205917097705</v>
      </c>
      <c r="BI227" s="2">
        <f t="shared" si="252"/>
        <v>240.78349388619418</v>
      </c>
      <c r="BJ227" s="2">
        <f t="shared" si="253"/>
        <v>34.832345168353292</v>
      </c>
      <c r="BK227" s="11">
        <f t="shared" si="254"/>
        <v>0.1257545989632218</v>
      </c>
      <c r="BL227" s="12">
        <f>BL$4*temperature!$I337+BL$5*temperature!$I337^2</f>
        <v>-21.339992047732572</v>
      </c>
      <c r="BM227" s="12">
        <f>BM$4*temperature!$I337+BM$5*temperature!$I337^2</f>
        <v>-19.272984866056291</v>
      </c>
      <c r="BN227" s="12">
        <f>BN$4*temperature!$I337+BN$5*temperature!$I337^2</f>
        <v>-17.38143252203826</v>
      </c>
      <c r="BO227" s="12">
        <f>BO$4*temperature!$I337^2+BO$5*temperature!$I337^6</f>
        <v>-91.897893089967127</v>
      </c>
      <c r="BP227" s="12">
        <f>BP$4*temperature!$I337^2+BP$5*temperature!$I337^6</f>
        <v>-90.98872486095155</v>
      </c>
      <c r="BQ227" s="12">
        <f>BQ$4*temperature!$I337^2+BQ$5*temperature!$I337^6</f>
        <v>-90.411863848474823</v>
      </c>
    </row>
    <row r="228" spans="1:69">
      <c r="A228" s="2">
        <f t="shared" si="201"/>
        <v>2182</v>
      </c>
      <c r="B228" s="5">
        <f t="shared" si="202"/>
        <v>1165.3923936726428</v>
      </c>
      <c r="C228" s="5">
        <f t="shared" si="203"/>
        <v>2964.1033583830767</v>
      </c>
      <c r="D228" s="5">
        <f t="shared" si="204"/>
        <v>4369.7560558412706</v>
      </c>
      <c r="E228" s="15">
        <f t="shared" si="205"/>
        <v>6.0546365986395154E-7</v>
      </c>
      <c r="F228" s="15">
        <f t="shared" si="206"/>
        <v>1.1928040095887166E-6</v>
      </c>
      <c r="G228" s="15">
        <f t="shared" si="207"/>
        <v>2.4350669549861471E-6</v>
      </c>
      <c r="H228" s="5">
        <f t="shared" si="208"/>
        <v>11751.187135815997</v>
      </c>
      <c r="I228" s="5">
        <f t="shared" si="209"/>
        <v>5809.1169515996771</v>
      </c>
      <c r="J228" s="5">
        <f t="shared" si="210"/>
        <v>2250.3670000506968</v>
      </c>
      <c r="K228" s="5">
        <f t="shared" si="211"/>
        <v>10083.459613789868</v>
      </c>
      <c r="L228" s="5">
        <f t="shared" si="212"/>
        <v>1959.8226678466974</v>
      </c>
      <c r="M228" s="5">
        <f t="shared" si="213"/>
        <v>514.98687141643052</v>
      </c>
      <c r="N228" s="15">
        <f t="shared" si="214"/>
        <v>9.8905195214041397E-2</v>
      </c>
      <c r="O228" s="15">
        <f t="shared" si="215"/>
        <v>8.3980256191341196E-2</v>
      </c>
      <c r="P228" s="15">
        <f t="shared" si="216"/>
        <v>7.4801602670143241E-2</v>
      </c>
      <c r="Q228" s="5">
        <f t="shared" si="217"/>
        <v>258.2727713016435</v>
      </c>
      <c r="R228" s="5">
        <f t="shared" si="218"/>
        <v>423.02214848457908</v>
      </c>
      <c r="S228" s="5">
        <f t="shared" si="219"/>
        <v>274.54555886331673</v>
      </c>
      <c r="T228" s="5">
        <f t="shared" si="220"/>
        <v>21.978440843177772</v>
      </c>
      <c r="U228" s="5">
        <f t="shared" si="221"/>
        <v>72.820387678387149</v>
      </c>
      <c r="V228" s="5">
        <f t="shared" si="222"/>
        <v>122.00034876850386</v>
      </c>
      <c r="W228" s="15">
        <f t="shared" si="223"/>
        <v>-1.0734613539272964E-2</v>
      </c>
      <c r="X228" s="15">
        <f t="shared" si="224"/>
        <v>-1.217998157191269E-2</v>
      </c>
      <c r="Y228" s="15">
        <f t="shared" si="225"/>
        <v>-9.7425357312937999E-3</v>
      </c>
      <c r="Z228" s="5">
        <f t="shared" si="238"/>
        <v>218.89932648792831</v>
      </c>
      <c r="AA228" s="5">
        <f t="shared" si="239"/>
        <v>956.35821692513787</v>
      </c>
      <c r="AB228" s="5">
        <f t="shared" si="240"/>
        <v>2589.8195160837713</v>
      </c>
      <c r="AC228" s="16">
        <f t="shared" si="226"/>
        <v>1.1517258619560975</v>
      </c>
      <c r="AD228" s="16">
        <f t="shared" si="227"/>
        <v>3.0259880804595465</v>
      </c>
      <c r="AE228" s="16">
        <f t="shared" si="228"/>
        <v>12.549966802341732</v>
      </c>
      <c r="AF228" s="15">
        <f t="shared" si="229"/>
        <v>-4.0504037456468023E-3</v>
      </c>
      <c r="AG228" s="15">
        <f t="shared" si="230"/>
        <v>2.9673830763510267E-4</v>
      </c>
      <c r="AH228" s="15">
        <f t="shared" si="231"/>
        <v>9.7937136394747881E-3</v>
      </c>
      <c r="AI228" s="1">
        <f t="shared" si="195"/>
        <v>12875.612010139586</v>
      </c>
      <c r="AJ228" s="1">
        <f t="shared" si="196"/>
        <v>6952.102714906262</v>
      </c>
      <c r="AK228" s="1">
        <f t="shared" si="197"/>
        <v>2863.4048220224363</v>
      </c>
      <c r="AL228" s="14">
        <f t="shared" si="232"/>
        <v>80.97312123792031</v>
      </c>
      <c r="AM228" s="14">
        <f t="shared" si="233"/>
        <v>19.191315430387672</v>
      </c>
      <c r="AN228" s="14">
        <f t="shared" si="234"/>
        <v>6.0993509632437979</v>
      </c>
      <c r="AO228" s="11">
        <f t="shared" si="235"/>
        <v>3.660713496401893E-3</v>
      </c>
      <c r="AP228" s="11">
        <f t="shared" si="236"/>
        <v>4.6115335049727521E-3</v>
      </c>
      <c r="AQ228" s="11">
        <f t="shared" si="237"/>
        <v>4.1832427459574722E-3</v>
      </c>
      <c r="AR228" s="1">
        <f t="shared" si="243"/>
        <v>11751.187135815997</v>
      </c>
      <c r="AS228" s="1">
        <f t="shared" si="241"/>
        <v>5809.1169515996771</v>
      </c>
      <c r="AT228" s="1">
        <f t="shared" si="242"/>
        <v>2250.3670000506968</v>
      </c>
      <c r="AU228" s="1">
        <f t="shared" si="198"/>
        <v>2350.2374271631993</v>
      </c>
      <c r="AV228" s="1">
        <f t="shared" si="199"/>
        <v>1161.8233903199355</v>
      </c>
      <c r="AW228" s="1">
        <f t="shared" si="200"/>
        <v>450.07340001013938</v>
      </c>
      <c r="AX228" s="2">
        <v>0.2</v>
      </c>
      <c r="AY228" s="2">
        <v>0.2</v>
      </c>
      <c r="AZ228" s="2">
        <v>0.2</v>
      </c>
      <c r="BA228" s="2">
        <f t="shared" si="244"/>
        <v>0.2</v>
      </c>
      <c r="BB228" s="2">
        <f t="shared" si="250"/>
        <v>4.000000000000001E-3</v>
      </c>
      <c r="BC228" s="2">
        <f t="shared" si="245"/>
        <v>4.000000000000001E-3</v>
      </c>
      <c r="BD228" s="2">
        <f t="shared" si="246"/>
        <v>4.000000000000001E-3</v>
      </c>
      <c r="BE228" s="2">
        <f t="shared" si="247"/>
        <v>47.004748543264</v>
      </c>
      <c r="BF228" s="2">
        <f t="shared" si="248"/>
        <v>23.236467806398714</v>
      </c>
      <c r="BG228" s="2">
        <f t="shared" si="249"/>
        <v>9.0014680002027898</v>
      </c>
      <c r="BH228" s="2">
        <f t="shared" si="251"/>
        <v>2147.3226664247495</v>
      </c>
      <c r="BI228" s="2">
        <f t="shared" si="252"/>
        <v>242.96824552946384</v>
      </c>
      <c r="BJ228" s="2">
        <f t="shared" si="253"/>
        <v>34.757124750586769</v>
      </c>
      <c r="BK228" s="11">
        <f t="shared" si="254"/>
        <v>0.12171555969818801</v>
      </c>
      <c r="BL228" s="12">
        <f>BL$4*temperature!$I338+BL$5*temperature!$I338^2</f>
        <v>-21.274392293074936</v>
      </c>
      <c r="BM228" s="12">
        <f>BM$4*temperature!$I338+BM$5*temperature!$I338^2</f>
        <v>-19.221213161904338</v>
      </c>
      <c r="BN228" s="12">
        <f>BN$4*temperature!$I338+BN$5*temperature!$I338^2</f>
        <v>-17.340181380916672</v>
      </c>
      <c r="BO228" s="12">
        <f>BO$4*temperature!$I338^2+BO$5*temperature!$I338^6</f>
        <v>-91.334955485711276</v>
      </c>
      <c r="BP228" s="12">
        <f>BP$4*temperature!$I338^2+BP$5*temperature!$I338^6</f>
        <v>-90.454519380265907</v>
      </c>
      <c r="BQ228" s="12">
        <f>BQ$4*temperature!$I338^2+BQ$5*temperature!$I338^6</f>
        <v>-89.895903457861422</v>
      </c>
    </row>
    <row r="229" spans="1:69">
      <c r="A229" s="2">
        <f t="shared" si="201"/>
        <v>2183</v>
      </c>
      <c r="B229" s="5">
        <f t="shared" si="202"/>
        <v>1165.3930639952493</v>
      </c>
      <c r="C229" s="5">
        <f t="shared" si="203"/>
        <v>2964.1067171977288</v>
      </c>
      <c r="D229" s="5">
        <f t="shared" si="204"/>
        <v>4369.7661644574155</v>
      </c>
      <c r="E229" s="15">
        <f t="shared" si="205"/>
        <v>5.7519047687075398E-7</v>
      </c>
      <c r="F229" s="15">
        <f t="shared" si="206"/>
        <v>1.1331638091092807E-6</v>
      </c>
      <c r="G229" s="15">
        <f t="shared" si="207"/>
        <v>2.3133136072368396E-6</v>
      </c>
      <c r="H229" s="5">
        <f t="shared" si="208"/>
        <v>12858.105736827889</v>
      </c>
      <c r="I229" s="5">
        <f t="shared" si="209"/>
        <v>6278.7084428067565</v>
      </c>
      <c r="J229" s="5">
        <f t="shared" si="210"/>
        <v>2413.2738361584093</v>
      </c>
      <c r="K229" s="5">
        <f t="shared" si="211"/>
        <v>11033.278070788572</v>
      </c>
      <c r="L229" s="5">
        <f t="shared" si="212"/>
        <v>2118.2464202040123</v>
      </c>
      <c r="M229" s="5">
        <f t="shared" si="213"/>
        <v>552.26612714139605</v>
      </c>
      <c r="N229" s="15">
        <f t="shared" si="214"/>
        <v>9.4195692091606942E-2</v>
      </c>
      <c r="O229" s="15">
        <f t="shared" si="215"/>
        <v>8.0835758743100339E-2</v>
      </c>
      <c r="P229" s="15">
        <f t="shared" si="216"/>
        <v>7.2388749682942288E-2</v>
      </c>
      <c r="Q229" s="5">
        <f t="shared" si="217"/>
        <v>279.56750252303266</v>
      </c>
      <c r="R229" s="5">
        <f t="shared" si="218"/>
        <v>451.64907631837997</v>
      </c>
      <c r="S229" s="5">
        <f t="shared" si="219"/>
        <v>291.55184988265637</v>
      </c>
      <c r="T229" s="5">
        <f t="shared" si="220"/>
        <v>21.742510774530487</v>
      </c>
      <c r="U229" s="5">
        <f t="shared" si="221"/>
        <v>71.933436698404861</v>
      </c>
      <c r="V229" s="5">
        <f t="shared" si="222"/>
        <v>120.8117560113964</v>
      </c>
      <c r="W229" s="15">
        <f t="shared" si="223"/>
        <v>-1.0734613539272964E-2</v>
      </c>
      <c r="X229" s="15">
        <f t="shared" si="224"/>
        <v>-1.217998157191269E-2</v>
      </c>
      <c r="Y229" s="15">
        <f t="shared" si="225"/>
        <v>-9.7425357312937999E-3</v>
      </c>
      <c r="Z229" s="5">
        <f t="shared" si="238"/>
        <v>237.00367948570343</v>
      </c>
      <c r="AA229" s="5">
        <f t="shared" si="239"/>
        <v>1024.3518575332716</v>
      </c>
      <c r="AB229" s="5">
        <f t="shared" si="240"/>
        <v>2783.4258068302979</v>
      </c>
      <c r="AC229" s="16">
        <f t="shared" si="226"/>
        <v>1.1470609072108722</v>
      </c>
      <c r="AD229" s="16">
        <f t="shared" si="227"/>
        <v>3.0268860070414658</v>
      </c>
      <c r="AE229" s="16">
        <f t="shared" si="228"/>
        <v>12.672877583388782</v>
      </c>
      <c r="AF229" s="15">
        <f t="shared" si="229"/>
        <v>-4.0504037456468023E-3</v>
      </c>
      <c r="AG229" s="15">
        <f t="shared" si="230"/>
        <v>2.9673830763510267E-4</v>
      </c>
      <c r="AH229" s="15">
        <f t="shared" si="231"/>
        <v>9.7937136394747881E-3</v>
      </c>
      <c r="AI229" s="1">
        <f t="shared" si="195"/>
        <v>13938.288236288829</v>
      </c>
      <c r="AJ229" s="1">
        <f t="shared" si="196"/>
        <v>7418.7158337355713</v>
      </c>
      <c r="AK229" s="1">
        <f t="shared" si="197"/>
        <v>3027.1377398303321</v>
      </c>
      <c r="AL229" s="14">
        <f t="shared" si="232"/>
        <v>81.266576441704146</v>
      </c>
      <c r="AM229" s="14">
        <f t="shared" si="233"/>
        <v>19.278931810558287</v>
      </c>
      <c r="AN229" s="14">
        <f t="shared" si="234"/>
        <v>6.1246108782591149</v>
      </c>
      <c r="AO229" s="11">
        <f t="shared" si="235"/>
        <v>3.6241063614378742E-3</v>
      </c>
      <c r="AP229" s="11">
        <f t="shared" si="236"/>
        <v>4.5654181699230243E-3</v>
      </c>
      <c r="AQ229" s="11">
        <f t="shared" si="237"/>
        <v>4.1414103184978972E-3</v>
      </c>
      <c r="AR229" s="1">
        <f t="shared" si="243"/>
        <v>12858.105736827889</v>
      </c>
      <c r="AS229" s="1">
        <f t="shared" si="241"/>
        <v>6278.7084428067565</v>
      </c>
      <c r="AT229" s="1">
        <f t="shared" si="242"/>
        <v>2413.2738361584093</v>
      </c>
      <c r="AU229" s="1">
        <f t="shared" si="198"/>
        <v>2571.6211473655781</v>
      </c>
      <c r="AV229" s="1">
        <f t="shared" si="199"/>
        <v>1255.7416885613513</v>
      </c>
      <c r="AW229" s="1">
        <f t="shared" si="200"/>
        <v>482.65476723168189</v>
      </c>
      <c r="AX229" s="2">
        <v>0.2</v>
      </c>
      <c r="AY229" s="2">
        <v>0.2</v>
      </c>
      <c r="AZ229" s="2">
        <v>0.2</v>
      </c>
      <c r="BA229" s="2">
        <f t="shared" si="244"/>
        <v>0.2</v>
      </c>
      <c r="BB229" s="2">
        <f t="shared" si="250"/>
        <v>4.000000000000001E-3</v>
      </c>
      <c r="BC229" s="2">
        <f t="shared" si="245"/>
        <v>4.000000000000001E-3</v>
      </c>
      <c r="BD229" s="2">
        <f t="shared" si="246"/>
        <v>4.000000000000001E-3</v>
      </c>
      <c r="BE229" s="2">
        <f t="shared" si="247"/>
        <v>51.432422947311565</v>
      </c>
      <c r="BF229" s="2">
        <f t="shared" si="248"/>
        <v>25.114833771227033</v>
      </c>
      <c r="BG229" s="2">
        <f t="shared" si="249"/>
        <v>9.6530953446336394</v>
      </c>
      <c r="BH229" s="2">
        <f t="shared" si="251"/>
        <v>2170.1107366315841</v>
      </c>
      <c r="BI229" s="2">
        <f t="shared" si="252"/>
        <v>245.17780278844552</v>
      </c>
      <c r="BJ229" s="2">
        <f t="shared" si="253"/>
        <v>34.680627451774491</v>
      </c>
      <c r="BK229" s="11">
        <f t="shared" si="254"/>
        <v>0.117800210000055</v>
      </c>
      <c r="BL229" s="12">
        <f>BL$4*temperature!$I339+BL$5*temperature!$I339^2</f>
        <v>-21.208344527897601</v>
      </c>
      <c r="BM229" s="12">
        <f>BM$4*temperature!$I339+BM$5*temperature!$I339^2</f>
        <v>-19.169083496008568</v>
      </c>
      <c r="BN229" s="12">
        <f>BN$4*temperature!$I339+BN$5*temperature!$I339^2</f>
        <v>-17.298641364134937</v>
      </c>
      <c r="BO229" s="12">
        <f>BO$4*temperature!$I339^2+BO$5*temperature!$I339^6</f>
        <v>-90.770196264083069</v>
      </c>
      <c r="BP229" s="12">
        <f>BP$4*temperature!$I339^2+BP$5*temperature!$I339^6</f>
        <v>-89.918544396412898</v>
      </c>
      <c r="BQ229" s="12">
        <f>BQ$4*temperature!$I339^2+BQ$5*temperature!$I339^6</f>
        <v>-89.378206651903241</v>
      </c>
    </row>
    <row r="230" spans="1:69">
      <c r="A230" s="2">
        <f t="shared" si="201"/>
        <v>2184</v>
      </c>
      <c r="B230" s="5">
        <f t="shared" si="202"/>
        <v>1165.3937008020919</v>
      </c>
      <c r="C230" s="5">
        <f t="shared" si="203"/>
        <v>2964.1099080752642</v>
      </c>
      <c r="D230" s="5">
        <f t="shared" si="204"/>
        <v>4369.775767664968</v>
      </c>
      <c r="E230" s="15">
        <f t="shared" si="205"/>
        <v>5.4643095302721625E-7</v>
      </c>
      <c r="F230" s="15">
        <f t="shared" si="206"/>
        <v>1.0765056186538167E-6</v>
      </c>
      <c r="G230" s="15">
        <f t="shared" si="207"/>
        <v>2.1976479268749977E-6</v>
      </c>
      <c r="H230" s="5">
        <f t="shared" si="208"/>
        <v>14011.492184912764</v>
      </c>
      <c r="I230" s="5">
        <f t="shared" si="209"/>
        <v>6766.7559120054248</v>
      </c>
      <c r="J230" s="5">
        <f t="shared" si="210"/>
        <v>2582.0925787606693</v>
      </c>
      <c r="K230" s="5">
        <f t="shared" si="211"/>
        <v>12022.968869034763</v>
      </c>
      <c r="L230" s="5">
        <f t="shared" si="212"/>
        <v>2282.8964248493057</v>
      </c>
      <c r="M230" s="5">
        <f t="shared" si="213"/>
        <v>590.89818701164961</v>
      </c>
      <c r="N230" s="15">
        <f t="shared" si="214"/>
        <v>8.9700521630690311E-2</v>
      </c>
      <c r="O230" s="15">
        <f t="shared" si="215"/>
        <v>7.7729391195872077E-2</v>
      </c>
      <c r="P230" s="15">
        <f t="shared" si="216"/>
        <v>6.9951890894012214E-2</v>
      </c>
      <c r="Q230" s="5">
        <f t="shared" si="217"/>
        <v>301.37477324352284</v>
      </c>
      <c r="R230" s="5">
        <f t="shared" si="218"/>
        <v>480.8273288417347</v>
      </c>
      <c r="S230" s="5">
        <f t="shared" si="219"/>
        <v>308.90798247975141</v>
      </c>
      <c r="T230" s="5">
        <f t="shared" si="220"/>
        <v>21.509113323992423</v>
      </c>
      <c r="U230" s="5">
        <f t="shared" si="221"/>
        <v>71.057288765013936</v>
      </c>
      <c r="V230" s="5">
        <f t="shared" si="222"/>
        <v>119.63474316169501</v>
      </c>
      <c r="W230" s="15">
        <f t="shared" si="223"/>
        <v>-1.0734613539272964E-2</v>
      </c>
      <c r="X230" s="15">
        <f t="shared" si="224"/>
        <v>-1.217998157191269E-2</v>
      </c>
      <c r="Y230" s="15">
        <f t="shared" si="225"/>
        <v>-9.7425357312937999E-3</v>
      </c>
      <c r="Z230" s="5">
        <f t="shared" si="238"/>
        <v>255.50565258981783</v>
      </c>
      <c r="AA230" s="5">
        <f t="shared" si="239"/>
        <v>1093.99674980334</v>
      </c>
      <c r="AB230" s="5">
        <f t="shared" si="240"/>
        <v>2984.7893798160671</v>
      </c>
      <c r="AC230" s="16">
        <f t="shared" si="226"/>
        <v>1.1424148474158202</v>
      </c>
      <c r="AD230" s="16">
        <f t="shared" si="227"/>
        <v>3.0277842000725999</v>
      </c>
      <c r="AE230" s="16">
        <f t="shared" si="228"/>
        <v>12.796992117428612</v>
      </c>
      <c r="AF230" s="15">
        <f t="shared" si="229"/>
        <v>-4.0504037456468023E-3</v>
      </c>
      <c r="AG230" s="15">
        <f t="shared" si="230"/>
        <v>2.9673830763510267E-4</v>
      </c>
      <c r="AH230" s="15">
        <f t="shared" si="231"/>
        <v>9.7937136394747881E-3</v>
      </c>
      <c r="AI230" s="1">
        <f t="shared" si="195"/>
        <v>15116.080560025524</v>
      </c>
      <c r="AJ230" s="1">
        <f t="shared" si="196"/>
        <v>7932.5859389233656</v>
      </c>
      <c r="AK230" s="1">
        <f t="shared" si="197"/>
        <v>3207.0787330789808</v>
      </c>
      <c r="AL230" s="14">
        <f t="shared" si="232"/>
        <v>81.55814997119225</v>
      </c>
      <c r="AM230" s="14">
        <f t="shared" si="233"/>
        <v>19.366068032287071</v>
      </c>
      <c r="AN230" s="14">
        <f t="shared" si="234"/>
        <v>6.1497217596802418</v>
      </c>
      <c r="AO230" s="11">
        <f t="shared" si="235"/>
        <v>3.5878652978234954E-3</v>
      </c>
      <c r="AP230" s="11">
        <f t="shared" si="236"/>
        <v>4.519763988223794E-3</v>
      </c>
      <c r="AQ230" s="11">
        <f t="shared" si="237"/>
        <v>4.0999962153129184E-3</v>
      </c>
      <c r="AR230" s="1">
        <f t="shared" si="243"/>
        <v>14011.492184912764</v>
      </c>
      <c r="AS230" s="1">
        <f t="shared" si="241"/>
        <v>6766.7559120054248</v>
      </c>
      <c r="AT230" s="1">
        <f t="shared" si="242"/>
        <v>2582.0925787606693</v>
      </c>
      <c r="AU230" s="1">
        <f t="shared" si="198"/>
        <v>2802.2984369825531</v>
      </c>
      <c r="AV230" s="1">
        <f t="shared" si="199"/>
        <v>1353.351182401085</v>
      </c>
      <c r="AW230" s="1">
        <f t="shared" si="200"/>
        <v>516.41851575213389</v>
      </c>
      <c r="AX230" s="2">
        <v>0.2</v>
      </c>
      <c r="AY230" s="2">
        <v>0.2</v>
      </c>
      <c r="AZ230" s="2">
        <v>0.2</v>
      </c>
      <c r="BA230" s="2">
        <f t="shared" si="244"/>
        <v>0.2</v>
      </c>
      <c r="BB230" s="2">
        <f t="shared" si="250"/>
        <v>4.000000000000001E-3</v>
      </c>
      <c r="BC230" s="2">
        <f t="shared" si="245"/>
        <v>4.000000000000001E-3</v>
      </c>
      <c r="BD230" s="2">
        <f t="shared" si="246"/>
        <v>4.000000000000001E-3</v>
      </c>
      <c r="BE230" s="2">
        <f t="shared" si="247"/>
        <v>56.045968739651073</v>
      </c>
      <c r="BF230" s="2">
        <f t="shared" si="248"/>
        <v>27.067023648021706</v>
      </c>
      <c r="BG230" s="2">
        <f t="shared" si="249"/>
        <v>10.32837031504268</v>
      </c>
      <c r="BH230" s="2">
        <f t="shared" si="251"/>
        <v>2193.5314609115835</v>
      </c>
      <c r="BI230" s="2">
        <f t="shared" si="252"/>
        <v>247.41411391658477</v>
      </c>
      <c r="BJ230" s="2">
        <f t="shared" si="253"/>
        <v>34.603347173793374</v>
      </c>
      <c r="BK230" s="11">
        <f t="shared" si="254"/>
        <v>0.11400038754551842</v>
      </c>
      <c r="BL230" s="12">
        <f>BL$4*temperature!$I340+BL$5*temperature!$I340^2</f>
        <v>-21.142037215719085</v>
      </c>
      <c r="BM230" s="12">
        <f>BM$4*temperature!$I340+BM$5*temperature!$I340^2</f>
        <v>-19.11674452909762</v>
      </c>
      <c r="BN230" s="12">
        <f>BN$4*temperature!$I340+BN$5*temperature!$I340^2</f>
        <v>-17.256930859873719</v>
      </c>
      <c r="BO230" s="12">
        <f>BO$4*temperature!$I340^2+BO$5*temperature!$I340^6</f>
        <v>-90.205256893116001</v>
      </c>
      <c r="BP230" s="12">
        <f>BP$4*temperature!$I340^2+BP$5*temperature!$I340^6</f>
        <v>-89.382357088750027</v>
      </c>
      <c r="BQ230" s="12">
        <f>BQ$4*temperature!$I340^2+BQ$5*temperature!$I340^6</f>
        <v>-88.860277086023657</v>
      </c>
    </row>
    <row r="231" spans="1:69">
      <c r="A231" s="2">
        <f t="shared" si="201"/>
        <v>2185</v>
      </c>
      <c r="B231" s="5">
        <f t="shared" si="202"/>
        <v>1165.394305768923</v>
      </c>
      <c r="C231" s="5">
        <f t="shared" si="203"/>
        <v>2964.1129394121863</v>
      </c>
      <c r="D231" s="5">
        <f t="shared" si="204"/>
        <v>4369.7848907321913</v>
      </c>
      <c r="E231" s="15">
        <f t="shared" si="205"/>
        <v>5.1910940537585537E-7</v>
      </c>
      <c r="F231" s="15">
        <f t="shared" si="206"/>
        <v>1.0226803377211258E-6</v>
      </c>
      <c r="G231" s="15">
        <f t="shared" si="207"/>
        <v>2.0877655305312479E-6</v>
      </c>
      <c r="H231" s="5">
        <f t="shared" si="208"/>
        <v>15208.104440594587</v>
      </c>
      <c r="I231" s="5">
        <f t="shared" si="209"/>
        <v>7272.0332088507739</v>
      </c>
      <c r="J231" s="5">
        <f t="shared" si="210"/>
        <v>2756.4037736441237</v>
      </c>
      <c r="K231" s="5">
        <f t="shared" si="211"/>
        <v>13049.750084852469</v>
      </c>
      <c r="L231" s="5">
        <f t="shared" si="212"/>
        <v>2453.3590175187092</v>
      </c>
      <c r="M231" s="5">
        <f t="shared" si="213"/>
        <v>630.78706219387084</v>
      </c>
      <c r="N231" s="15">
        <f t="shared" si="214"/>
        <v>8.5401636401320813E-2</v>
      </c>
      <c r="O231" s="15">
        <f t="shared" si="215"/>
        <v>7.4669437830783725E-2</v>
      </c>
      <c r="P231" s="15">
        <f t="shared" si="216"/>
        <v>6.7505495970382468E-2</v>
      </c>
      <c r="Q231" s="5">
        <f t="shared" si="217"/>
        <v>323.60141191480534</v>
      </c>
      <c r="R231" s="5">
        <f t="shared" si="218"/>
        <v>510.43719001542928</v>
      </c>
      <c r="S231" s="5">
        <f t="shared" si="219"/>
        <v>326.54894277874138</v>
      </c>
      <c r="T231" s="5">
        <f t="shared" si="220"/>
        <v>21.278221304886937</v>
      </c>
      <c r="U231" s="5">
        <f t="shared" si="221"/>
        <v>70.191812297305987</v>
      </c>
      <c r="V231" s="5">
        <f t="shared" si="222"/>
        <v>118.46919740173804</v>
      </c>
      <c r="W231" s="15">
        <f t="shared" si="223"/>
        <v>-1.0734613539272964E-2</v>
      </c>
      <c r="X231" s="15">
        <f t="shared" si="224"/>
        <v>-1.217998157191269E-2</v>
      </c>
      <c r="Y231" s="15">
        <f t="shared" si="225"/>
        <v>-9.7425357312937999E-3</v>
      </c>
      <c r="Z231" s="5">
        <f t="shared" si="238"/>
        <v>274.32038541537872</v>
      </c>
      <c r="AA231" s="5">
        <f t="shared" si="239"/>
        <v>1165.0187145121135</v>
      </c>
      <c r="AB231" s="5">
        <f t="shared" si="240"/>
        <v>3193.4467822407537</v>
      </c>
      <c r="AC231" s="16">
        <f t="shared" si="226"/>
        <v>1.1377876060387646</v>
      </c>
      <c r="AD231" s="16">
        <f t="shared" si="227"/>
        <v>3.0286826596320138</v>
      </c>
      <c r="AE231" s="16">
        <f t="shared" si="228"/>
        <v>12.922322193673324</v>
      </c>
      <c r="AF231" s="15">
        <f t="shared" si="229"/>
        <v>-4.0504037456468023E-3</v>
      </c>
      <c r="AG231" s="15">
        <f t="shared" si="230"/>
        <v>2.9673830763510267E-4</v>
      </c>
      <c r="AH231" s="15">
        <f t="shared" si="231"/>
        <v>9.7937136394747881E-3</v>
      </c>
      <c r="AI231" s="1">
        <f t="shared" si="195"/>
        <v>16406.770941005525</v>
      </c>
      <c r="AJ231" s="1">
        <f t="shared" si="196"/>
        <v>8492.6785274321137</v>
      </c>
      <c r="AK231" s="1">
        <f t="shared" si="197"/>
        <v>3402.7893755232167</v>
      </c>
      <c r="AL231" s="14">
        <f t="shared" si="232"/>
        <v>81.847843430668206</v>
      </c>
      <c r="AM231" s="14">
        <f t="shared" si="233"/>
        <v>19.452722788604039</v>
      </c>
      <c r="AN231" s="14">
        <f t="shared" si="234"/>
        <v>6.1746834572607598</v>
      </c>
      <c r="AO231" s="11">
        <f t="shared" si="235"/>
        <v>3.5519866448452606E-3</v>
      </c>
      <c r="AP231" s="11">
        <f t="shared" si="236"/>
        <v>4.4745663483415563E-3</v>
      </c>
      <c r="AQ231" s="11">
        <f t="shared" si="237"/>
        <v>4.0589962531597888E-3</v>
      </c>
      <c r="AR231" s="1">
        <f t="shared" si="243"/>
        <v>15208.104440594587</v>
      </c>
      <c r="AS231" s="1">
        <f t="shared" si="241"/>
        <v>7272.0332088507739</v>
      </c>
      <c r="AT231" s="1">
        <f t="shared" si="242"/>
        <v>2756.4037736441237</v>
      </c>
      <c r="AU231" s="1">
        <f t="shared" si="198"/>
        <v>3041.6208881189177</v>
      </c>
      <c r="AV231" s="1">
        <f t="shared" si="199"/>
        <v>1454.4066417701549</v>
      </c>
      <c r="AW231" s="1">
        <f t="shared" si="200"/>
        <v>551.28075472882472</v>
      </c>
      <c r="AX231" s="2">
        <v>0.2</v>
      </c>
      <c r="AY231" s="2">
        <v>0.2</v>
      </c>
      <c r="AZ231" s="2">
        <v>0.2</v>
      </c>
      <c r="BA231" s="2">
        <f t="shared" si="244"/>
        <v>0.2</v>
      </c>
      <c r="BB231" s="2">
        <f t="shared" si="250"/>
        <v>4.000000000000001E-3</v>
      </c>
      <c r="BC231" s="2">
        <f t="shared" si="245"/>
        <v>4.000000000000001E-3</v>
      </c>
      <c r="BD231" s="2">
        <f t="shared" si="246"/>
        <v>4.000000000000001E-3</v>
      </c>
      <c r="BE231" s="2">
        <f t="shared" si="247"/>
        <v>60.832417762378363</v>
      </c>
      <c r="BF231" s="2">
        <f t="shared" si="248"/>
        <v>29.088132835403101</v>
      </c>
      <c r="BG231" s="2">
        <f t="shared" si="249"/>
        <v>11.025615094576498</v>
      </c>
      <c r="BH231" s="2">
        <f t="shared" si="251"/>
        <v>2217.5682521831286</v>
      </c>
      <c r="BI231" s="2">
        <f t="shared" si="252"/>
        <v>249.67953280977662</v>
      </c>
      <c r="BJ231" s="2">
        <f t="shared" si="253"/>
        <v>34.525751786100301</v>
      </c>
      <c r="BK231" s="11">
        <f t="shared" si="254"/>
        <v>0.1103140197169423</v>
      </c>
      <c r="BL231" s="12">
        <f>BL$4*temperature!$I341+BL$5*temperature!$I341^2</f>
        <v>-21.075653402071065</v>
      </c>
      <c r="BM231" s="12">
        <f>BM$4*temperature!$I341+BM$5*temperature!$I341^2</f>
        <v>-19.064340694516762</v>
      </c>
      <c r="BN231" s="12">
        <f>BN$4*temperature!$I341+BN$5*temperature!$I341^2</f>
        <v>-17.215164928391765</v>
      </c>
      <c r="BO231" s="12">
        <f>BO$4*temperature!$I341^2+BO$5*temperature!$I341^6</f>
        <v>-89.641709793960743</v>
      </c>
      <c r="BP231" s="12">
        <f>BP$4*temperature!$I341^2+BP$5*temperature!$I341^6</f>
        <v>-88.847449569059748</v>
      </c>
      <c r="BQ231" s="12">
        <f>BQ$4*temperature!$I341^2+BQ$5*temperature!$I341^6</f>
        <v>-88.343555875014175</v>
      </c>
    </row>
    <row r="232" spans="1:69">
      <c r="A232" s="2">
        <f t="shared" si="201"/>
        <v>2186</v>
      </c>
      <c r="B232" s="5">
        <f t="shared" si="202"/>
        <v>1165.3948804877107</v>
      </c>
      <c r="C232" s="5">
        <f t="shared" si="203"/>
        <v>2964.1158191852069</v>
      </c>
      <c r="D232" s="5">
        <f t="shared" si="204"/>
        <v>4369.7935576641485</v>
      </c>
      <c r="E232" s="15">
        <f t="shared" si="205"/>
        <v>4.9315393510706261E-7</v>
      </c>
      <c r="F232" s="15">
        <f t="shared" si="206"/>
        <v>9.7154632083506949E-7</v>
      </c>
      <c r="G232" s="15">
        <f t="shared" si="207"/>
        <v>1.9833772540046856E-6</v>
      </c>
      <c r="H232" s="5">
        <f t="shared" si="208"/>
        <v>16444.347485455906</v>
      </c>
      <c r="I232" s="5">
        <f t="shared" si="209"/>
        <v>7793.1863620132399</v>
      </c>
      <c r="J232" s="5">
        <f t="shared" si="210"/>
        <v>2935.7491256525282</v>
      </c>
      <c r="K232" s="5">
        <f t="shared" si="211"/>
        <v>14110.536918245296</v>
      </c>
      <c r="L232" s="5">
        <f t="shared" si="212"/>
        <v>2629.1774132346404</v>
      </c>
      <c r="M232" s="5">
        <f t="shared" si="213"/>
        <v>671.82787628572055</v>
      </c>
      <c r="N232" s="15">
        <f t="shared" si="214"/>
        <v>8.1287904097423258E-2</v>
      </c>
      <c r="O232" s="15">
        <f t="shared" si="215"/>
        <v>7.1664356688305508E-2</v>
      </c>
      <c r="P232" s="15">
        <f t="shared" si="216"/>
        <v>6.5062865983823714E-2</v>
      </c>
      <c r="Q232" s="5">
        <f t="shared" si="217"/>
        <v>346.1503543332164</v>
      </c>
      <c r="R232" s="5">
        <f t="shared" si="218"/>
        <v>540.35520669162941</v>
      </c>
      <c r="S232" s="5">
        <f t="shared" si="219"/>
        <v>344.4074292643171</v>
      </c>
      <c r="T232" s="5">
        <f t="shared" si="220"/>
        <v>21.04980782237585</v>
      </c>
      <c r="U232" s="5">
        <f t="shared" si="221"/>
        <v>69.336877317025639</v>
      </c>
      <c r="V232" s="5">
        <f t="shared" si="222"/>
        <v>117.31500701299392</v>
      </c>
      <c r="W232" s="15">
        <f t="shared" si="223"/>
        <v>-1.0734613539272964E-2</v>
      </c>
      <c r="X232" s="15">
        <f t="shared" si="224"/>
        <v>-1.217998157191269E-2</v>
      </c>
      <c r="Y232" s="15">
        <f t="shared" si="225"/>
        <v>-9.7425357312937999E-3</v>
      </c>
      <c r="Z232" s="5">
        <f t="shared" si="238"/>
        <v>293.35868714515988</v>
      </c>
      <c r="AA232" s="5">
        <f t="shared" si="239"/>
        <v>1237.1288075921505</v>
      </c>
      <c r="AB232" s="5">
        <f t="shared" si="240"/>
        <v>3408.8783007731454</v>
      </c>
      <c r="AC232" s="16">
        <f t="shared" si="226"/>
        <v>1.1331791068575148</v>
      </c>
      <c r="AD232" s="16">
        <f t="shared" si="227"/>
        <v>3.0295813857987968</v>
      </c>
      <c r="AE232" s="16">
        <f t="shared" si="228"/>
        <v>13.04887971679519</v>
      </c>
      <c r="AF232" s="15">
        <f t="shared" si="229"/>
        <v>-4.0504037456468023E-3</v>
      </c>
      <c r="AG232" s="15">
        <f t="shared" si="230"/>
        <v>2.9673830763510267E-4</v>
      </c>
      <c r="AH232" s="15">
        <f t="shared" si="231"/>
        <v>9.7937136394747881E-3</v>
      </c>
      <c r="AI232" s="1">
        <f t="shared" si="195"/>
        <v>17807.714735023888</v>
      </c>
      <c r="AJ232" s="1">
        <f t="shared" si="196"/>
        <v>9097.8173164590571</v>
      </c>
      <c r="AK232" s="1">
        <f t="shared" si="197"/>
        <v>3613.7911926997199</v>
      </c>
      <c r="AL232" s="14">
        <f t="shared" si="232"/>
        <v>82.135658652975579</v>
      </c>
      <c r="AM232" s="14">
        <f t="shared" si="233"/>
        <v>19.538894862389807</v>
      </c>
      <c r="AN232" s="14">
        <f t="shared" si="234"/>
        <v>6.1994958441080534</v>
      </c>
      <c r="AO232" s="11">
        <f t="shared" si="235"/>
        <v>3.5164667783968077E-3</v>
      </c>
      <c r="AP232" s="11">
        <f t="shared" si="236"/>
        <v>4.4298206848581408E-3</v>
      </c>
      <c r="AQ232" s="11">
        <f t="shared" si="237"/>
        <v>4.0184062906281912E-3</v>
      </c>
      <c r="AR232" s="1">
        <f t="shared" si="243"/>
        <v>16444.347485455906</v>
      </c>
      <c r="AS232" s="1">
        <f t="shared" si="241"/>
        <v>7793.1863620132399</v>
      </c>
      <c r="AT232" s="1">
        <f t="shared" si="242"/>
        <v>2935.7491256525282</v>
      </c>
      <c r="AU232" s="1">
        <f t="shared" si="198"/>
        <v>3288.8694970911815</v>
      </c>
      <c r="AV232" s="1">
        <f t="shared" si="199"/>
        <v>1558.637272402648</v>
      </c>
      <c r="AW232" s="1">
        <f t="shared" si="200"/>
        <v>587.14982513050563</v>
      </c>
      <c r="AX232" s="2">
        <v>0.2</v>
      </c>
      <c r="AY232" s="2">
        <v>0.2</v>
      </c>
      <c r="AZ232" s="2">
        <v>0.2</v>
      </c>
      <c r="BA232" s="2">
        <f t="shared" si="244"/>
        <v>0.20000000000000004</v>
      </c>
      <c r="BB232" s="2">
        <f t="shared" si="250"/>
        <v>4.000000000000001E-3</v>
      </c>
      <c r="BC232" s="2">
        <f t="shared" si="245"/>
        <v>4.000000000000001E-3</v>
      </c>
      <c r="BD232" s="2">
        <f t="shared" si="246"/>
        <v>4.000000000000001E-3</v>
      </c>
      <c r="BE232" s="2">
        <f t="shared" si="247"/>
        <v>65.777389941823643</v>
      </c>
      <c r="BF232" s="2">
        <f t="shared" si="248"/>
        <v>31.172745448052968</v>
      </c>
      <c r="BG232" s="2">
        <f t="shared" si="249"/>
        <v>11.742996502610115</v>
      </c>
      <c r="BH232" s="2">
        <f t="shared" si="251"/>
        <v>2242.2172181754972</v>
      </c>
      <c r="BI232" s="2">
        <f t="shared" si="252"/>
        <v>251.97655455720192</v>
      </c>
      <c r="BJ232" s="2">
        <f t="shared" si="253"/>
        <v>34.448271444441893</v>
      </c>
      <c r="BK232" s="11">
        <f t="shared" si="254"/>
        <v>0.10674200533009445</v>
      </c>
      <c r="BL232" s="12">
        <f>BL$4*temperature!$I342+BL$5*temperature!$I342^2</f>
        <v>-21.009370513759826</v>
      </c>
      <c r="BM232" s="12">
        <f>BM$4*temperature!$I342+BM$5*temperature!$I342^2</f>
        <v>-19.012012038720346</v>
      </c>
      <c r="BN232" s="12">
        <f>BN$4*temperature!$I342+BN$5*temperature!$I342^2</f>
        <v>-17.173455174029662</v>
      </c>
      <c r="BO232" s="12">
        <f>BO$4*temperature!$I342^2+BO$5*temperature!$I342^6</f>
        <v>-89.081057407560095</v>
      </c>
      <c r="BP232" s="12">
        <f>BP$4*temperature!$I342^2+BP$5*temperature!$I342^6</f>
        <v>-88.315247980464534</v>
      </c>
      <c r="BQ232" s="12">
        <f>BQ$4*temperature!$I342^2+BQ$5*temperature!$I342^6</f>
        <v>-87.829420712420188</v>
      </c>
    </row>
    <row r="233" spans="1:69">
      <c r="A233" s="2">
        <f t="shared" si="201"/>
        <v>2187</v>
      </c>
      <c r="B233" s="5">
        <f t="shared" si="202"/>
        <v>1165.3954264708282</v>
      </c>
      <c r="C233" s="5">
        <f t="shared" si="203"/>
        <v>2964.1185549722345</v>
      </c>
      <c r="D233" s="5">
        <f t="shared" si="204"/>
        <v>4369.8017912658379</v>
      </c>
      <c r="E233" s="15">
        <f t="shared" si="205"/>
        <v>4.6849623835170947E-7</v>
      </c>
      <c r="F233" s="15">
        <f t="shared" si="206"/>
        <v>9.2296900479331592E-7</v>
      </c>
      <c r="G233" s="15">
        <f t="shared" si="207"/>
        <v>1.8842083913044511E-6</v>
      </c>
      <c r="H233" s="5">
        <f t="shared" si="208"/>
        <v>17716.35436972939</v>
      </c>
      <c r="I233" s="5">
        <f t="shared" si="209"/>
        <v>8328.7570496961016</v>
      </c>
      <c r="J233" s="5">
        <f t="shared" si="210"/>
        <v>3119.6381889599857</v>
      </c>
      <c r="K233" s="5">
        <f t="shared" si="211"/>
        <v>15202.011237833583</v>
      </c>
      <c r="L233" s="5">
        <f t="shared" si="212"/>
        <v>2809.8596244488335</v>
      </c>
      <c r="M233" s="5">
        <f t="shared" si="213"/>
        <v>713.90839630195069</v>
      </c>
      <c r="N233" s="15">
        <f t="shared" si="214"/>
        <v>7.7351721335067181E-2</v>
      </c>
      <c r="O233" s="15">
        <f t="shared" si="215"/>
        <v>6.8721954747018144E-2</v>
      </c>
      <c r="P233" s="15">
        <f t="shared" si="216"/>
        <v>6.2635864782624395E-2</v>
      </c>
      <c r="Q233" s="5">
        <f t="shared" si="217"/>
        <v>368.92263986587511</v>
      </c>
      <c r="R233" s="5">
        <f t="shared" si="218"/>
        <v>570.45618812999362</v>
      </c>
      <c r="S233" s="5">
        <f t="shared" si="219"/>
        <v>362.41479912555764</v>
      </c>
      <c r="T233" s="5">
        <f t="shared" si="220"/>
        <v>20.82384627032668</v>
      </c>
      <c r="U233" s="5">
        <f t="shared" si="221"/>
        <v>68.492355429050292</v>
      </c>
      <c r="V233" s="5">
        <f t="shared" si="222"/>
        <v>116.17206136535285</v>
      </c>
      <c r="W233" s="15">
        <f t="shared" si="223"/>
        <v>-1.0734613539272964E-2</v>
      </c>
      <c r="X233" s="15">
        <f t="shared" si="224"/>
        <v>-1.217998157191269E-2</v>
      </c>
      <c r="Y233" s="15">
        <f t="shared" si="225"/>
        <v>-9.7425357312937999E-3</v>
      </c>
      <c r="Z233" s="5">
        <f t="shared" si="238"/>
        <v>312.52926166195232</v>
      </c>
      <c r="AA233" s="5">
        <f t="shared" si="239"/>
        <v>1310.0286811051697</v>
      </c>
      <c r="AB233" s="5">
        <f t="shared" si="240"/>
        <v>3630.5162810152524</v>
      </c>
      <c r="AC233" s="16">
        <f t="shared" si="226"/>
        <v>1.1285892739586103</v>
      </c>
      <c r="AD233" s="16">
        <f t="shared" si="227"/>
        <v>3.0304803786520615</v>
      </c>
      <c r="AE233" s="16">
        <f t="shared" si="228"/>
        <v>13.176676708057432</v>
      </c>
      <c r="AF233" s="15">
        <f t="shared" si="229"/>
        <v>-4.0504037456468023E-3</v>
      </c>
      <c r="AG233" s="15">
        <f t="shared" si="230"/>
        <v>2.9673830763510267E-4</v>
      </c>
      <c r="AH233" s="15">
        <f t="shared" si="231"/>
        <v>9.7937136394747881E-3</v>
      </c>
      <c r="AI233" s="1">
        <f t="shared" si="195"/>
        <v>19315.812758612679</v>
      </c>
      <c r="AJ233" s="1">
        <f t="shared" si="196"/>
        <v>9746.672857215799</v>
      </c>
      <c r="AK233" s="1">
        <f t="shared" si="197"/>
        <v>3839.5618985602537</v>
      </c>
      <c r="AL233" s="14">
        <f t="shared" si="232"/>
        <v>82.421597694800752</v>
      </c>
      <c r="AM233" s="14">
        <f t="shared" si="233"/>
        <v>19.624583125004282</v>
      </c>
      <c r="AN233" s="14">
        <f t="shared" si="234"/>
        <v>6.2241588162757528</v>
      </c>
      <c r="AO233" s="11">
        <f t="shared" si="235"/>
        <v>3.4813021106128396E-3</v>
      </c>
      <c r="AP233" s="11">
        <f t="shared" si="236"/>
        <v>4.3855224780095592E-3</v>
      </c>
      <c r="AQ233" s="11">
        <f t="shared" si="237"/>
        <v>3.978222227721909E-3</v>
      </c>
      <c r="AR233" s="1">
        <f t="shared" si="243"/>
        <v>17716.35436972939</v>
      </c>
      <c r="AS233" s="1">
        <f t="shared" si="241"/>
        <v>8328.7570496961016</v>
      </c>
      <c r="AT233" s="1">
        <f t="shared" si="242"/>
        <v>3119.6381889599857</v>
      </c>
      <c r="AU233" s="1">
        <f t="shared" si="198"/>
        <v>3543.2708739458781</v>
      </c>
      <c r="AV233" s="1">
        <f t="shared" si="199"/>
        <v>1665.7514099392204</v>
      </c>
      <c r="AW233" s="1">
        <f t="shared" si="200"/>
        <v>623.9276377919972</v>
      </c>
      <c r="AX233" s="2">
        <v>0.2</v>
      </c>
      <c r="AY233" s="2">
        <v>0.2</v>
      </c>
      <c r="AZ233" s="2">
        <v>0.2</v>
      </c>
      <c r="BA233" s="2">
        <f t="shared" si="244"/>
        <v>0.2</v>
      </c>
      <c r="BB233" s="2">
        <f t="shared" si="250"/>
        <v>4.000000000000001E-3</v>
      </c>
      <c r="BC233" s="2">
        <f t="shared" si="245"/>
        <v>4.000000000000001E-3</v>
      </c>
      <c r="BD233" s="2">
        <f t="shared" si="246"/>
        <v>4.000000000000001E-3</v>
      </c>
      <c r="BE233" s="2">
        <f t="shared" si="247"/>
        <v>70.865417478917578</v>
      </c>
      <c r="BF233" s="2">
        <f t="shared" si="248"/>
        <v>33.315028198784411</v>
      </c>
      <c r="BG233" s="2">
        <f t="shared" si="249"/>
        <v>12.478552755839946</v>
      </c>
      <c r="BH233" s="2">
        <f t="shared" si="251"/>
        <v>2267.481038481742</v>
      </c>
      <c r="BI233" s="2">
        <f t="shared" si="252"/>
        <v>254.30762455276252</v>
      </c>
      <c r="BJ233" s="2">
        <f t="shared" si="253"/>
        <v>34.371289893652232</v>
      </c>
      <c r="BK233" s="11">
        <f t="shared" si="254"/>
        <v>0.10328621731570561</v>
      </c>
      <c r="BL233" s="12">
        <f>BL$4*temperature!$I343+BL$5*temperature!$I343^2</f>
        <v>-20.943360140181078</v>
      </c>
      <c r="BM233" s="12">
        <f>BM$4*temperature!$I343+BM$5*temperature!$I343^2</f>
        <v>-18.959894047163008</v>
      </c>
      <c r="BN233" s="12">
        <f>BN$4*temperature!$I343+BN$5*temperature!$I343^2</f>
        <v>-17.131909605214865</v>
      </c>
      <c r="BO233" s="12">
        <f>BO$4*temperature!$I343^2+BO$5*temperature!$I343^6</f>
        <v>-88.524731298382747</v>
      </c>
      <c r="BP233" s="12">
        <f>BP$4*temperature!$I343^2+BP$5*temperature!$I343^6</f>
        <v>-87.787111627629699</v>
      </c>
      <c r="BQ233" s="12">
        <f>BQ$4*temperature!$I343^2+BQ$5*temperature!$I343^6</f>
        <v>-87.319185017549572</v>
      </c>
    </row>
    <row r="234" spans="1:69">
      <c r="A234" s="2">
        <f t="shared" si="201"/>
        <v>2188</v>
      </c>
      <c r="B234" s="5">
        <f t="shared" si="202"/>
        <v>1165.3959451550329</v>
      </c>
      <c r="C234" s="5">
        <f t="shared" si="203"/>
        <v>2964.1211539723099</v>
      </c>
      <c r="D234" s="5">
        <f t="shared" si="204"/>
        <v>4369.8096132021819</v>
      </c>
      <c r="E234" s="15">
        <f t="shared" si="205"/>
        <v>4.4507142643412396E-7</v>
      </c>
      <c r="F234" s="15">
        <f t="shared" si="206"/>
        <v>8.768205545536501E-7</v>
      </c>
      <c r="G234" s="15">
        <f t="shared" si="207"/>
        <v>1.7899979717392285E-6</v>
      </c>
      <c r="H234" s="5">
        <f t="shared" si="208"/>
        <v>19020.056392968872</v>
      </c>
      <c r="I234" s="5">
        <f t="shared" si="209"/>
        <v>8877.2043569115831</v>
      </c>
      <c r="J234" s="5">
        <f t="shared" si="210"/>
        <v>3307.5547939569597</v>
      </c>
      <c r="K234" s="5">
        <f t="shared" si="211"/>
        <v>16320.68180092958</v>
      </c>
      <c r="L234" s="5">
        <f t="shared" si="212"/>
        <v>2994.8858011471521</v>
      </c>
      <c r="M234" s="5">
        <f t="shared" si="213"/>
        <v>756.91050336932062</v>
      </c>
      <c r="N234" s="15">
        <f t="shared" si="214"/>
        <v>7.3587010665532082E-2</v>
      </c>
      <c r="O234" s="15">
        <f t="shared" si="215"/>
        <v>6.5848904012282272E-2</v>
      </c>
      <c r="P234" s="15">
        <f t="shared" si="216"/>
        <v>6.0234768620345491E-2</v>
      </c>
      <c r="Q234" s="5">
        <f t="shared" si="217"/>
        <v>391.8190641552797</v>
      </c>
      <c r="R234" s="5">
        <f t="shared" si="218"/>
        <v>600.61495588771515</v>
      </c>
      <c r="S234" s="5">
        <f t="shared" si="219"/>
        <v>380.50193338388112</v>
      </c>
      <c r="T234" s="5">
        <f t="shared" si="220"/>
        <v>20.600310328213492</v>
      </c>
      <c r="U234" s="5">
        <f t="shared" si="221"/>
        <v>67.658119802107564</v>
      </c>
      <c r="V234" s="5">
        <f t="shared" si="222"/>
        <v>115.04025090652284</v>
      </c>
      <c r="W234" s="15">
        <f t="shared" si="223"/>
        <v>-1.0734613539272964E-2</v>
      </c>
      <c r="X234" s="15">
        <f t="shared" si="224"/>
        <v>-1.217998157191269E-2</v>
      </c>
      <c r="Y234" s="15">
        <f t="shared" si="225"/>
        <v>-9.7425357312937999E-3</v>
      </c>
      <c r="Z234" s="5">
        <f t="shared" si="238"/>
        <v>331.74055961993321</v>
      </c>
      <c r="AA234" s="5">
        <f t="shared" si="239"/>
        <v>1383.4154185783375</v>
      </c>
      <c r="AB234" s="5">
        <f t="shared" si="240"/>
        <v>3857.753411327305</v>
      </c>
      <c r="AC234" s="16">
        <f t="shared" si="226"/>
        <v>1.1240180317360715</v>
      </c>
      <c r="AD234" s="16">
        <f t="shared" si="227"/>
        <v>3.0313796382709444</v>
      </c>
      <c r="AE234" s="16">
        <f t="shared" si="228"/>
        <v>13.305725306456084</v>
      </c>
      <c r="AF234" s="15">
        <f t="shared" si="229"/>
        <v>-4.0504037456468023E-3</v>
      </c>
      <c r="AG234" s="15">
        <f t="shared" si="230"/>
        <v>2.9673830763510267E-4</v>
      </c>
      <c r="AH234" s="15">
        <f t="shared" si="231"/>
        <v>9.7937136394747881E-3</v>
      </c>
      <c r="AI234" s="1">
        <f t="shared" si="195"/>
        <v>20927.502356697292</v>
      </c>
      <c r="AJ234" s="1">
        <f t="shared" si="196"/>
        <v>10437.75698143344</v>
      </c>
      <c r="AK234" s="1">
        <f t="shared" si="197"/>
        <v>4079.5333464962255</v>
      </c>
      <c r="AL234" s="14">
        <f t="shared" si="232"/>
        <v>82.705662831995596</v>
      </c>
      <c r="AM234" s="14">
        <f t="shared" si="233"/>
        <v>19.709786534916393</v>
      </c>
      <c r="AN234" s="14">
        <f t="shared" si="234"/>
        <v>6.2486722923580151</v>
      </c>
      <c r="AO234" s="11">
        <f t="shared" si="235"/>
        <v>3.4464890895067111E-3</v>
      </c>
      <c r="AP234" s="11">
        <f t="shared" si="236"/>
        <v>4.3416672532294639E-3</v>
      </c>
      <c r="AQ234" s="11">
        <f t="shared" si="237"/>
        <v>3.9384400054446895E-3</v>
      </c>
      <c r="AR234" s="1">
        <f t="shared" si="243"/>
        <v>19020.056392968872</v>
      </c>
      <c r="AS234" s="1">
        <f t="shared" si="241"/>
        <v>8877.2043569115831</v>
      </c>
      <c r="AT234" s="1">
        <f t="shared" si="242"/>
        <v>3307.5547939569597</v>
      </c>
      <c r="AU234" s="1">
        <f t="shared" si="198"/>
        <v>3804.0112785937745</v>
      </c>
      <c r="AV234" s="1">
        <f t="shared" si="199"/>
        <v>1775.4408713823168</v>
      </c>
      <c r="AW234" s="1">
        <f t="shared" si="200"/>
        <v>661.510958791392</v>
      </c>
      <c r="AX234" s="2">
        <v>0.2</v>
      </c>
      <c r="AY234" s="2">
        <v>0.2</v>
      </c>
      <c r="AZ234" s="2">
        <v>0.2</v>
      </c>
      <c r="BA234" s="2">
        <f t="shared" si="244"/>
        <v>0.20000000000000004</v>
      </c>
      <c r="BB234" s="2">
        <f t="shared" si="250"/>
        <v>4.000000000000001E-3</v>
      </c>
      <c r="BC234" s="2">
        <f t="shared" si="245"/>
        <v>4.000000000000001E-3</v>
      </c>
      <c r="BD234" s="2">
        <f t="shared" si="246"/>
        <v>4.000000000000001E-3</v>
      </c>
      <c r="BE234" s="2">
        <f t="shared" si="247"/>
        <v>76.080225571875502</v>
      </c>
      <c r="BF234" s="2">
        <f t="shared" si="248"/>
        <v>35.508817427646342</v>
      </c>
      <c r="BG234" s="2">
        <f t="shared" si="249"/>
        <v>13.230219175827841</v>
      </c>
      <c r="BH234" s="2">
        <f t="shared" si="251"/>
        <v>2293.3652025859819</v>
      </c>
      <c r="BI234" s="2">
        <f t="shared" si="252"/>
        <v>256.6750156951183</v>
      </c>
      <c r="BJ234" s="2">
        <f t="shared" si="253"/>
        <v>34.295139593372376</v>
      </c>
      <c r="BK234" s="11">
        <f t="shared" si="254"/>
        <v>9.9948338272156184E-2</v>
      </c>
      <c r="BL234" s="12">
        <f>BL$4*temperature!$I344+BL$5*temperature!$I344^2</f>
        <v>-20.877787805751321</v>
      </c>
      <c r="BM234" s="12">
        <f>BM$4*temperature!$I344+BM$5*temperature!$I344^2</f>
        <v>-18.908117462763464</v>
      </c>
      <c r="BN234" s="12">
        <f>BN$4*temperature!$I344+BN$5*temperature!$I344^2</f>
        <v>-17.090632488201763</v>
      </c>
      <c r="BO234" s="12">
        <f>BO$4*temperature!$I344^2+BO$5*temperature!$I344^6</f>
        <v>-87.974091357020171</v>
      </c>
      <c r="BP234" s="12">
        <f>BP$4*temperature!$I344^2+BP$5*temperature!$I344^6</f>
        <v>-87.264332197215083</v>
      </c>
      <c r="BQ234" s="12">
        <f>BQ$4*temperature!$I344^2+BQ$5*temperature!$I344^6</f>
        <v>-86.814097167259547</v>
      </c>
    </row>
    <row r="235" spans="1:69">
      <c r="A235" s="2">
        <f t="shared" si="201"/>
        <v>2189</v>
      </c>
      <c r="B235" s="5">
        <f t="shared" si="202"/>
        <v>1165.3964379052468</v>
      </c>
      <c r="C235" s="5">
        <f t="shared" si="203"/>
        <v>2964.1236230245463</v>
      </c>
      <c r="D235" s="5">
        <f t="shared" si="204"/>
        <v>4369.8170440550093</v>
      </c>
      <c r="E235" s="15">
        <f t="shared" si="205"/>
        <v>4.2281785511241776E-7</v>
      </c>
      <c r="F235" s="15">
        <f t="shared" si="206"/>
        <v>8.3297952682596752E-7</v>
      </c>
      <c r="G235" s="15">
        <f t="shared" si="207"/>
        <v>1.700498073152267E-6</v>
      </c>
      <c r="H235" s="5">
        <f t="shared" si="208"/>
        <v>20351.243129635121</v>
      </c>
      <c r="I235" s="5">
        <f t="shared" si="209"/>
        <v>9436.9245647129919</v>
      </c>
      <c r="J235" s="5">
        <f t="shared" si="210"/>
        <v>3498.9630730311751</v>
      </c>
      <c r="K235" s="5">
        <f t="shared" si="211"/>
        <v>17462.93575962499</v>
      </c>
      <c r="L235" s="5">
        <f t="shared" si="212"/>
        <v>3183.7149069658903</v>
      </c>
      <c r="M235" s="5">
        <f t="shared" si="213"/>
        <v>800.71157161863277</v>
      </c>
      <c r="N235" s="15">
        <f t="shared" si="214"/>
        <v>6.998812749540595E-2</v>
      </c>
      <c r="O235" s="15">
        <f t="shared" si="215"/>
        <v>6.3050519571200336E-2</v>
      </c>
      <c r="P235" s="15">
        <f t="shared" si="216"/>
        <v>5.7868226235909814E-2</v>
      </c>
      <c r="Q235" s="5">
        <f t="shared" si="217"/>
        <v>414.74152400142492</v>
      </c>
      <c r="R235" s="5">
        <f t="shared" si="218"/>
        <v>630.70784243260186</v>
      </c>
      <c r="S235" s="5">
        <f t="shared" si="219"/>
        <v>398.60000886258803</v>
      </c>
      <c r="T235" s="5">
        <f t="shared" si="220"/>
        <v>20.379173958051027</v>
      </c>
      <c r="U235" s="5">
        <f t="shared" si="221"/>
        <v>66.834045149727629</v>
      </c>
      <c r="V235" s="5">
        <f t="shared" si="222"/>
        <v>113.91946715152903</v>
      </c>
      <c r="W235" s="15">
        <f t="shared" si="223"/>
        <v>-1.0734613539272964E-2</v>
      </c>
      <c r="X235" s="15">
        <f t="shared" si="224"/>
        <v>-1.217998157191269E-2</v>
      </c>
      <c r="Y235" s="15">
        <f t="shared" si="225"/>
        <v>-9.7425357312937999E-3</v>
      </c>
      <c r="Z235" s="5">
        <f t="shared" si="238"/>
        <v>350.90227849309179</v>
      </c>
      <c r="AA235" s="5">
        <f t="shared" si="239"/>
        <v>1456.9857734130501</v>
      </c>
      <c r="AB235" s="5">
        <f t="shared" si="240"/>
        <v>4089.95067876443</v>
      </c>
      <c r="AC235" s="16">
        <f t="shared" si="226"/>
        <v>1.1194653048901533</v>
      </c>
      <c r="AD235" s="16">
        <f t="shared" si="227"/>
        <v>3.0322791647346046</v>
      </c>
      <c r="AE235" s="16">
        <f t="shared" si="228"/>
        <v>13.436037769873028</v>
      </c>
      <c r="AF235" s="15">
        <f t="shared" si="229"/>
        <v>-4.0504037456468023E-3</v>
      </c>
      <c r="AG235" s="15">
        <f t="shared" si="230"/>
        <v>2.9673830763510267E-4</v>
      </c>
      <c r="AH235" s="15">
        <f t="shared" si="231"/>
        <v>9.7937136394747881E-3</v>
      </c>
      <c r="AI235" s="1">
        <f t="shared" si="195"/>
        <v>22638.763399621337</v>
      </c>
      <c r="AJ235" s="1">
        <f t="shared" si="196"/>
        <v>11169.422154672415</v>
      </c>
      <c r="AK235" s="1">
        <f t="shared" si="197"/>
        <v>4333.0909706379953</v>
      </c>
      <c r="AL235" s="14">
        <f t="shared" si="232"/>
        <v>82.987856554940592</v>
      </c>
      <c r="AM235" s="14">
        <f t="shared" si="233"/>
        <v>19.794504136335515</v>
      </c>
      <c r="AN235" s="14">
        <f t="shared" si="234"/>
        <v>6.2730362130857795</v>
      </c>
      <c r="AO235" s="11">
        <f t="shared" si="235"/>
        <v>3.4120241986116441E-3</v>
      </c>
      <c r="AP235" s="11">
        <f t="shared" si="236"/>
        <v>4.2982505806971692E-3</v>
      </c>
      <c r="AQ235" s="11">
        <f t="shared" si="237"/>
        <v>3.8990556053902425E-3</v>
      </c>
      <c r="AR235" s="1">
        <f t="shared" si="243"/>
        <v>20351.243129635121</v>
      </c>
      <c r="AS235" s="1">
        <f t="shared" si="241"/>
        <v>9436.9245647129919</v>
      </c>
      <c r="AT235" s="1">
        <f t="shared" si="242"/>
        <v>3498.9630730311751</v>
      </c>
      <c r="AU235" s="1">
        <f t="shared" si="198"/>
        <v>4070.2486259270245</v>
      </c>
      <c r="AV235" s="1">
        <f t="shared" si="199"/>
        <v>1887.3849129425985</v>
      </c>
      <c r="AW235" s="1">
        <f t="shared" si="200"/>
        <v>699.79261460623502</v>
      </c>
      <c r="AX235" s="2">
        <v>0.2</v>
      </c>
      <c r="AY235" s="2">
        <v>0.2</v>
      </c>
      <c r="AZ235" s="2">
        <v>0.2</v>
      </c>
      <c r="BA235" s="2">
        <f t="shared" si="244"/>
        <v>0.2</v>
      </c>
      <c r="BB235" s="2">
        <f t="shared" si="250"/>
        <v>4.000000000000001E-3</v>
      </c>
      <c r="BC235" s="2">
        <f t="shared" si="245"/>
        <v>4.000000000000001E-3</v>
      </c>
      <c r="BD235" s="2">
        <f t="shared" si="246"/>
        <v>4.000000000000001E-3</v>
      </c>
      <c r="BE235" s="2">
        <f t="shared" si="247"/>
        <v>81.404972518540504</v>
      </c>
      <c r="BF235" s="2">
        <f t="shared" si="248"/>
        <v>37.747698258851976</v>
      </c>
      <c r="BG235" s="2">
        <f t="shared" si="249"/>
        <v>13.995852292124704</v>
      </c>
      <c r="BH235" s="2">
        <f t="shared" si="251"/>
        <v>2319.8758602572916</v>
      </c>
      <c r="BI235" s="2">
        <f t="shared" si="252"/>
        <v>259.08076075737114</v>
      </c>
      <c r="BJ235" s="2">
        <f t="shared" si="253"/>
        <v>34.220100415374297</v>
      </c>
      <c r="BK235" s="11">
        <f t="shared" si="254"/>
        <v>9.6729268706035015E-2</v>
      </c>
      <c r="BL235" s="12">
        <f>BL$4*temperature!$I345+BL$5*temperature!$I345^2</f>
        <v>-20.812812741425834</v>
      </c>
      <c r="BM235" s="12">
        <f>BM$4*temperature!$I345+BM$5*temperature!$I345^2</f>
        <v>-18.856808103258626</v>
      </c>
      <c r="BN235" s="12">
        <f>BN$4*temperature!$I345+BN$5*temperature!$I345^2</f>
        <v>-17.049724199603713</v>
      </c>
      <c r="BO235" s="12">
        <f>BO$4*temperature!$I345^2+BO$5*temperature!$I345^6</f>
        <v>-87.430425151808691</v>
      </c>
      <c r="BP235" s="12">
        <f>BP$4*temperature!$I345^2+BP$5*temperature!$I345^6</f>
        <v>-86.748133116535385</v>
      </c>
      <c r="BQ235" s="12">
        <f>BQ$4*temperature!$I345^2+BQ$5*temperature!$I345^6</f>
        <v>-86.315339859082854</v>
      </c>
    </row>
    <row r="236" spans="1:69">
      <c r="A236" s="2">
        <f t="shared" si="201"/>
        <v>2190</v>
      </c>
      <c r="B236" s="5">
        <f t="shared" si="202"/>
        <v>1165.396906018148</v>
      </c>
      <c r="C236" s="5">
        <f t="shared" si="203"/>
        <v>2964.1259686261246</v>
      </c>
      <c r="D236" s="5">
        <f t="shared" si="204"/>
        <v>4369.8241033771992</v>
      </c>
      <c r="E236" s="15">
        <f t="shared" si="205"/>
        <v>4.0167696235679688E-7</v>
      </c>
      <c r="F236" s="15">
        <f t="shared" si="206"/>
        <v>7.9133055048466909E-7</v>
      </c>
      <c r="G236" s="15">
        <f t="shared" si="207"/>
        <v>1.6154731694946537E-6</v>
      </c>
      <c r="H236" s="5">
        <f t="shared" si="208"/>
        <v>21705.613509916471</v>
      </c>
      <c r="I236" s="5">
        <f t="shared" si="209"/>
        <v>10006.268939561463</v>
      </c>
      <c r="J236" s="5">
        <f t="shared" si="210"/>
        <v>3693.313017668916</v>
      </c>
      <c r="K236" s="5">
        <f t="shared" si="211"/>
        <v>18625.082491491066</v>
      </c>
      <c r="L236" s="5">
        <f t="shared" si="212"/>
        <v>3375.7907205945703</v>
      </c>
      <c r="M236" s="5">
        <f t="shared" si="213"/>
        <v>845.18573981377313</v>
      </c>
      <c r="N236" s="15">
        <f t="shared" si="214"/>
        <v>6.654933327722623E-2</v>
      </c>
      <c r="O236" s="15">
        <f t="shared" si="215"/>
        <v>6.0330720319342168E-2</v>
      </c>
      <c r="P236" s="15">
        <f t="shared" si="216"/>
        <v>5.5543306443337714E-2</v>
      </c>
      <c r="Q236" s="5">
        <f t="shared" si="217"/>
        <v>437.5940980788713</v>
      </c>
      <c r="R236" s="5">
        <f t="shared" si="218"/>
        <v>660.613952552466</v>
      </c>
      <c r="S236" s="5">
        <f t="shared" si="219"/>
        <v>416.64117406772027</v>
      </c>
      <c r="T236" s="5">
        <f t="shared" si="220"/>
        <v>20.160411401361735</v>
      </c>
      <c r="U236" s="5">
        <f t="shared" si="221"/>
        <v>66.020007711427567</v>
      </c>
      <c r="V236" s="5">
        <f t="shared" si="222"/>
        <v>112.80960267231531</v>
      </c>
      <c r="W236" s="15">
        <f t="shared" si="223"/>
        <v>-1.0734613539272964E-2</v>
      </c>
      <c r="X236" s="15">
        <f t="shared" si="224"/>
        <v>-1.217998157191269E-2</v>
      </c>
      <c r="Y236" s="15">
        <f t="shared" si="225"/>
        <v>-9.7425357312937999E-3</v>
      </c>
      <c r="Z236" s="5">
        <f t="shared" si="238"/>
        <v>369.9265517908027</v>
      </c>
      <c r="AA236" s="5">
        <f t="shared" si="239"/>
        <v>1530.4398051113888</v>
      </c>
      <c r="AB236" s="5">
        <f t="shared" si="240"/>
        <v>4326.4448269389441</v>
      </c>
      <c r="AC236" s="16">
        <f t="shared" si="226"/>
        <v>1.1149310184261045</v>
      </c>
      <c r="AD236" s="16">
        <f t="shared" si="227"/>
        <v>3.033178958122225</v>
      </c>
      <c r="AE236" s="16">
        <f t="shared" si="228"/>
        <v>13.567626476240331</v>
      </c>
      <c r="AF236" s="15">
        <f t="shared" si="229"/>
        <v>-4.0504037456468023E-3</v>
      </c>
      <c r="AG236" s="15">
        <f t="shared" si="230"/>
        <v>2.9673830763510267E-4</v>
      </c>
      <c r="AH236" s="15">
        <f t="shared" si="231"/>
        <v>9.7937136394747881E-3</v>
      </c>
      <c r="AI236" s="1">
        <f t="shared" si="195"/>
        <v>24445.135685586225</v>
      </c>
      <c r="AJ236" s="1">
        <f t="shared" si="196"/>
        <v>11939.864852147772</v>
      </c>
      <c r="AK236" s="1">
        <f t="shared" si="197"/>
        <v>4599.5744881804312</v>
      </c>
      <c r="AL236" s="14">
        <f t="shared" si="232"/>
        <v>83.268181563949398</v>
      </c>
      <c r="AM236" s="14">
        <f t="shared" si="233"/>
        <v>19.878735057845144</v>
      </c>
      <c r="AN236" s="14">
        <f t="shared" si="234"/>
        <v>6.2972505409251331</v>
      </c>
      <c r="AO236" s="11">
        <f t="shared" si="235"/>
        <v>3.3779039566255277E-3</v>
      </c>
      <c r="AP236" s="11">
        <f t="shared" si="236"/>
        <v>4.2552680748901978E-3</v>
      </c>
      <c r="AQ236" s="11">
        <f t="shared" si="237"/>
        <v>3.8600650493363399E-3</v>
      </c>
      <c r="AR236" s="1">
        <f t="shared" si="243"/>
        <v>21705.613509916471</v>
      </c>
      <c r="AS236" s="1">
        <f t="shared" si="241"/>
        <v>10006.268939561463</v>
      </c>
      <c r="AT236" s="1">
        <f t="shared" si="242"/>
        <v>3693.313017668916</v>
      </c>
      <c r="AU236" s="1">
        <f t="shared" si="198"/>
        <v>4341.1227019832941</v>
      </c>
      <c r="AV236" s="1">
        <f t="shared" si="199"/>
        <v>2001.2537879122929</v>
      </c>
      <c r="AW236" s="1">
        <f t="shared" si="200"/>
        <v>738.66260353378323</v>
      </c>
      <c r="AX236" s="2">
        <v>0.2</v>
      </c>
      <c r="AY236" s="2">
        <v>0.2</v>
      </c>
      <c r="AZ236" s="2">
        <v>0.2</v>
      </c>
      <c r="BA236" s="2">
        <f t="shared" si="244"/>
        <v>0.2</v>
      </c>
      <c r="BB236" s="2">
        <f t="shared" si="250"/>
        <v>4.000000000000001E-3</v>
      </c>
      <c r="BC236" s="2">
        <f t="shared" si="245"/>
        <v>4.000000000000001E-3</v>
      </c>
      <c r="BD236" s="2">
        <f t="shared" si="246"/>
        <v>4.000000000000001E-3</v>
      </c>
      <c r="BE236" s="2">
        <f t="shared" si="247"/>
        <v>86.822454039665899</v>
      </c>
      <c r="BF236" s="2">
        <f t="shared" si="248"/>
        <v>40.025075758245862</v>
      </c>
      <c r="BG236" s="2">
        <f t="shared" si="249"/>
        <v>14.773252070675667</v>
      </c>
      <c r="BH236" s="2">
        <f t="shared" si="251"/>
        <v>2347.0187154547616</v>
      </c>
      <c r="BI236" s="2">
        <f t="shared" si="252"/>
        <v>261.52662538290912</v>
      </c>
      <c r="BJ236" s="2">
        <f t="shared" si="253"/>
        <v>34.146401171439578</v>
      </c>
      <c r="BK236" s="11">
        <f t="shared" si="254"/>
        <v>9.3628901724233743E-2</v>
      </c>
      <c r="BL236" s="12">
        <f>BL$4*temperature!$I346+BL$5*temperature!$I346^2</f>
        <v>-20.748587662095112</v>
      </c>
      <c r="BM236" s="12">
        <f>BM$4*temperature!$I346+BM$5*temperature!$I346^2</f>
        <v>-18.80608668284145</v>
      </c>
      <c r="BN236" s="12">
        <f>BN$4*temperature!$I346+BN$5*temperature!$I346^2</f>
        <v>-17.009281082042179</v>
      </c>
      <c r="BO236" s="12">
        <f>BO$4*temperature!$I346^2+BO$5*temperature!$I346^6</f>
        <v>-86.89494746768338</v>
      </c>
      <c r="BP236" s="12">
        <f>BP$4*temperature!$I346^2+BP$5*temperature!$I346^6</f>
        <v>-86.239669087081964</v>
      </c>
      <c r="BQ236" s="12">
        <f>BQ$4*temperature!$I346^2+BQ$5*temperature!$I346^6</f>
        <v>-85.824029641360326</v>
      </c>
    </row>
    <row r="237" spans="1:69">
      <c r="A237" s="2">
        <f t="shared" si="201"/>
        <v>2191</v>
      </c>
      <c r="B237" s="5">
        <f t="shared" si="202"/>
        <v>1165.3973507255828</v>
      </c>
      <c r="C237" s="5">
        <f t="shared" si="203"/>
        <v>2964.1281969493875</v>
      </c>
      <c r="D237" s="5">
        <f t="shared" si="204"/>
        <v>4369.830809744114</v>
      </c>
      <c r="E237" s="15">
        <f t="shared" si="205"/>
        <v>3.8159311423895703E-7</v>
      </c>
      <c r="F237" s="15">
        <f t="shared" si="206"/>
        <v>7.5176402296043561E-7</v>
      </c>
      <c r="G237" s="15">
        <f t="shared" si="207"/>
        <v>1.5346995110199209E-6</v>
      </c>
      <c r="H237" s="5">
        <f t="shared" si="208"/>
        <v>23078.819282245746</v>
      </c>
      <c r="I237" s="5">
        <f t="shared" si="209"/>
        <v>10583.55961659975</v>
      </c>
      <c r="J237" s="5">
        <f t="shared" si="210"/>
        <v>3890.0455457813759</v>
      </c>
      <c r="K237" s="5">
        <f t="shared" si="211"/>
        <v>19803.390893137646</v>
      </c>
      <c r="L237" s="5">
        <f t="shared" si="212"/>
        <v>3570.5471941099263</v>
      </c>
      <c r="M237" s="5">
        <f t="shared" si="213"/>
        <v>890.2050708936182</v>
      </c>
      <c r="N237" s="15">
        <f t="shared" si="214"/>
        <v>6.3264600421764294E-2</v>
      </c>
      <c r="O237" s="15">
        <f t="shared" si="215"/>
        <v>5.7692105238400071E-2</v>
      </c>
      <c r="P237" s="15">
        <f t="shared" si="216"/>
        <v>5.3265606551483602E-2</v>
      </c>
      <c r="Q237" s="5">
        <f t="shared" si="217"/>
        <v>460.28390659457074</v>
      </c>
      <c r="R237" s="5">
        <f t="shared" si="218"/>
        <v>690.21620932468761</v>
      </c>
      <c r="S237" s="5">
        <f t="shared" si="219"/>
        <v>434.55913167450689</v>
      </c>
      <c r="T237" s="5">
        <f t="shared" si="220"/>
        <v>19.943997176175365</v>
      </c>
      <c r="U237" s="5">
        <f t="shared" si="221"/>
        <v>65.215885234124841</v>
      </c>
      <c r="V237" s="5">
        <f t="shared" si="222"/>
        <v>111.71055108744721</v>
      </c>
      <c r="W237" s="15">
        <f t="shared" si="223"/>
        <v>-1.0734613539272964E-2</v>
      </c>
      <c r="X237" s="15">
        <f t="shared" si="224"/>
        <v>-1.217998157191269E-2</v>
      </c>
      <c r="Y237" s="15">
        <f t="shared" si="225"/>
        <v>-9.7425357312937999E-3</v>
      </c>
      <c r="Z237" s="5">
        <f t="shared" si="238"/>
        <v>388.72887452047786</v>
      </c>
      <c r="AA237" s="5">
        <f t="shared" si="239"/>
        <v>1603.4839462211105</v>
      </c>
      <c r="AB237" s="5">
        <f t="shared" si="240"/>
        <v>4566.5552324104619</v>
      </c>
      <c r="AC237" s="16">
        <f t="shared" si="226"/>
        <v>1.1104150976529337</v>
      </c>
      <c r="AD237" s="16">
        <f t="shared" si="227"/>
        <v>3.0340790185130126</v>
      </c>
      <c r="AE237" s="16">
        <f t="shared" si="228"/>
        <v>13.700503924715985</v>
      </c>
      <c r="AF237" s="15">
        <f t="shared" si="229"/>
        <v>-4.0504037456468023E-3</v>
      </c>
      <c r="AG237" s="15">
        <f t="shared" si="230"/>
        <v>2.9673830763510267E-4</v>
      </c>
      <c r="AH237" s="15">
        <f t="shared" si="231"/>
        <v>9.7937136394747881E-3</v>
      </c>
      <c r="AI237" s="1">
        <f t="shared" si="195"/>
        <v>26341.744819010899</v>
      </c>
      <c r="AJ237" s="1">
        <f t="shared" si="196"/>
        <v>12747.132154845287</v>
      </c>
      <c r="AK237" s="1">
        <f t="shared" si="197"/>
        <v>4878.279642896171</v>
      </c>
      <c r="AL237" s="14">
        <f t="shared" si="232"/>
        <v>83.546640764715619</v>
      </c>
      <c r="AM237" s="14">
        <f t="shared" si="233"/>
        <v>19.962478511039386</v>
      </c>
      <c r="AN237" s="14">
        <f t="shared" si="234"/>
        <v>6.3213152596778732</v>
      </c>
      <c r="AO237" s="11">
        <f t="shared" si="235"/>
        <v>3.3441249170592722E-3</v>
      </c>
      <c r="AP237" s="11">
        <f t="shared" si="236"/>
        <v>4.2127153941412957E-3</v>
      </c>
      <c r="AQ237" s="11">
        <f t="shared" si="237"/>
        <v>3.8214643988429766E-3</v>
      </c>
      <c r="AR237" s="1">
        <f t="shared" si="243"/>
        <v>23078.819282245746</v>
      </c>
      <c r="AS237" s="1">
        <f t="shared" si="241"/>
        <v>10583.55961659975</v>
      </c>
      <c r="AT237" s="1">
        <f t="shared" si="242"/>
        <v>3890.0455457813759</v>
      </c>
      <c r="AU237" s="1">
        <f t="shared" si="198"/>
        <v>4615.763856449149</v>
      </c>
      <c r="AV237" s="1">
        <f t="shared" si="199"/>
        <v>2116.7119233199501</v>
      </c>
      <c r="AW237" s="1">
        <f t="shared" si="200"/>
        <v>778.00910915627526</v>
      </c>
      <c r="AX237" s="2">
        <v>0.2</v>
      </c>
      <c r="AY237" s="2">
        <v>0.2</v>
      </c>
      <c r="AZ237" s="2">
        <v>0.2</v>
      </c>
      <c r="BA237" s="2">
        <f t="shared" si="244"/>
        <v>0.2</v>
      </c>
      <c r="BB237" s="2">
        <f t="shared" si="250"/>
        <v>4.000000000000001E-3</v>
      </c>
      <c r="BC237" s="2">
        <f t="shared" si="245"/>
        <v>4.000000000000001E-3</v>
      </c>
      <c r="BD237" s="2">
        <f t="shared" si="246"/>
        <v>4.000000000000001E-3</v>
      </c>
      <c r="BE237" s="2">
        <f t="shared" si="247"/>
        <v>92.315277128982999</v>
      </c>
      <c r="BF237" s="2">
        <f t="shared" si="248"/>
        <v>42.334238466399015</v>
      </c>
      <c r="BG237" s="2">
        <f t="shared" si="249"/>
        <v>15.560182183125507</v>
      </c>
      <c r="BH237" s="2">
        <f t="shared" si="251"/>
        <v>2374.7985596094413</v>
      </c>
      <c r="BI237" s="2">
        <f t="shared" si="252"/>
        <v>264.01410856757889</v>
      </c>
      <c r="BJ237" s="2">
        <f t="shared" si="253"/>
        <v>34.074223109553948</v>
      </c>
      <c r="BK237" s="11">
        <f t="shared" si="254"/>
        <v>9.0646114460542798E-2</v>
      </c>
      <c r="BL237" s="12">
        <f>BL$4*temperature!$I347+BL$5*temperature!$I347^2</f>
        <v>-20.68525855549094</v>
      </c>
      <c r="BM237" s="12">
        <f>BM$4*temperature!$I347+BM$5*temperature!$I347^2</f>
        <v>-18.756068642564674</v>
      </c>
      <c r="BN237" s="12">
        <f>BN$4*temperature!$I347+BN$5*temperature!$I347^2</f>
        <v>-16.969395306516027</v>
      </c>
      <c r="BO237" s="12">
        <f>BO$4*temperature!$I347^2+BO$5*temperature!$I347^6</f>
        <v>-86.368800059139275</v>
      </c>
      <c r="BP237" s="12">
        <f>BP$4*temperature!$I347^2+BP$5*temperature!$I347^6</f>
        <v>-85.740025818835861</v>
      </c>
      <c r="BQ237" s="12">
        <f>BQ$4*temperature!$I347^2+BQ$5*temperature!$I347^6</f>
        <v>-85.341216635708264</v>
      </c>
    </row>
    <row r="238" spans="1:69">
      <c r="A238" s="2">
        <f t="shared" si="201"/>
        <v>2192</v>
      </c>
      <c r="B238" s="5">
        <f t="shared" si="202"/>
        <v>1165.3977731978071</v>
      </c>
      <c r="C238" s="5">
        <f t="shared" si="203"/>
        <v>2964.1303138580784</v>
      </c>
      <c r="D238" s="5">
        <f t="shared" si="204"/>
        <v>4369.8371808024613</v>
      </c>
      <c r="E238" s="15">
        <f t="shared" si="205"/>
        <v>3.6251345852700916E-7</v>
      </c>
      <c r="F238" s="15">
        <f t="shared" si="206"/>
        <v>7.141758218124138E-7</v>
      </c>
      <c r="G238" s="15">
        <f t="shared" si="207"/>
        <v>1.4579645354689247E-6</v>
      </c>
      <c r="H238" s="5">
        <f t="shared" si="208"/>
        <v>24466.502100307982</v>
      </c>
      <c r="I238" s="5">
        <f t="shared" si="209"/>
        <v>11167.103730595787</v>
      </c>
      <c r="J238" s="5">
        <f t="shared" si="210"/>
        <v>4088.5970866873395</v>
      </c>
      <c r="K238" s="5">
        <f t="shared" si="211"/>
        <v>20994.121203074581</v>
      </c>
      <c r="L238" s="5">
        <f t="shared" si="212"/>
        <v>3767.4132201228399</v>
      </c>
      <c r="M238" s="5">
        <f t="shared" si="213"/>
        <v>935.64060113025175</v>
      </c>
      <c r="N238" s="15">
        <f t="shared" si="214"/>
        <v>6.0127597155573476E-2</v>
      </c>
      <c r="O238" s="15">
        <f t="shared" si="215"/>
        <v>5.5136094080388887E-2</v>
      </c>
      <c r="P238" s="15">
        <f t="shared" si="216"/>
        <v>5.1039397238013651E-2</v>
      </c>
      <c r="Q238" s="5">
        <f t="shared" si="217"/>
        <v>482.72178839988709</v>
      </c>
      <c r="R238" s="5">
        <f t="shared" si="218"/>
        <v>719.40220898931466</v>
      </c>
      <c r="S238" s="5">
        <f t="shared" si="219"/>
        <v>452.28963347538433</v>
      </c>
      <c r="T238" s="5">
        <f t="shared" si="220"/>
        <v>19.729906074060771</v>
      </c>
      <c r="U238" s="5">
        <f t="shared" si="221"/>
        <v>64.421556953777227</v>
      </c>
      <c r="V238" s="5">
        <f t="shared" si="222"/>
        <v>110.62220705191524</v>
      </c>
      <c r="W238" s="15">
        <f t="shared" si="223"/>
        <v>-1.0734613539272964E-2</v>
      </c>
      <c r="X238" s="15">
        <f t="shared" si="224"/>
        <v>-1.217998157191269E-2</v>
      </c>
      <c r="Y238" s="15">
        <f t="shared" si="225"/>
        <v>-9.7425357312937999E-3</v>
      </c>
      <c r="Z238" s="5">
        <f t="shared" si="238"/>
        <v>407.22881010085564</v>
      </c>
      <c r="AA238" s="5">
        <f t="shared" si="239"/>
        <v>1675.8335516522502</v>
      </c>
      <c r="AB238" s="5">
        <f t="shared" si="240"/>
        <v>4809.5901737016156</v>
      </c>
      <c r="AC238" s="16">
        <f t="shared" si="226"/>
        <v>1.1059174681821775</v>
      </c>
      <c r="AD238" s="16">
        <f t="shared" si="227"/>
        <v>3.0349793459861973</v>
      </c>
      <c r="AE238" s="16">
        <f t="shared" si="228"/>
        <v>13.834682736871153</v>
      </c>
      <c r="AF238" s="15">
        <f t="shared" si="229"/>
        <v>-4.0504037456468023E-3</v>
      </c>
      <c r="AG238" s="15">
        <f t="shared" si="230"/>
        <v>2.9673830763510267E-4</v>
      </c>
      <c r="AH238" s="15">
        <f t="shared" si="231"/>
        <v>9.7937136394747881E-3</v>
      </c>
      <c r="AI238" s="1">
        <f t="shared" si="195"/>
        <v>28323.33419355896</v>
      </c>
      <c r="AJ238" s="1">
        <f t="shared" si="196"/>
        <v>13589.130862680709</v>
      </c>
      <c r="AK238" s="1">
        <f t="shared" si="197"/>
        <v>5168.4607877628296</v>
      </c>
      <c r="AL238" s="14">
        <f t="shared" si="232"/>
        <v>83.823237263802326</v>
      </c>
      <c r="AM238" s="14">
        <f t="shared" si="233"/>
        <v>20.045733789162771</v>
      </c>
      <c r="AN238" s="14">
        <f t="shared" si="234"/>
        <v>6.3452303740844069</v>
      </c>
      <c r="AO238" s="11">
        <f t="shared" si="235"/>
        <v>3.3106836678886793E-3</v>
      </c>
      <c r="AP238" s="11">
        <f t="shared" si="236"/>
        <v>4.1705882401998828E-3</v>
      </c>
      <c r="AQ238" s="11">
        <f t="shared" si="237"/>
        <v>3.7832497548545467E-3</v>
      </c>
      <c r="AR238" s="1">
        <f t="shared" si="243"/>
        <v>24466.502100307982</v>
      </c>
      <c r="AS238" s="1">
        <f t="shared" si="241"/>
        <v>11167.103730595787</v>
      </c>
      <c r="AT238" s="1">
        <f t="shared" si="242"/>
        <v>4088.5970866873395</v>
      </c>
      <c r="AU238" s="1">
        <f t="shared" si="198"/>
        <v>4893.3004200615969</v>
      </c>
      <c r="AV238" s="1">
        <f t="shared" si="199"/>
        <v>2233.4207461191577</v>
      </c>
      <c r="AW238" s="1">
        <f t="shared" si="200"/>
        <v>817.71941733746792</v>
      </c>
      <c r="AX238" s="2">
        <v>0.2</v>
      </c>
      <c r="AY238" s="2">
        <v>0.2</v>
      </c>
      <c r="AZ238" s="2">
        <v>0.2</v>
      </c>
      <c r="BA238" s="2">
        <f t="shared" si="244"/>
        <v>0.20000000000000004</v>
      </c>
      <c r="BB238" s="2">
        <f t="shared" si="250"/>
        <v>4.000000000000001E-3</v>
      </c>
      <c r="BC238" s="2">
        <f t="shared" si="245"/>
        <v>4.000000000000001E-3</v>
      </c>
      <c r="BD238" s="2">
        <f t="shared" si="246"/>
        <v>4.000000000000001E-3</v>
      </c>
      <c r="BE238" s="2">
        <f t="shared" si="247"/>
        <v>97.866008401231952</v>
      </c>
      <c r="BF238" s="2">
        <f t="shared" si="248"/>
        <v>44.668414922383157</v>
      </c>
      <c r="BG238" s="2">
        <f t="shared" si="249"/>
        <v>16.35438834674936</v>
      </c>
      <c r="BH238" s="2">
        <f t="shared" si="251"/>
        <v>2403.2191724596823</v>
      </c>
      <c r="BI238" s="2">
        <f t="shared" si="252"/>
        <v>266.54446008879188</v>
      </c>
      <c r="BJ238" s="2">
        <f t="shared" si="253"/>
        <v>34.003704590411068</v>
      </c>
      <c r="BK238" s="11">
        <f t="shared" si="254"/>
        <v>8.7778874777742349E-2</v>
      </c>
      <c r="BL238" s="12">
        <f>BL$4*temperature!$I348+BL$5*temperature!$I348^2</f>
        <v>-20.622964487149503</v>
      </c>
      <c r="BM238" s="12">
        <f>BM$4*temperature!$I348+BM$5*temperature!$I348^2</f>
        <v>-18.706863993141358</v>
      </c>
      <c r="BN238" s="12">
        <f>BN$4*temperature!$I348+BN$5*temperature!$I348^2</f>
        <v>-16.930154744418797</v>
      </c>
      <c r="BO238" s="12">
        <f>BO$4*temperature!$I348^2+BO$5*temperature!$I348^6</f>
        <v>-85.853051633990674</v>
      </c>
      <c r="BP238" s="12">
        <f>BP$4*temperature!$I348^2+BP$5*temperature!$I348^6</f>
        <v>-85.250219981656713</v>
      </c>
      <c r="BQ238" s="12">
        <f>BQ$4*temperature!$I348^2+BQ$5*temperature!$I348^6</f>
        <v>-84.867884467847816</v>
      </c>
    </row>
    <row r="239" spans="1:69">
      <c r="A239" s="2">
        <f t="shared" si="201"/>
        <v>2193</v>
      </c>
      <c r="B239" s="5">
        <f t="shared" si="202"/>
        <v>1165.3981745465655</v>
      </c>
      <c r="C239" s="5">
        <f t="shared" si="203"/>
        <v>2964.1323249227712</v>
      </c>
      <c r="D239" s="5">
        <f t="shared" si="204"/>
        <v>4369.8432333167148</v>
      </c>
      <c r="E239" s="15">
        <f t="shared" si="205"/>
        <v>3.4438778560065868E-7</v>
      </c>
      <c r="F239" s="15">
        <f t="shared" si="206"/>
        <v>6.7846703072179308E-7</v>
      </c>
      <c r="G239" s="15">
        <f t="shared" si="207"/>
        <v>1.3850663086954785E-6</v>
      </c>
      <c r="H239" s="5">
        <f t="shared" si="208"/>
        <v>25864.325308367846</v>
      </c>
      <c r="I239" s="5">
        <f t="shared" si="209"/>
        <v>11755.205967579639</v>
      </c>
      <c r="J239" s="5">
        <f t="shared" si="210"/>
        <v>4288.4037070313207</v>
      </c>
      <c r="K239" s="5">
        <f t="shared" si="211"/>
        <v>22193.55227532527</v>
      </c>
      <c r="L239" s="5">
        <f t="shared" si="212"/>
        <v>3965.8168661164323</v>
      </c>
      <c r="M239" s="5">
        <f t="shared" si="213"/>
        <v>981.3632842330635</v>
      </c>
      <c r="N239" s="15">
        <f t="shared" si="214"/>
        <v>5.7131758964744428E-2</v>
      </c>
      <c r="O239" s="15">
        <f t="shared" si="215"/>
        <v>5.2663096507136853E-2</v>
      </c>
      <c r="P239" s="15">
        <f t="shared" si="216"/>
        <v>4.8867784326138475E-2</v>
      </c>
      <c r="Q239" s="5">
        <f t="shared" si="217"/>
        <v>504.82282810308573</v>
      </c>
      <c r="R239" s="5">
        <f t="shared" si="218"/>
        <v>748.06490868953574</v>
      </c>
      <c r="S239" s="5">
        <f t="shared" si="219"/>
        <v>469.77089513856248</v>
      </c>
      <c r="T239" s="5">
        <f t="shared" si="220"/>
        <v>19.518113157189575</v>
      </c>
      <c r="U239" s="5">
        <f t="shared" si="221"/>
        <v>63.636903577246294</v>
      </c>
      <c r="V239" s="5">
        <f t="shared" si="222"/>
        <v>109.54446624703738</v>
      </c>
      <c r="W239" s="15">
        <f t="shared" si="223"/>
        <v>-1.0734613539272964E-2</v>
      </c>
      <c r="X239" s="15">
        <f t="shared" si="224"/>
        <v>-1.217998157191269E-2</v>
      </c>
      <c r="Y239" s="15">
        <f t="shared" si="225"/>
        <v>-9.7425357312937999E-3</v>
      </c>
      <c r="Z239" s="5">
        <f t="shared" si="238"/>
        <v>425.35051853489597</v>
      </c>
      <c r="AA239" s="5">
        <f t="shared" si="239"/>
        <v>1747.2149884072962</v>
      </c>
      <c r="AB239" s="5">
        <f t="shared" si="240"/>
        <v>5054.8525023147013</v>
      </c>
      <c r="AC239" s="16">
        <f t="shared" si="226"/>
        <v>1.1014380559266761</v>
      </c>
      <c r="AD239" s="16">
        <f t="shared" si="227"/>
        <v>3.0358799406210326</v>
      </c>
      <c r="AE239" s="16">
        <f t="shared" si="228"/>
        <v>13.970175657889055</v>
      </c>
      <c r="AF239" s="15">
        <f t="shared" si="229"/>
        <v>-4.0504037456468023E-3</v>
      </c>
      <c r="AG239" s="15">
        <f t="shared" si="230"/>
        <v>2.9673830763510267E-4</v>
      </c>
      <c r="AH239" s="15">
        <f t="shared" si="231"/>
        <v>9.7937136394747881E-3</v>
      </c>
      <c r="AI239" s="1">
        <f t="shared" si="195"/>
        <v>30384.301194264663</v>
      </c>
      <c r="AJ239" s="1">
        <f t="shared" si="196"/>
        <v>14463.638522531797</v>
      </c>
      <c r="AK239" s="1">
        <f t="shared" si="197"/>
        <v>5469.3341263240154</v>
      </c>
      <c r="AL239" s="14">
        <f t="shared" si="232"/>
        <v>84.097974364175172</v>
      </c>
      <c r="AM239" s="14">
        <f t="shared" si="233"/>
        <v>20.128500265753956</v>
      </c>
      <c r="AN239" s="14">
        <f t="shared" si="234"/>
        <v>6.368995909429084</v>
      </c>
      <c r="AO239" s="11">
        <f t="shared" si="235"/>
        <v>3.2775768312097923E-3</v>
      </c>
      <c r="AP239" s="11">
        <f t="shared" si="236"/>
        <v>4.1288823577978837E-3</v>
      </c>
      <c r="AQ239" s="11">
        <f t="shared" si="237"/>
        <v>3.7454172573060012E-3</v>
      </c>
      <c r="AR239" s="1">
        <f t="shared" si="243"/>
        <v>25864.325308367846</v>
      </c>
      <c r="AS239" s="1">
        <f t="shared" si="241"/>
        <v>11755.205967579639</v>
      </c>
      <c r="AT239" s="1">
        <f t="shared" si="242"/>
        <v>4288.4037070313207</v>
      </c>
      <c r="AU239" s="1">
        <f t="shared" si="198"/>
        <v>5172.8650616735695</v>
      </c>
      <c r="AV239" s="1">
        <f t="shared" si="199"/>
        <v>2351.0411935159277</v>
      </c>
      <c r="AW239" s="1">
        <f t="shared" si="200"/>
        <v>857.68074140626413</v>
      </c>
      <c r="AX239" s="2">
        <v>0.2</v>
      </c>
      <c r="AY239" s="2">
        <v>0.2</v>
      </c>
      <c r="AZ239" s="2">
        <v>0.2</v>
      </c>
      <c r="BA239" s="2">
        <f t="shared" si="244"/>
        <v>0.20000000000000004</v>
      </c>
      <c r="BB239" s="2">
        <f t="shared" si="250"/>
        <v>4.000000000000001E-3</v>
      </c>
      <c r="BC239" s="2">
        <f t="shared" si="245"/>
        <v>4.000000000000001E-3</v>
      </c>
      <c r="BD239" s="2">
        <f t="shared" si="246"/>
        <v>4.000000000000001E-3</v>
      </c>
      <c r="BE239" s="2">
        <f t="shared" si="247"/>
        <v>103.45730123347141</v>
      </c>
      <c r="BF239" s="2">
        <f t="shared" si="248"/>
        <v>47.020823870318566</v>
      </c>
      <c r="BG239" s="2">
        <f t="shared" si="249"/>
        <v>17.153614828125288</v>
      </c>
      <c r="BH239" s="2">
        <f t="shared" si="251"/>
        <v>2432.2834162710378</v>
      </c>
      <c r="BI239" s="2">
        <f t="shared" si="252"/>
        <v>269.11870709843902</v>
      </c>
      <c r="BJ239" s="2">
        <f t="shared" si="253"/>
        <v>33.93494631202465</v>
      </c>
      <c r="BK239" s="11">
        <f t="shared" si="254"/>
        <v>8.5024398617330882E-2</v>
      </c>
      <c r="BL239" s="12">
        <f>BL$4*temperature!$I349+BL$5*temperature!$I349^2</f>
        <v>-20.561837425000803</v>
      </c>
      <c r="BM239" s="12">
        <f>BM$4*temperature!$I349+BM$5*temperature!$I349^2</f>
        <v>-18.658577173003781</v>
      </c>
      <c r="BN239" s="12">
        <f>BN$4*temperature!$I349+BN$5*temperature!$I349^2</f>
        <v>-16.891642851521645</v>
      </c>
      <c r="BO239" s="12">
        <f>BO$4*temperature!$I349^2+BO$5*temperature!$I349^6</f>
        <v>-85.348698075818376</v>
      </c>
      <c r="BP239" s="12">
        <f>BP$4*temperature!$I349^2+BP$5*temperature!$I349^6</f>
        <v>-84.771199381689556</v>
      </c>
      <c r="BQ239" s="12">
        <f>BQ$4*temperature!$I349^2+BQ$5*temperature!$I349^6</f>
        <v>-84.404950414771463</v>
      </c>
    </row>
    <row r="240" spans="1:69">
      <c r="A240" s="2">
        <f t="shared" si="201"/>
        <v>2194</v>
      </c>
      <c r="B240" s="5">
        <f t="shared" si="202"/>
        <v>1165.3985558280174</v>
      </c>
      <c r="C240" s="5">
        <f t="shared" si="203"/>
        <v>2964.1342354355252</v>
      </c>
      <c r="D240" s="5">
        <f t="shared" si="204"/>
        <v>4369.84898321322</v>
      </c>
      <c r="E240" s="15">
        <f t="shared" si="205"/>
        <v>3.2716839632062573E-7</v>
      </c>
      <c r="F240" s="15">
        <f t="shared" si="206"/>
        <v>6.4454367918570338E-7</v>
      </c>
      <c r="G240" s="15">
        <f t="shared" si="207"/>
        <v>1.3158129932607044E-6</v>
      </c>
      <c r="H240" s="5">
        <f t="shared" si="208"/>
        <v>27268.001309454226</v>
      </c>
      <c r="I240" s="5">
        <f t="shared" si="209"/>
        <v>12346.179706421819</v>
      </c>
      <c r="J240" s="5">
        <f t="shared" si="210"/>
        <v>4488.9048083733696</v>
      </c>
      <c r="K240" s="5">
        <f t="shared" si="211"/>
        <v>23398.005062808981</v>
      </c>
      <c r="L240" s="5">
        <f t="shared" si="212"/>
        <v>4165.1891330784392</v>
      </c>
      <c r="M240" s="5">
        <f t="shared" si="213"/>
        <v>1027.2448374343148</v>
      </c>
      <c r="N240" s="15">
        <f t="shared" si="214"/>
        <v>5.4270392253646493E-2</v>
      </c>
      <c r="O240" s="15">
        <f t="shared" si="215"/>
        <v>5.0272686231536579E-2</v>
      </c>
      <c r="P240" s="15">
        <f t="shared" si="216"/>
        <v>4.6752873210564205E-2</v>
      </c>
      <c r="Q240" s="5">
        <f t="shared" si="217"/>
        <v>526.50675980682161</v>
      </c>
      <c r="R240" s="5">
        <f t="shared" si="218"/>
        <v>776.10316915651083</v>
      </c>
      <c r="S240" s="5">
        <f t="shared" si="219"/>
        <v>486.94393856446004</v>
      </c>
      <c r="T240" s="5">
        <f t="shared" si="220"/>
        <v>19.308593755431346</v>
      </c>
      <c r="U240" s="5">
        <f t="shared" si="221"/>
        <v>62.861807264381852</v>
      </c>
      <c r="V240" s="5">
        <f t="shared" si="222"/>
        <v>108.4772253704601</v>
      </c>
      <c r="W240" s="15">
        <f t="shared" si="223"/>
        <v>-1.0734613539272964E-2</v>
      </c>
      <c r="X240" s="15">
        <f t="shared" si="224"/>
        <v>-1.217998157191269E-2</v>
      </c>
      <c r="Y240" s="15">
        <f t="shared" si="225"/>
        <v>-9.7425357312937999E-3</v>
      </c>
      <c r="Z240" s="5">
        <f t="shared" si="238"/>
        <v>443.02313922154548</v>
      </c>
      <c r="AA240" s="5">
        <f t="shared" si="239"/>
        <v>1817.3673229839205</v>
      </c>
      <c r="AB240" s="5">
        <f t="shared" si="240"/>
        <v>5301.6447447135679</v>
      </c>
      <c r="AC240" s="16">
        <f t="shared" si="226"/>
        <v>1.0969767870993528</v>
      </c>
      <c r="AD240" s="16">
        <f t="shared" si="227"/>
        <v>3.0367808024967959</v>
      </c>
      <c r="AE240" s="16">
        <f t="shared" si="228"/>
        <v>14.106995557775582</v>
      </c>
      <c r="AF240" s="15">
        <f t="shared" si="229"/>
        <v>-4.0504037456468023E-3</v>
      </c>
      <c r="AG240" s="15">
        <f t="shared" si="230"/>
        <v>2.9673830763510267E-4</v>
      </c>
      <c r="AH240" s="15">
        <f t="shared" si="231"/>
        <v>9.7937136394747881E-3</v>
      </c>
      <c r="AI240" s="1">
        <f t="shared" si="195"/>
        <v>32518.736136511765</v>
      </c>
      <c r="AJ240" s="1">
        <f t="shared" si="196"/>
        <v>15368.315863794545</v>
      </c>
      <c r="AK240" s="1">
        <f t="shared" si="197"/>
        <v>5780.0814550978785</v>
      </c>
      <c r="AL240" s="14">
        <f t="shared" si="232"/>
        <v>84.370855560779589</v>
      </c>
      <c r="AM240" s="14">
        <f t="shared" si="233"/>
        <v>20.210777393293796</v>
      </c>
      <c r="AN240" s="14">
        <f t="shared" si="234"/>
        <v>6.3926119111480624</v>
      </c>
      <c r="AO240" s="11">
        <f t="shared" si="235"/>
        <v>3.2448010628976943E-3</v>
      </c>
      <c r="AP240" s="11">
        <f t="shared" si="236"/>
        <v>4.0875935342199049E-3</v>
      </c>
      <c r="AQ240" s="11">
        <f t="shared" si="237"/>
        <v>3.707963084732941E-3</v>
      </c>
      <c r="AR240" s="1">
        <f t="shared" si="243"/>
        <v>27268.001309454226</v>
      </c>
      <c r="AS240" s="1">
        <f t="shared" si="241"/>
        <v>12346.179706421819</v>
      </c>
      <c r="AT240" s="1">
        <f t="shared" si="242"/>
        <v>4488.9048083733696</v>
      </c>
      <c r="AU240" s="1">
        <f t="shared" si="198"/>
        <v>5453.600261890846</v>
      </c>
      <c r="AV240" s="1">
        <f t="shared" si="199"/>
        <v>2469.2359412843639</v>
      </c>
      <c r="AW240" s="1">
        <f t="shared" si="200"/>
        <v>897.78096167467402</v>
      </c>
      <c r="AX240" s="2">
        <v>0.2</v>
      </c>
      <c r="AY240" s="2">
        <v>0.2</v>
      </c>
      <c r="AZ240" s="2">
        <v>0.2</v>
      </c>
      <c r="BA240" s="2">
        <f t="shared" si="244"/>
        <v>0.2</v>
      </c>
      <c r="BB240" s="2">
        <f t="shared" si="250"/>
        <v>4.000000000000001E-3</v>
      </c>
      <c r="BC240" s="2">
        <f t="shared" si="245"/>
        <v>4.000000000000001E-3</v>
      </c>
      <c r="BD240" s="2">
        <f t="shared" si="246"/>
        <v>4.000000000000001E-3</v>
      </c>
      <c r="BE240" s="2">
        <f t="shared" si="247"/>
        <v>109.07200523781694</v>
      </c>
      <c r="BF240" s="2">
        <f t="shared" si="248"/>
        <v>49.384718825687287</v>
      </c>
      <c r="BG240" s="2">
        <f t="shared" si="249"/>
        <v>17.955619233493483</v>
      </c>
      <c r="BH240" s="2">
        <f t="shared" si="251"/>
        <v>2461.9934170813722</v>
      </c>
      <c r="BI240" s="2">
        <f t="shared" si="252"/>
        <v>271.73768451279801</v>
      </c>
      <c r="BJ240" s="2">
        <f t="shared" si="253"/>
        <v>33.868016621441072</v>
      </c>
      <c r="BK240" s="11">
        <f t="shared" si="254"/>
        <v>8.2379319430178705E-2</v>
      </c>
      <c r="BL240" s="12">
        <f>BL$4*temperature!$I350+BL$5*temperature!$I350^2</f>
        <v>-20.502002086290386</v>
      </c>
      <c r="BM240" s="12">
        <f>BM$4*temperature!$I350+BM$5*temperature!$I350^2</f>
        <v>-18.611306923803344</v>
      </c>
      <c r="BN240" s="12">
        <f>BN$4*temperature!$I350+BN$5*temperature!$I350^2</f>
        <v>-16.853938565699906</v>
      </c>
      <c r="BO240" s="12">
        <f>BO$4*temperature!$I350^2+BO$5*temperature!$I350^6</f>
        <v>-84.856662905616318</v>
      </c>
      <c r="BP240" s="12">
        <f>BP$4*temperature!$I350^2+BP$5*temperature!$I350^6</f>
        <v>-84.303843363731914</v>
      </c>
      <c r="BQ240" s="12">
        <f>BQ$4*temperature!$I350^2+BQ$5*temperature!$I350^6</f>
        <v>-83.953265769462888</v>
      </c>
    </row>
    <row r="241" spans="1:69">
      <c r="A241" s="2">
        <f t="shared" si="201"/>
        <v>2195</v>
      </c>
      <c r="B241" s="5">
        <f t="shared" si="202"/>
        <v>1165.3989180455151</v>
      </c>
      <c r="C241" s="5">
        <f t="shared" si="203"/>
        <v>2964.1360504238119</v>
      </c>
      <c r="D241" s="5">
        <f t="shared" si="204"/>
        <v>4369.854445622087</v>
      </c>
      <c r="E241" s="15">
        <f t="shared" si="205"/>
        <v>3.1080997650459445E-7</v>
      </c>
      <c r="F241" s="15">
        <f t="shared" si="206"/>
        <v>6.1231649522641822E-7</v>
      </c>
      <c r="G241" s="15">
        <f t="shared" si="207"/>
        <v>1.2500223435976691E-6</v>
      </c>
      <c r="H241" s="5">
        <f t="shared" si="208"/>
        <v>28673.315224086979</v>
      </c>
      <c r="I241" s="5">
        <f t="shared" si="209"/>
        <v>12938.356904457416</v>
      </c>
      <c r="J241" s="5">
        <f t="shared" si="210"/>
        <v>4689.5464294543472</v>
      </c>
      <c r="K241" s="5">
        <f t="shared" si="211"/>
        <v>24603.862917750823</v>
      </c>
      <c r="L241" s="5">
        <f t="shared" si="212"/>
        <v>4364.9672904209274</v>
      </c>
      <c r="M241" s="5">
        <f t="shared" si="213"/>
        <v>1073.1584971102509</v>
      </c>
      <c r="N241" s="15">
        <f t="shared" si="214"/>
        <v>5.1536780665910165E-2</v>
      </c>
      <c r="O241" s="15">
        <f t="shared" si="215"/>
        <v>4.7963766100300509E-2</v>
      </c>
      <c r="P241" s="15">
        <f t="shared" si="216"/>
        <v>4.46959264264708E-2</v>
      </c>
      <c r="Q241" s="5">
        <f t="shared" si="217"/>
        <v>547.69826886561009</v>
      </c>
      <c r="R241" s="5">
        <f t="shared" si="218"/>
        <v>803.42217192767725</v>
      </c>
      <c r="S241" s="5">
        <f t="shared" si="219"/>
        <v>503.7528694508091</v>
      </c>
      <c r="T241" s="5">
        <f t="shared" si="220"/>
        <v>19.101323463479972</v>
      </c>
      <c r="U241" s="5">
        <f t="shared" si="221"/>
        <v>62.096151610324554</v>
      </c>
      <c r="V241" s="5">
        <f t="shared" si="222"/>
        <v>107.42038212625678</v>
      </c>
      <c r="W241" s="15">
        <f t="shared" si="223"/>
        <v>-1.0734613539272964E-2</v>
      </c>
      <c r="X241" s="15">
        <f t="shared" si="224"/>
        <v>-1.217998157191269E-2</v>
      </c>
      <c r="Y241" s="15">
        <f t="shared" si="225"/>
        <v>-9.7425357312937999E-3</v>
      </c>
      <c r="Z241" s="5">
        <f t="shared" si="238"/>
        <v>460.1810556076955</v>
      </c>
      <c r="AA241" s="5">
        <f t="shared" si="239"/>
        <v>1886.0436592609954</v>
      </c>
      <c r="AB241" s="5">
        <f t="shared" si="240"/>
        <v>5549.2736734434293</v>
      </c>
      <c r="AC241" s="16">
        <f t="shared" si="226"/>
        <v>1.092533588211998</v>
      </c>
      <c r="AD241" s="16">
        <f t="shared" si="227"/>
        <v>3.0376819316927874</v>
      </c>
      <c r="AE241" s="16">
        <f t="shared" si="228"/>
        <v>14.245155432581779</v>
      </c>
      <c r="AF241" s="15">
        <f t="shared" si="229"/>
        <v>-4.0504037456468023E-3</v>
      </c>
      <c r="AG241" s="15">
        <f t="shared" si="230"/>
        <v>2.9673830763510267E-4</v>
      </c>
      <c r="AH241" s="15">
        <f t="shared" si="231"/>
        <v>9.7937136394747881E-3</v>
      </c>
      <c r="AI241" s="1">
        <f t="shared" si="195"/>
        <v>34720.462784751435</v>
      </c>
      <c r="AJ241" s="1">
        <f t="shared" si="196"/>
        <v>16300.720218699455</v>
      </c>
      <c r="AK241" s="1">
        <f t="shared" si="197"/>
        <v>6099.8542712627641</v>
      </c>
      <c r="AL241" s="14">
        <f t="shared" si="232"/>
        <v>84.641884536162792</v>
      </c>
      <c r="AM241" s="14">
        <f t="shared" si="233"/>
        <v>20.292564701858236</v>
      </c>
      <c r="AN241" s="14">
        <f t="shared" si="234"/>
        <v>6.4160784444398082</v>
      </c>
      <c r="AO241" s="11">
        <f t="shared" si="235"/>
        <v>3.2123530522687174E-3</v>
      </c>
      <c r="AP241" s="11">
        <f t="shared" si="236"/>
        <v>4.0467175988777061E-3</v>
      </c>
      <c r="AQ241" s="11">
        <f t="shared" si="237"/>
        <v>3.6708834538856116E-3</v>
      </c>
      <c r="AR241" s="1">
        <f t="shared" si="243"/>
        <v>28673.315224086979</v>
      </c>
      <c r="AS241" s="1">
        <f t="shared" si="241"/>
        <v>12938.356904457416</v>
      </c>
      <c r="AT241" s="1">
        <f t="shared" si="242"/>
        <v>4689.5464294543472</v>
      </c>
      <c r="AU241" s="1">
        <f t="shared" si="198"/>
        <v>5734.6630448173964</v>
      </c>
      <c r="AV241" s="1">
        <f t="shared" si="199"/>
        <v>2587.6713808914833</v>
      </c>
      <c r="AW241" s="1">
        <f t="shared" si="200"/>
        <v>937.90928589086946</v>
      </c>
      <c r="AX241" s="2">
        <v>0.2</v>
      </c>
      <c r="AY241" s="2">
        <v>0.2</v>
      </c>
      <c r="AZ241" s="2">
        <v>0.2</v>
      </c>
      <c r="BA241" s="2">
        <f t="shared" si="244"/>
        <v>0.2</v>
      </c>
      <c r="BB241" s="2">
        <f t="shared" si="250"/>
        <v>4.000000000000001E-3</v>
      </c>
      <c r="BC241" s="2">
        <f t="shared" si="245"/>
        <v>4.000000000000001E-3</v>
      </c>
      <c r="BD241" s="2">
        <f t="shared" si="246"/>
        <v>4.000000000000001E-3</v>
      </c>
      <c r="BE241" s="2">
        <f t="shared" si="247"/>
        <v>114.69326089634794</v>
      </c>
      <c r="BF241" s="2">
        <f t="shared" si="248"/>
        <v>51.753427617829679</v>
      </c>
      <c r="BG241" s="2">
        <f t="shared" si="249"/>
        <v>18.758185717817394</v>
      </c>
      <c r="BH241" s="2">
        <f t="shared" si="251"/>
        <v>2492.3507714781722</v>
      </c>
      <c r="BI241" s="2">
        <f t="shared" si="252"/>
        <v>274.40206574066326</v>
      </c>
      <c r="BJ241" s="2">
        <f t="shared" si="253"/>
        <v>33.802956605990531</v>
      </c>
      <c r="BK241" s="11">
        <f t="shared" si="254"/>
        <v>7.9839848508413941E-2</v>
      </c>
      <c r="BL241" s="12">
        <f>BL$4*temperature!$I351+BL$5*temperature!$I351^2</f>
        <v>-20.443575808787724</v>
      </c>
      <c r="BM241" s="12">
        <f>BM$4*temperature!$I351+BM$5*temperature!$I351^2</f>
        <v>-18.565146184941703</v>
      </c>
      <c r="BN241" s="12">
        <f>BN$4*temperature!$I351+BN$5*temperature!$I351^2</f>
        <v>-16.817116219710343</v>
      </c>
      <c r="BO241" s="12">
        <f>BO$4*temperature!$I351^2+BO$5*temperature!$I351^6</f>
        <v>-84.377797977136225</v>
      </c>
      <c r="BP241" s="12">
        <f>BP$4*temperature!$I351^2+BP$5*temperature!$I351^6</f>
        <v>-83.848963434789937</v>
      </c>
      <c r="BQ241" s="12">
        <f>BQ$4*temperature!$I351^2+BQ$5*temperature!$I351^6</f>
        <v>-83.51361641886237</v>
      </c>
    </row>
    <row r="242" spans="1:69">
      <c r="A242" s="2">
        <f t="shared" si="201"/>
        <v>2196</v>
      </c>
      <c r="B242" s="5">
        <f t="shared" si="202"/>
        <v>1165.399262152245</v>
      </c>
      <c r="C242" s="5">
        <f t="shared" si="203"/>
        <v>2964.1377746637399</v>
      </c>
      <c r="D242" s="5">
        <f t="shared" si="204"/>
        <v>4369.8596349169975</v>
      </c>
      <c r="E242" s="15">
        <f t="shared" si="205"/>
        <v>2.9526947767936471E-7</v>
      </c>
      <c r="F242" s="15">
        <f t="shared" si="206"/>
        <v>5.8170067046509729E-7</v>
      </c>
      <c r="G242" s="15">
        <f t="shared" si="207"/>
        <v>1.1875212264177856E-6</v>
      </c>
      <c r="H242" s="5">
        <f t="shared" si="208"/>
        <v>30076.145396388092</v>
      </c>
      <c r="I242" s="5">
        <f t="shared" si="209"/>
        <v>13530.096861904785</v>
      </c>
      <c r="J242" s="5">
        <f t="shared" si="210"/>
        <v>4889.7841854549497</v>
      </c>
      <c r="K242" s="5">
        <f t="shared" si="211"/>
        <v>25807.589186939964</v>
      </c>
      <c r="L242" s="5">
        <f t="shared" si="212"/>
        <v>4564.597832649556</v>
      </c>
      <c r="M242" s="5">
        <f t="shared" si="213"/>
        <v>1118.9796913345999</v>
      </c>
      <c r="N242" s="15">
        <f t="shared" si="214"/>
        <v>4.8924279622802436E-2</v>
      </c>
      <c r="O242" s="15">
        <f t="shared" si="215"/>
        <v>4.5734716653369922E-2</v>
      </c>
      <c r="P242" s="15">
        <f t="shared" si="216"/>
        <v>4.2697508660402006E-2</v>
      </c>
      <c r="Q242" s="5">
        <f t="shared" si="217"/>
        <v>568.32720872940445</v>
      </c>
      <c r="R242" s="5">
        <f t="shared" si="218"/>
        <v>829.93372811912832</v>
      </c>
      <c r="S242" s="5">
        <f t="shared" si="219"/>
        <v>520.14509718109684</v>
      </c>
      <c r="T242" s="5">
        <f t="shared" si="220"/>
        <v>18.896278138010867</v>
      </c>
      <c r="U242" s="5">
        <f t="shared" si="221"/>
        <v>61.339821628024104</v>
      </c>
      <c r="V242" s="5">
        <f t="shared" si="222"/>
        <v>106.3738352151225</v>
      </c>
      <c r="W242" s="15">
        <f t="shared" si="223"/>
        <v>-1.0734613539272964E-2</v>
      </c>
      <c r="X242" s="15">
        <f t="shared" si="224"/>
        <v>-1.217998157191269E-2</v>
      </c>
      <c r="Y242" s="15">
        <f t="shared" si="225"/>
        <v>-9.7425357312937999E-3</v>
      </c>
      <c r="Z242" s="5">
        <f t="shared" si="238"/>
        <v>476.76406351273221</v>
      </c>
      <c r="AA242" s="5">
        <f t="shared" si="239"/>
        <v>1953.0121737573136</v>
      </c>
      <c r="AB242" s="5">
        <f t="shared" si="240"/>
        <v>5797.054388350949</v>
      </c>
      <c r="AC242" s="16">
        <f t="shared" si="226"/>
        <v>1.0881083860740592</v>
      </c>
      <c r="AD242" s="16">
        <f t="shared" si="227"/>
        <v>3.0385833282883317</v>
      </c>
      <c r="AE242" s="16">
        <f t="shared" si="228"/>
        <v>14.384668405638294</v>
      </c>
      <c r="AF242" s="15">
        <f t="shared" si="229"/>
        <v>-4.0504037456468023E-3</v>
      </c>
      <c r="AG242" s="15">
        <f t="shared" si="230"/>
        <v>2.9673830763510267E-4</v>
      </c>
      <c r="AH242" s="15">
        <f t="shared" si="231"/>
        <v>9.7937136394747881E-3</v>
      </c>
      <c r="AI242" s="1">
        <f t="shared" si="195"/>
        <v>36983.079551093688</v>
      </c>
      <c r="AJ242" s="1">
        <f t="shared" si="196"/>
        <v>17258.319577720995</v>
      </c>
      <c r="AK242" s="1">
        <f t="shared" si="197"/>
        <v>6427.7781300273573</v>
      </c>
      <c r="AL242" s="14">
        <f t="shared" si="232"/>
        <v>84.911065156140907</v>
      </c>
      <c r="AM242" s="14">
        <f t="shared" si="233"/>
        <v>20.373861797776556</v>
      </c>
      <c r="AN242" s="14">
        <f t="shared" si="234"/>
        <v>6.4393955938783289</v>
      </c>
      <c r="AO242" s="11">
        <f t="shared" si="235"/>
        <v>3.1802295217460302E-3</v>
      </c>
      <c r="AP242" s="11">
        <f t="shared" si="236"/>
        <v>4.006250422888929E-3</v>
      </c>
      <c r="AQ242" s="11">
        <f t="shared" si="237"/>
        <v>3.6341746193467553E-3</v>
      </c>
      <c r="AR242" s="1">
        <f t="shared" si="243"/>
        <v>30076.145396388092</v>
      </c>
      <c r="AS242" s="1">
        <f t="shared" si="241"/>
        <v>13530.096861904785</v>
      </c>
      <c r="AT242" s="1">
        <f t="shared" si="242"/>
        <v>4889.7841854549497</v>
      </c>
      <c r="AU242" s="1">
        <f t="shared" si="198"/>
        <v>6015.2290792776184</v>
      </c>
      <c r="AV242" s="1">
        <f t="shared" si="199"/>
        <v>2706.0193723809571</v>
      </c>
      <c r="AW242" s="1">
        <f t="shared" si="200"/>
        <v>977.95683709099001</v>
      </c>
      <c r="AX242" s="2">
        <v>0.2</v>
      </c>
      <c r="AY242" s="2">
        <v>0.2</v>
      </c>
      <c r="AZ242" s="2">
        <v>0.2</v>
      </c>
      <c r="BA242" s="2">
        <f t="shared" si="244"/>
        <v>0.2</v>
      </c>
      <c r="BB242" s="2">
        <f t="shared" si="250"/>
        <v>4.000000000000001E-3</v>
      </c>
      <c r="BC242" s="2">
        <f t="shared" si="245"/>
        <v>4.000000000000001E-3</v>
      </c>
      <c r="BD242" s="2">
        <f t="shared" si="246"/>
        <v>4.000000000000001E-3</v>
      </c>
      <c r="BE242" s="2">
        <f t="shared" si="247"/>
        <v>120.3045815855524</v>
      </c>
      <c r="BF242" s="2">
        <f t="shared" si="248"/>
        <v>54.120387447619152</v>
      </c>
      <c r="BG242" s="2">
        <f t="shared" si="249"/>
        <v>19.559136741819803</v>
      </c>
      <c r="BH242" s="2">
        <f t="shared" si="251"/>
        <v>2523.356745874778</v>
      </c>
      <c r="BI242" s="2">
        <f t="shared" si="252"/>
        <v>277.11239169338785</v>
      </c>
      <c r="BJ242" s="2">
        <f t="shared" si="253"/>
        <v>33.73978477953122</v>
      </c>
      <c r="BK242" s="11">
        <f t="shared" si="254"/>
        <v>7.740191604686017E-2</v>
      </c>
      <c r="BL242" s="12">
        <f>BL$4*temperature!$I352+BL$5*temperature!$I352^2</f>
        <v>-20.386668447590186</v>
      </c>
      <c r="BM242" s="12">
        <f>BM$4*temperature!$I352+BM$5*temperature!$I352^2</f>
        <v>-18.520182008214316</v>
      </c>
      <c r="BN242" s="12">
        <f>BN$4*temperature!$I352+BN$5*temperature!$I352^2</f>
        <v>-16.781245469920719</v>
      </c>
      <c r="BO242" s="12">
        <f>BO$4*temperature!$I352^2+BO$5*temperature!$I352^6</f>
        <v>-83.912884395675945</v>
      </c>
      <c r="BP242" s="12">
        <f>BP$4*temperature!$I352^2+BP$5*temperature!$I352^6</f>
        <v>-83.407304099527991</v>
      </c>
      <c r="BQ242" s="12">
        <f>BQ$4*temperature!$I352^2+BQ$5*temperature!$I352^6</f>
        <v>-83.086723626391347</v>
      </c>
    </row>
    <row r="243" spans="1:69">
      <c r="A243" s="2">
        <f t="shared" si="201"/>
        <v>2197</v>
      </c>
      <c r="B243" s="5">
        <f t="shared" si="202"/>
        <v>1165.3995890537349</v>
      </c>
      <c r="C243" s="5">
        <f t="shared" si="203"/>
        <v>2964.1394126926243</v>
      </c>
      <c r="D243" s="5">
        <f t="shared" si="204"/>
        <v>4369.8645647530166</v>
      </c>
      <c r="E243" s="15">
        <f t="shared" si="205"/>
        <v>2.8050600379539646E-7</v>
      </c>
      <c r="F243" s="15">
        <f t="shared" si="206"/>
        <v>5.5261563694184238E-7</v>
      </c>
      <c r="G243" s="15">
        <f t="shared" si="207"/>
        <v>1.1281451650968962E-6</v>
      </c>
      <c r="H243" s="5">
        <f t="shared" si="208"/>
        <v>31472.481182664425</v>
      </c>
      <c r="I243" s="5">
        <f t="shared" si="209"/>
        <v>14119.793980296585</v>
      </c>
      <c r="J243" s="5">
        <f t="shared" si="210"/>
        <v>5089.0858743959134</v>
      </c>
      <c r="K243" s="5">
        <f t="shared" si="211"/>
        <v>27005.742475178853</v>
      </c>
      <c r="L243" s="5">
        <f t="shared" si="212"/>
        <v>4763.5390966547566</v>
      </c>
      <c r="M243" s="5">
        <f t="shared" si="213"/>
        <v>1164.5866362642173</v>
      </c>
      <c r="N243" s="15">
        <f t="shared" si="214"/>
        <v>4.6426393397691612E-2</v>
      </c>
      <c r="O243" s="15">
        <f t="shared" si="215"/>
        <v>4.358352505498253E-2</v>
      </c>
      <c r="P243" s="15">
        <f t="shared" si="216"/>
        <v>4.0757616320294732E-2</v>
      </c>
      <c r="Q243" s="5">
        <f t="shared" si="217"/>
        <v>588.32874649563678</v>
      </c>
      <c r="R243" s="5">
        <f t="shared" si="218"/>
        <v>855.55649339044965</v>
      </c>
      <c r="S243" s="5">
        <f t="shared" si="219"/>
        <v>536.07150352105054</v>
      </c>
      <c r="T243" s="5">
        <f t="shared" si="220"/>
        <v>18.693433894868708</v>
      </c>
      <c r="U243" s="5">
        <f t="shared" si="221"/>
        <v>60.592703730970356</v>
      </c>
      <c r="V243" s="5">
        <f t="shared" si="222"/>
        <v>105.3374843246644</v>
      </c>
      <c r="W243" s="15">
        <f t="shared" si="223"/>
        <v>-1.0734613539272964E-2</v>
      </c>
      <c r="X243" s="15">
        <f t="shared" si="224"/>
        <v>-1.217998157191269E-2</v>
      </c>
      <c r="Y243" s="15">
        <f t="shared" si="225"/>
        <v>-9.7425357312937999E-3</v>
      </c>
      <c r="Z243" s="5">
        <f t="shared" si="238"/>
        <v>492.71746055045588</v>
      </c>
      <c r="AA243" s="5">
        <f t="shared" si="239"/>
        <v>2018.0568890190234</v>
      </c>
      <c r="AB243" s="5">
        <f t="shared" si="240"/>
        <v>6044.3139480050668</v>
      </c>
      <c r="AC243" s="16">
        <f t="shared" si="226"/>
        <v>1.0837011077914351</v>
      </c>
      <c r="AD243" s="16">
        <f t="shared" si="227"/>
        <v>3.0394849923627763</v>
      </c>
      <c r="AE243" s="16">
        <f t="shared" si="228"/>
        <v>14.525547728801916</v>
      </c>
      <c r="AF243" s="15">
        <f t="shared" si="229"/>
        <v>-4.0504037456468023E-3</v>
      </c>
      <c r="AG243" s="15">
        <f t="shared" si="230"/>
        <v>2.9673830763510267E-4</v>
      </c>
      <c r="AH243" s="15">
        <f t="shared" si="231"/>
        <v>9.7937136394747881E-3</v>
      </c>
      <c r="AI243" s="1">
        <f t="shared" si="195"/>
        <v>39300.000675261937</v>
      </c>
      <c r="AJ243" s="1">
        <f t="shared" si="196"/>
        <v>18238.506992329851</v>
      </c>
      <c r="AK243" s="1">
        <f t="shared" si="197"/>
        <v>6762.957154115612</v>
      </c>
      <c r="AL243" s="14">
        <f t="shared" si="232"/>
        <v>85.178401465512039</v>
      </c>
      <c r="AM243" s="14">
        <f t="shared" si="233"/>
        <v>20.454668362295347</v>
      </c>
      <c r="AN243" s="14">
        <f t="shared" si="234"/>
        <v>6.4625634630292224</v>
      </c>
      <c r="AO243" s="11">
        <f t="shared" si="235"/>
        <v>3.1484272265285699E-3</v>
      </c>
      <c r="AP243" s="11">
        <f t="shared" si="236"/>
        <v>3.9661879186600399E-3</v>
      </c>
      <c r="AQ243" s="11">
        <f t="shared" si="237"/>
        <v>3.5978328731532875E-3</v>
      </c>
      <c r="AR243" s="1">
        <f t="shared" si="243"/>
        <v>31472.481182664425</v>
      </c>
      <c r="AS243" s="1">
        <f t="shared" si="241"/>
        <v>14119.793980296585</v>
      </c>
      <c r="AT243" s="1">
        <f t="shared" si="242"/>
        <v>5089.0858743959134</v>
      </c>
      <c r="AU243" s="1">
        <f t="shared" si="198"/>
        <v>6294.4962365328856</v>
      </c>
      <c r="AV243" s="1">
        <f t="shared" si="199"/>
        <v>2823.9587960593171</v>
      </c>
      <c r="AW243" s="1">
        <f t="shared" si="200"/>
        <v>1017.8171748791827</v>
      </c>
      <c r="AX243" s="2">
        <v>0.2</v>
      </c>
      <c r="AY243" s="2">
        <v>0.2</v>
      </c>
      <c r="AZ243" s="2">
        <v>0.2</v>
      </c>
      <c r="BA243" s="2">
        <f t="shared" si="244"/>
        <v>0.2</v>
      </c>
      <c r="BB243" s="2">
        <f t="shared" si="250"/>
        <v>4.000000000000001E-3</v>
      </c>
      <c r="BC243" s="2">
        <f t="shared" si="245"/>
        <v>4.000000000000001E-3</v>
      </c>
      <c r="BD243" s="2">
        <f t="shared" si="246"/>
        <v>4.000000000000001E-3</v>
      </c>
      <c r="BE243" s="2">
        <f t="shared" si="247"/>
        <v>125.88992473065773</v>
      </c>
      <c r="BF243" s="2">
        <f t="shared" si="248"/>
        <v>56.479175921186354</v>
      </c>
      <c r="BG243" s="2">
        <f t="shared" si="249"/>
        <v>20.356343497583659</v>
      </c>
      <c r="BH243" s="2">
        <f t="shared" si="251"/>
        <v>2555.0124525730339</v>
      </c>
      <c r="BI243" s="2">
        <f t="shared" si="252"/>
        <v>279.86909699379606</v>
      </c>
      <c r="BJ243" s="2">
        <f t="shared" si="253"/>
        <v>33.678501270276165</v>
      </c>
      <c r="BK243" s="11">
        <f t="shared" si="254"/>
        <v>7.5061289364075162E-2</v>
      </c>
      <c r="BL243" s="12">
        <f>BL$4*temperature!$I353+BL$5*temperature!$I353^2</f>
        <v>-20.331382298278115</v>
      </c>
      <c r="BM243" s="12">
        <f>BM$4*temperature!$I353+BM$5*temperature!$I353^2</f>
        <v>-18.476495493210404</v>
      </c>
      <c r="BN243" s="12">
        <f>BN$4*temperature!$I353+BN$5*temperature!$I353^2</f>
        <v>-16.746391241544366</v>
      </c>
      <c r="BO243" s="12">
        <f>BO$4*temperature!$I353^2+BO$5*temperature!$I353^6</f>
        <v>-83.462633646403532</v>
      </c>
      <c r="BP243" s="12">
        <f>BP$4*temperature!$I353^2+BP$5*temperature!$I353^6</f>
        <v>-82.979543894828623</v>
      </c>
      <c r="BQ243" s="12">
        <f>BQ$4*temperature!$I353^2+BQ$5*temperature!$I353^6</f>
        <v>-82.673245006966837</v>
      </c>
    </row>
    <row r="244" spans="1:69">
      <c r="A244" s="2">
        <f t="shared" si="201"/>
        <v>2198</v>
      </c>
      <c r="B244" s="5">
        <f t="shared" si="202"/>
        <v>1165.3998996102373</v>
      </c>
      <c r="C244" s="5">
        <f t="shared" si="203"/>
        <v>2964.1409688209246</v>
      </c>
      <c r="D244" s="5">
        <f t="shared" si="204"/>
        <v>4369.8692481025182</v>
      </c>
      <c r="E244" s="15">
        <f t="shared" si="205"/>
        <v>2.6648070360562665E-7</v>
      </c>
      <c r="F244" s="15">
        <f t="shared" si="206"/>
        <v>5.2498485509475023E-7</v>
      </c>
      <c r="G244" s="15">
        <f t="shared" si="207"/>
        <v>1.0717379068420515E-6</v>
      </c>
      <c r="H244" s="5">
        <f t="shared" si="208"/>
        <v>32858.438362917856</v>
      </c>
      <c r="I244" s="5">
        <f t="shared" si="209"/>
        <v>14705.8846124846</v>
      </c>
      <c r="J244" s="5">
        <f t="shared" si="210"/>
        <v>5286.9337780893702</v>
      </c>
      <c r="K244" s="5">
        <f t="shared" si="211"/>
        <v>28194.989869063153</v>
      </c>
      <c r="L244" s="5">
        <f t="shared" si="212"/>
        <v>4961.2635725399741</v>
      </c>
      <c r="M244" s="5">
        <f t="shared" si="213"/>
        <v>1209.8608626299424</v>
      </c>
      <c r="N244" s="15">
        <f t="shared" si="214"/>
        <v>4.4036833831817113E-2</v>
      </c>
      <c r="O244" s="15">
        <f t="shared" si="215"/>
        <v>4.1507893999247703E-2</v>
      </c>
      <c r="P244" s="15">
        <f t="shared" si="216"/>
        <v>3.8875790736322191E-2</v>
      </c>
      <c r="Q244" s="5">
        <f t="shared" si="217"/>
        <v>607.64344812167178</v>
      </c>
      <c r="R244" s="5">
        <f t="shared" si="218"/>
        <v>880.21610165800814</v>
      </c>
      <c r="S244" s="5">
        <f t="shared" si="219"/>
        <v>551.48656595435386</v>
      </c>
      <c r="T244" s="5">
        <f t="shared" si="220"/>
        <v>18.492767106285346</v>
      </c>
      <c r="U244" s="5">
        <f t="shared" si="221"/>
        <v>59.854685716134775</v>
      </c>
      <c r="V244" s="5">
        <f t="shared" si="222"/>
        <v>104.31123011978676</v>
      </c>
      <c r="W244" s="15">
        <f t="shared" si="223"/>
        <v>-1.0734613539272964E-2</v>
      </c>
      <c r="X244" s="15">
        <f t="shared" si="224"/>
        <v>-1.217998157191269E-2</v>
      </c>
      <c r="Y244" s="15">
        <f t="shared" si="225"/>
        <v>-9.7425357312937999E-3</v>
      </c>
      <c r="Z244" s="5">
        <f t="shared" si="238"/>
        <v>507.9920705781866</v>
      </c>
      <c r="AA244" s="5">
        <f t="shared" si="239"/>
        <v>2080.978220195007</v>
      </c>
      <c r="AB244" s="5">
        <f t="shared" si="240"/>
        <v>6290.3945887216032</v>
      </c>
      <c r="AC244" s="16">
        <f t="shared" si="226"/>
        <v>1.0793116807652752</v>
      </c>
      <c r="AD244" s="16">
        <f t="shared" si="227"/>
        <v>3.0403869239954924</v>
      </c>
      <c r="AE244" s="16">
        <f t="shared" si="228"/>
        <v>14.667806783714326</v>
      </c>
      <c r="AF244" s="15">
        <f t="shared" si="229"/>
        <v>-4.0504037456468023E-3</v>
      </c>
      <c r="AG244" s="15">
        <f t="shared" si="230"/>
        <v>2.9673830763510267E-4</v>
      </c>
      <c r="AH244" s="15">
        <f t="shared" si="231"/>
        <v>9.7937136394747881E-3</v>
      </c>
      <c r="AI244" s="1">
        <f t="shared" si="195"/>
        <v>41664.49684426863</v>
      </c>
      <c r="AJ244" s="1">
        <f t="shared" si="196"/>
        <v>19238.615089156181</v>
      </c>
      <c r="AK244" s="1">
        <f t="shared" si="197"/>
        <v>7104.4786135832337</v>
      </c>
      <c r="AL244" s="14">
        <f t="shared" si="232"/>
        <v>85.443897683815365</v>
      </c>
      <c r="AM244" s="14">
        <f t="shared" si="233"/>
        <v>20.534984150248693</v>
      </c>
      <c r="AN244" s="14">
        <f t="shared" si="234"/>
        <v>6.485582174068627</v>
      </c>
      <c r="AO244" s="11">
        <f t="shared" si="235"/>
        <v>3.116942954263284E-3</v>
      </c>
      <c r="AP244" s="11">
        <f t="shared" si="236"/>
        <v>3.9265260394734398E-3</v>
      </c>
      <c r="AQ244" s="11">
        <f t="shared" si="237"/>
        <v>3.5618545444217548E-3</v>
      </c>
      <c r="AR244" s="1">
        <f t="shared" si="243"/>
        <v>32858.438362917856</v>
      </c>
      <c r="AS244" s="1">
        <f t="shared" si="241"/>
        <v>14705.8846124846</v>
      </c>
      <c r="AT244" s="1">
        <f t="shared" si="242"/>
        <v>5286.9337780893702</v>
      </c>
      <c r="AU244" s="1">
        <f t="shared" si="198"/>
        <v>6571.6876725835718</v>
      </c>
      <c r="AV244" s="1">
        <f t="shared" si="199"/>
        <v>2941.1769224969203</v>
      </c>
      <c r="AW244" s="1">
        <f t="shared" si="200"/>
        <v>1057.3867556178741</v>
      </c>
      <c r="AX244" s="2">
        <v>0.2</v>
      </c>
      <c r="AY244" s="2">
        <v>0.2</v>
      </c>
      <c r="AZ244" s="2">
        <v>0.2</v>
      </c>
      <c r="BA244" s="2">
        <f t="shared" si="244"/>
        <v>0.2</v>
      </c>
      <c r="BB244" s="2">
        <f t="shared" si="250"/>
        <v>4.000000000000001E-3</v>
      </c>
      <c r="BC244" s="2">
        <f t="shared" si="245"/>
        <v>4.000000000000001E-3</v>
      </c>
      <c r="BD244" s="2">
        <f t="shared" si="246"/>
        <v>4.000000000000001E-3</v>
      </c>
      <c r="BE244" s="2">
        <f t="shared" si="247"/>
        <v>131.43375345167146</v>
      </c>
      <c r="BF244" s="2">
        <f t="shared" si="248"/>
        <v>58.823538449938418</v>
      </c>
      <c r="BG244" s="2">
        <f t="shared" si="249"/>
        <v>21.147735112357484</v>
      </c>
      <c r="BH244" s="2">
        <f t="shared" si="251"/>
        <v>2587.3189969693058</v>
      </c>
      <c r="BI244" s="2">
        <f t="shared" si="252"/>
        <v>282.67253294186855</v>
      </c>
      <c r="BJ244" s="2">
        <f t="shared" si="253"/>
        <v>33.619091480007363</v>
      </c>
      <c r="BK244" s="11">
        <f t="shared" si="254"/>
        <v>7.2813668420210725E-2</v>
      </c>
      <c r="BL244" s="12">
        <f>BL$4*temperature!$I354+BL$5*temperature!$I354^2</f>
        <v>-20.277812046710036</v>
      </c>
      <c r="BM244" s="12">
        <f>BM$4*temperature!$I354+BM$5*temperature!$I354^2</f>
        <v>-18.434161743743367</v>
      </c>
      <c r="BN244" s="12">
        <f>BN$4*temperature!$I354+BN$5*temperature!$I354^2</f>
        <v>-16.712613690636708</v>
      </c>
      <c r="BO244" s="12">
        <f>BO$4*temperature!$I354^2+BO$5*temperature!$I354^6</f>
        <v>-83.027688915649435</v>
      </c>
      <c r="BP244" s="12">
        <f>BP$4*temperature!$I354^2+BP$5*temperature!$I354^6</f>
        <v>-82.566296608129363</v>
      </c>
      <c r="BQ244" s="12">
        <f>BQ$4*temperature!$I354^2+BQ$5*temperature!$I354^6</f>
        <v>-82.273775679956742</v>
      </c>
    </row>
    <row r="245" spans="1:69">
      <c r="A245" s="2">
        <f t="shared" si="201"/>
        <v>2199</v>
      </c>
      <c r="B245" s="5">
        <f t="shared" si="202"/>
        <v>1165.4001946389933</v>
      </c>
      <c r="C245" s="5">
        <f t="shared" si="203"/>
        <v>2964.1424471435857</v>
      </c>
      <c r="D245" s="5">
        <f t="shared" si="204"/>
        <v>4369.873697289313</v>
      </c>
      <c r="E245" s="15">
        <f t="shared" si="205"/>
        <v>2.5315666842534528E-7</v>
      </c>
      <c r="F245" s="15">
        <f t="shared" si="206"/>
        <v>4.9873561234001268E-7</v>
      </c>
      <c r="G245" s="15">
        <f t="shared" si="207"/>
        <v>1.0181510114999488E-6</v>
      </c>
      <c r="H245" s="5">
        <f t="shared" si="208"/>
        <v>34230.272444084294</v>
      </c>
      <c r="I245" s="5">
        <f t="shared" si="209"/>
        <v>15286.853086783896</v>
      </c>
      <c r="J245" s="5">
        <f t="shared" si="210"/>
        <v>5482.8266822605565</v>
      </c>
      <c r="K245" s="5">
        <f t="shared" si="211"/>
        <v>29372.118351745965</v>
      </c>
      <c r="L245" s="5">
        <f t="shared" si="212"/>
        <v>5157.2599358425468</v>
      </c>
      <c r="M245" s="5">
        <f t="shared" si="213"/>
        <v>1254.6876779668992</v>
      </c>
      <c r="N245" s="15">
        <f t="shared" si="214"/>
        <v>4.1749562179286714E-2</v>
      </c>
      <c r="O245" s="15">
        <f t="shared" si="215"/>
        <v>3.9505331743991512E-2</v>
      </c>
      <c r="P245" s="15">
        <f t="shared" si="216"/>
        <v>3.7051215326954434E-2</v>
      </c>
      <c r="Q245" s="5">
        <f t="shared" si="217"/>
        <v>626.21731220929473</v>
      </c>
      <c r="R245" s="5">
        <f t="shared" si="218"/>
        <v>903.84522835283076</v>
      </c>
      <c r="S245" s="5">
        <f t="shared" si="219"/>
        <v>566.34844086903854</v>
      </c>
      <c r="T245" s="5">
        <f t="shared" si="220"/>
        <v>18.294254398127592</v>
      </c>
      <c r="U245" s="5">
        <f t="shared" si="221"/>
        <v>59.125656747119628</v>
      </c>
      <c r="V245" s="5">
        <f t="shared" si="222"/>
        <v>103.29497423316953</v>
      </c>
      <c r="W245" s="15">
        <f t="shared" si="223"/>
        <v>-1.0734613539272964E-2</v>
      </c>
      <c r="X245" s="15">
        <f t="shared" si="224"/>
        <v>-1.217998157191269E-2</v>
      </c>
      <c r="Y245" s="15">
        <f t="shared" si="225"/>
        <v>-9.7425357312937999E-3</v>
      </c>
      <c r="Z245" s="5">
        <f t="shared" si="238"/>
        <v>522.54421439060013</v>
      </c>
      <c r="AA245" s="5">
        <f t="shared" si="239"/>
        <v>2141.5933248767919</v>
      </c>
      <c r="AB245" s="5">
        <f t="shared" si="240"/>
        <v>6534.6565651979563</v>
      </c>
      <c r="AC245" s="16">
        <f t="shared" si="226"/>
        <v>1.0749400326907832</v>
      </c>
      <c r="AD245" s="16">
        <f t="shared" si="227"/>
        <v>3.0412891232658747</v>
      </c>
      <c r="AE245" s="16">
        <f t="shared" si="228"/>
        <v>14.811459083073169</v>
      </c>
      <c r="AF245" s="15">
        <f t="shared" si="229"/>
        <v>-4.0504037456468023E-3</v>
      </c>
      <c r="AG245" s="15">
        <f t="shared" si="230"/>
        <v>2.9673830763510267E-4</v>
      </c>
      <c r="AH245" s="15">
        <f t="shared" si="231"/>
        <v>9.7937136394747881E-3</v>
      </c>
      <c r="AI245" s="1">
        <f t="shared" si="195"/>
        <v>44069.73483242534</v>
      </c>
      <c r="AJ245" s="1">
        <f t="shared" si="196"/>
        <v>20255.930502737483</v>
      </c>
      <c r="AK245" s="1">
        <f t="shared" si="197"/>
        <v>7451.4175078427843</v>
      </c>
      <c r="AL245" s="14">
        <f t="shared" si="232"/>
        <v>85.707558201137033</v>
      </c>
      <c r="AM245" s="14">
        <f t="shared" si="233"/>
        <v>20.614808988734957</v>
      </c>
      <c r="AN245" s="14">
        <f t="shared" si="234"/>
        <v>6.5084518674051557</v>
      </c>
      <c r="AO245" s="11">
        <f t="shared" si="235"/>
        <v>3.085773524720651E-3</v>
      </c>
      <c r="AP245" s="11">
        <f t="shared" si="236"/>
        <v>3.8872607790787052E-3</v>
      </c>
      <c r="AQ245" s="11">
        <f t="shared" si="237"/>
        <v>3.5262359989775374E-3</v>
      </c>
      <c r="AR245" s="1">
        <f t="shared" si="243"/>
        <v>34230.272444084294</v>
      </c>
      <c r="AS245" s="1">
        <f t="shared" si="241"/>
        <v>15286.853086783896</v>
      </c>
      <c r="AT245" s="1">
        <f t="shared" si="242"/>
        <v>5482.8266822605565</v>
      </c>
      <c r="AU245" s="1">
        <f t="shared" si="198"/>
        <v>6846.0544888168588</v>
      </c>
      <c r="AV245" s="1">
        <f t="shared" si="199"/>
        <v>3057.3706173567793</v>
      </c>
      <c r="AW245" s="1">
        <f t="shared" si="200"/>
        <v>1096.5653364521113</v>
      </c>
      <c r="AX245" s="2">
        <v>0.2</v>
      </c>
      <c r="AY245" s="2">
        <v>0.2</v>
      </c>
      <c r="AZ245" s="2">
        <v>0.2</v>
      </c>
      <c r="BA245" s="2">
        <f t="shared" si="244"/>
        <v>0.19999999999999998</v>
      </c>
      <c r="BB245" s="2">
        <f t="shared" si="250"/>
        <v>4.000000000000001E-3</v>
      </c>
      <c r="BC245" s="2">
        <f t="shared" si="245"/>
        <v>4.000000000000001E-3</v>
      </c>
      <c r="BD245" s="2">
        <f t="shared" si="246"/>
        <v>4.000000000000001E-3</v>
      </c>
      <c r="BE245" s="2">
        <f t="shared" si="247"/>
        <v>136.9210897763372</v>
      </c>
      <c r="BF245" s="2">
        <f t="shared" si="248"/>
        <v>61.147412347135599</v>
      </c>
      <c r="BG245" s="2">
        <f t="shared" si="249"/>
        <v>21.93130672904223</v>
      </c>
      <c r="BH245" s="2">
        <f t="shared" si="251"/>
        <v>2620.2775957632002</v>
      </c>
      <c r="BI245" s="2">
        <f t="shared" si="252"/>
        <v>285.52298719297448</v>
      </c>
      <c r="BJ245" s="2">
        <f t="shared" si="253"/>
        <v>33.56152922533559</v>
      </c>
      <c r="BK245" s="11">
        <f t="shared" si="254"/>
        <v>7.0654760651126053E-2</v>
      </c>
      <c r="BL245" s="12">
        <f>BL$4*temperature!$I355+BL$5*temperature!$I355^2</f>
        <v>-20.226044745350663</v>
      </c>
      <c r="BM245" s="12">
        <f>BM$4*temperature!$I355+BM$5*temperature!$I355^2</f>
        <v>-18.39324984527163</v>
      </c>
      <c r="BN245" s="12">
        <f>BN$4*temperature!$I355+BN$5*temperature!$I355^2</f>
        <v>-16.679968182858715</v>
      </c>
      <c r="BO245" s="12">
        <f>BO$4*temperature!$I355^2+BO$5*temperature!$I355^6</f>
        <v>-82.608626586754724</v>
      </c>
      <c r="BP245" s="12">
        <f>BP$4*temperature!$I355^2+BP$5*temperature!$I355^6</f>
        <v>-82.168112662423482</v>
      </c>
      <c r="BQ245" s="12">
        <f>BQ$4*temperature!$I355^2+BQ$5*temperature!$I355^6</f>
        <v>-81.888849583787319</v>
      </c>
    </row>
    <row r="246" spans="1:69">
      <c r="A246" s="2">
        <f t="shared" si="201"/>
        <v>2200</v>
      </c>
      <c r="B246" s="5">
        <f t="shared" si="202"/>
        <v>1165.4004749163826</v>
      </c>
      <c r="C246" s="5">
        <f t="shared" si="203"/>
        <v>2964.1438515508144</v>
      </c>
      <c r="D246" s="5">
        <f t="shared" si="204"/>
        <v>4369.8779240210715</v>
      </c>
      <c r="E246" s="15">
        <f t="shared" si="205"/>
        <v>2.4049883500407801E-7</v>
      </c>
      <c r="F246" s="15">
        <f t="shared" si="206"/>
        <v>4.7379883172301204E-7</v>
      </c>
      <c r="G246" s="15">
        <f t="shared" si="207"/>
        <v>9.6724346092495143E-7</v>
      </c>
      <c r="H246" s="5">
        <f t="shared" si="208"/>
        <v>35584.390070697562</v>
      </c>
      <c r="I246" s="5">
        <f t="shared" si="209"/>
        <v>15861.23697563321</v>
      </c>
      <c r="J246" s="5">
        <f t="shared" si="210"/>
        <v>5676.2816378976322</v>
      </c>
      <c r="K246" s="5">
        <f t="shared" si="211"/>
        <v>30534.044593770002</v>
      </c>
      <c r="L246" s="5">
        <f t="shared" si="212"/>
        <v>5351.0348248904138</v>
      </c>
      <c r="M246" s="5">
        <f t="shared" si="213"/>
        <v>1298.9565696321408</v>
      </c>
      <c r="N246" s="15">
        <f t="shared" si="214"/>
        <v>3.9558816565743893E-2</v>
      </c>
      <c r="O246" s="15">
        <f t="shared" si="215"/>
        <v>3.7573225212316208E-2</v>
      </c>
      <c r="P246" s="15">
        <f t="shared" si="216"/>
        <v>3.5282797817043354E-2</v>
      </c>
      <c r="Q246" s="5">
        <f t="shared" si="217"/>
        <v>644.00175972686691</v>
      </c>
      <c r="R246" s="5">
        <f t="shared" si="218"/>
        <v>926.3835925623697</v>
      </c>
      <c r="S246" s="5">
        <f t="shared" si="219"/>
        <v>580.61901124782571</v>
      </c>
      <c r="T246" s="5">
        <f t="shared" si="220"/>
        <v>18.097872647174547</v>
      </c>
      <c r="U246" s="5">
        <f t="shared" si="221"/>
        <v>58.405507337512475</v>
      </c>
      <c r="V246" s="5">
        <f t="shared" si="222"/>
        <v>102.28861925583981</v>
      </c>
      <c r="W246" s="15">
        <f t="shared" si="223"/>
        <v>-1.0734613539272964E-2</v>
      </c>
      <c r="X246" s="15">
        <f t="shared" si="224"/>
        <v>-1.217998157191269E-2</v>
      </c>
      <c r="Y246" s="15">
        <f t="shared" si="225"/>
        <v>-9.7425357312937999E-3</v>
      </c>
      <c r="Z246" s="5">
        <f t="shared" si="238"/>
        <v>536.33563579429517</v>
      </c>
      <c r="AA246" s="5">
        <f t="shared" si="239"/>
        <v>2199.7362820684743</v>
      </c>
      <c r="AB246" s="5">
        <f t="shared" si="240"/>
        <v>6776.4806433029435</v>
      </c>
      <c r="AC246" s="16">
        <f t="shared" si="226"/>
        <v>1.0705860915560268</v>
      </c>
      <c r="AD246" s="16">
        <f t="shared" si="227"/>
        <v>3.0421915902533416</v>
      </c>
      <c r="AE246" s="16">
        <f t="shared" si="228"/>
        <v>14.956518271915586</v>
      </c>
      <c r="AF246" s="15">
        <f t="shared" si="229"/>
        <v>-4.0504037456468023E-3</v>
      </c>
      <c r="AG246" s="15">
        <f t="shared" si="230"/>
        <v>2.9673830763510267E-4</v>
      </c>
      <c r="AH246" s="15">
        <f t="shared" si="231"/>
        <v>9.7937136394747881E-3</v>
      </c>
      <c r="AI246" s="1">
        <f t="shared" si="195"/>
        <v>46508.815837999668</v>
      </c>
      <c r="AJ246" s="1">
        <f t="shared" si="196"/>
        <v>21287.708069820517</v>
      </c>
      <c r="AK246" s="1">
        <f t="shared" si="197"/>
        <v>7802.8410935106176</v>
      </c>
      <c r="AL246" s="14">
        <f t="shared" si="232"/>
        <v>85.969387573962905</v>
      </c>
      <c r="AM246" s="14">
        <f t="shared" si="233"/>
        <v>20.694142775800564</v>
      </c>
      <c r="AN246" s="14">
        <f t="shared" si="234"/>
        <v>6.5311727013048886</v>
      </c>
      <c r="AO246" s="11">
        <f t="shared" si="235"/>
        <v>3.0549157894734446E-3</v>
      </c>
      <c r="AP246" s="11">
        <f t="shared" si="236"/>
        <v>3.8483881712879182E-3</v>
      </c>
      <c r="AQ246" s="11">
        <f t="shared" si="237"/>
        <v>3.4909736389877621E-3</v>
      </c>
      <c r="AR246" s="1">
        <f t="shared" si="243"/>
        <v>35584.390070697562</v>
      </c>
      <c r="AS246" s="1">
        <f t="shared" si="241"/>
        <v>15861.23697563321</v>
      </c>
      <c r="AT246" s="1">
        <f t="shared" si="242"/>
        <v>5676.2816378976322</v>
      </c>
      <c r="AU246" s="1">
        <f t="shared" si="198"/>
        <v>7116.8780141395127</v>
      </c>
      <c r="AV246" s="1">
        <f t="shared" si="199"/>
        <v>3172.247395126642</v>
      </c>
      <c r="AW246" s="1">
        <f t="shared" si="200"/>
        <v>1135.2563275795264</v>
      </c>
      <c r="AX246" s="2">
        <v>0.2</v>
      </c>
      <c r="AY246" s="2">
        <v>0.2</v>
      </c>
      <c r="AZ246" s="2">
        <v>0.2</v>
      </c>
      <c r="BA246" s="2">
        <f t="shared" si="244"/>
        <v>0.19999999999999998</v>
      </c>
      <c r="BB246" s="2">
        <f t="shared" si="250"/>
        <v>4.000000000000001E-3</v>
      </c>
      <c r="BC246" s="2">
        <f t="shared" si="245"/>
        <v>4.000000000000001E-3</v>
      </c>
      <c r="BD246" s="2">
        <f t="shared" si="246"/>
        <v>4.000000000000001E-3</v>
      </c>
      <c r="BE246" s="2">
        <f t="shared" si="247"/>
        <v>142.33756028279029</v>
      </c>
      <c r="BF246" s="2">
        <f t="shared" si="248"/>
        <v>63.444947902532853</v>
      </c>
      <c r="BG246" s="2">
        <f t="shared" si="249"/>
        <v>22.705126551590535</v>
      </c>
      <c r="BH246" s="2">
        <f t="shared" si="251"/>
        <v>2653.889668770435</v>
      </c>
      <c r="BI246" s="2">
        <f t="shared" si="252"/>
        <v>288.42070033446817</v>
      </c>
      <c r="BJ246" s="2">
        <f t="shared" si="253"/>
        <v>33.505779396019591</v>
      </c>
      <c r="BK246" s="11">
        <f t="shared" si="254"/>
        <v>6.8580337927044849E-2</v>
      </c>
      <c r="BL246" s="12">
        <f>BL$4*temperature!$I356+BL$5*temperature!$I356^2</f>
        <v>-20.176159815696153</v>
      </c>
      <c r="BM246" s="12">
        <f>BM$4*temperature!$I356+BM$5*temperature!$I356^2</f>
        <v>-18.35382286300753</v>
      </c>
      <c r="BN246" s="12">
        <f>BN$4*temperature!$I356+BN$5*temperature!$I356^2</f>
        <v>-16.648505288801033</v>
      </c>
      <c r="BO246" s="12">
        <f>BO$4*temperature!$I356^2+BO$5*temperature!$I356^6</f>
        <v>-82.205957890950003</v>
      </c>
      <c r="BP246" s="12">
        <f>BP$4*temperature!$I356^2+BP$5*temperature!$I356^6</f>
        <v>-81.785480649720768</v>
      </c>
      <c r="BQ246" s="12">
        <f>BQ$4*temperature!$I356^2+BQ$5*temperature!$I356^6</f>
        <v>-81.518940934838611</v>
      </c>
    </row>
    <row r="247" spans="1:69">
      <c r="A247" s="2">
        <f t="shared" si="201"/>
        <v>2201</v>
      </c>
      <c r="B247" s="5">
        <f t="shared" si="202"/>
        <v>1165.4007411799664</v>
      </c>
      <c r="C247" s="5">
        <f t="shared" si="203"/>
        <v>2964.1451857383136</v>
      </c>
      <c r="D247" s="5">
        <f t="shared" si="204"/>
        <v>4369.8819394201264</v>
      </c>
      <c r="E247" s="15">
        <f t="shared" si="205"/>
        <v>2.2847389325387411E-7</v>
      </c>
      <c r="F247" s="15">
        <f t="shared" si="206"/>
        <v>4.5010889013686141E-7</v>
      </c>
      <c r="G247" s="15">
        <f t="shared" si="207"/>
        <v>9.1888128787870382E-7</v>
      </c>
      <c r="H247" s="5">
        <f t="shared" si="208"/>
        <v>36917.358719845506</v>
      </c>
      <c r="I247" s="5">
        <f t="shared" si="209"/>
        <v>16427.631669505419</v>
      </c>
      <c r="J247" s="5">
        <f t="shared" si="210"/>
        <v>5866.8354836568542</v>
      </c>
      <c r="K247" s="5">
        <f t="shared" si="211"/>
        <v>31677.823271732897</v>
      </c>
      <c r="L247" s="5">
        <f t="shared" si="212"/>
        <v>5542.1143837843429</v>
      </c>
      <c r="M247" s="5">
        <f t="shared" si="213"/>
        <v>1342.5615531469875</v>
      </c>
      <c r="N247" s="15">
        <f t="shared" si="214"/>
        <v>3.7459127776222179E-2</v>
      </c>
      <c r="O247" s="15">
        <f t="shared" si="215"/>
        <v>3.5708898399449795E-2</v>
      </c>
      <c r="P247" s="15">
        <f t="shared" si="216"/>
        <v>3.3569238983252037E-2</v>
      </c>
      <c r="Q247" s="5">
        <f t="shared" si="217"/>
        <v>660.95358586274392</v>
      </c>
      <c r="R247" s="5">
        <f t="shared" si="218"/>
        <v>947.7779061990434</v>
      </c>
      <c r="S247" s="5">
        <f t="shared" si="219"/>
        <v>594.26390302547156</v>
      </c>
      <c r="T247" s="5">
        <f t="shared" si="220"/>
        <v>17.903598978424149</v>
      </c>
      <c r="U247" s="5">
        <f t="shared" si="221"/>
        <v>57.69412933444336</v>
      </c>
      <c r="V247" s="5">
        <f t="shared" si="222"/>
        <v>101.29206872783507</v>
      </c>
      <c r="W247" s="15">
        <f t="shared" si="223"/>
        <v>-1.0734613539272964E-2</v>
      </c>
      <c r="X247" s="15">
        <f t="shared" si="224"/>
        <v>-1.217998157191269E-2</v>
      </c>
      <c r="Y247" s="15">
        <f t="shared" si="225"/>
        <v>-9.7425357312937999E-3</v>
      </c>
      <c r="Z247" s="5">
        <f t="shared" si="238"/>
        <v>549.33339060883054</v>
      </c>
      <c r="AA247" s="5">
        <f t="shared" si="239"/>
        <v>2255.2581226673969</v>
      </c>
      <c r="AB247" s="5">
        <f t="shared" si="240"/>
        <v>7015.2702723903858</v>
      </c>
      <c r="AC247" s="16">
        <f t="shared" si="226"/>
        <v>1.0662497856407509</v>
      </c>
      <c r="AD247" s="16">
        <f t="shared" si="227"/>
        <v>3.0430943250373352</v>
      </c>
      <c r="AE247" s="16">
        <f t="shared" si="228"/>
        <v>15.102998128914299</v>
      </c>
      <c r="AF247" s="15">
        <f t="shared" si="229"/>
        <v>-4.0504037456468023E-3</v>
      </c>
      <c r="AG247" s="15">
        <f t="shared" si="230"/>
        <v>2.9673830763510267E-4</v>
      </c>
      <c r="AH247" s="15">
        <f t="shared" si="231"/>
        <v>9.7937136394747881E-3</v>
      </c>
      <c r="AI247" s="1">
        <f t="shared" si="195"/>
        <v>48974.812268339214</v>
      </c>
      <c r="AJ247" s="1">
        <f t="shared" si="196"/>
        <v>22331.18465796511</v>
      </c>
      <c r="AK247" s="1">
        <f t="shared" si="197"/>
        <v>8157.8133117390826</v>
      </c>
      <c r="AL247" s="14">
        <f t="shared" si="232"/>
        <v>86.229390521078869</v>
      </c>
      <c r="AM247" s="14">
        <f t="shared" si="233"/>
        <v>20.772985479131165</v>
      </c>
      <c r="AN247" s="14">
        <f t="shared" si="234"/>
        <v>6.5537448515195003</v>
      </c>
      <c r="AO247" s="11">
        <f t="shared" si="235"/>
        <v>3.02436663157871E-3</v>
      </c>
      <c r="AP247" s="11">
        <f t="shared" si="236"/>
        <v>3.8099042895750391E-3</v>
      </c>
      <c r="AQ247" s="11">
        <f t="shared" si="237"/>
        <v>3.4560639025978846E-3</v>
      </c>
      <c r="AR247" s="1">
        <f t="shared" si="243"/>
        <v>36917.358719845506</v>
      </c>
      <c r="AS247" s="1">
        <f t="shared" si="241"/>
        <v>16427.631669505419</v>
      </c>
      <c r="AT247" s="1">
        <f t="shared" si="242"/>
        <v>5866.8354836568542</v>
      </c>
      <c r="AU247" s="1">
        <f t="shared" si="198"/>
        <v>7383.4717439691012</v>
      </c>
      <c r="AV247" s="1">
        <f t="shared" si="199"/>
        <v>3285.5263339010839</v>
      </c>
      <c r="AW247" s="1">
        <f t="shared" si="200"/>
        <v>1173.3670967313708</v>
      </c>
      <c r="AX247" s="2">
        <v>0.2</v>
      </c>
      <c r="AY247" s="2">
        <v>0.2</v>
      </c>
      <c r="AZ247" s="2">
        <v>0.2</v>
      </c>
      <c r="BA247" s="2">
        <f t="shared" si="244"/>
        <v>0.2</v>
      </c>
      <c r="BB247" s="2">
        <f t="shared" si="250"/>
        <v>4.000000000000001E-3</v>
      </c>
      <c r="BC247" s="2">
        <f t="shared" si="245"/>
        <v>4.000000000000001E-3</v>
      </c>
      <c r="BD247" s="2">
        <f t="shared" si="246"/>
        <v>4.000000000000001E-3</v>
      </c>
      <c r="BE247" s="2">
        <f t="shared" si="247"/>
        <v>147.66943487938207</v>
      </c>
      <c r="BF247" s="2">
        <f t="shared" si="248"/>
        <v>65.710526678021694</v>
      </c>
      <c r="BG247" s="2">
        <f t="shared" si="249"/>
        <v>23.467341934627424</v>
      </c>
      <c r="BH247" s="2">
        <f t="shared" si="251"/>
        <v>2688.1569080612207</v>
      </c>
      <c r="BI247" s="2">
        <f t="shared" si="252"/>
        <v>291.3658796639333</v>
      </c>
      <c r="BJ247" s="2">
        <f t="shared" si="253"/>
        <v>33.451800177944037</v>
      </c>
      <c r="BK247" s="11">
        <f t="shared" si="254"/>
        <v>6.6586278605310384E-2</v>
      </c>
      <c r="BL247" s="12">
        <f>BL$4*temperature!$I357+BL$5*temperature!$I357^2</f>
        <v>-20.128229076087138</v>
      </c>
      <c r="BM247" s="12">
        <f>BM$4*temperature!$I357+BM$5*temperature!$I357^2</f>
        <v>-18.315937860193245</v>
      </c>
      <c r="BN247" s="12">
        <f>BN$4*temperature!$I357+BN$5*temperature!$I357^2</f>
        <v>-16.618270795485945</v>
      </c>
      <c r="BO247" s="12">
        <f>BO$4*temperature!$I357^2+BO$5*temperature!$I357^6</f>
        <v>-81.820130693213912</v>
      </c>
      <c r="BP247" s="12">
        <f>BP$4*temperature!$I357^2+BP$5*temperature!$I357^6</f>
        <v>-81.418828994230182</v>
      </c>
      <c r="BQ247" s="12">
        <f>BQ$4*temperature!$I357^2+BQ$5*temperature!$I357^6</f>
        <v>-81.164465812723265</v>
      </c>
    </row>
    <row r="248" spans="1:69">
      <c r="A248" s="2">
        <f t="shared" si="201"/>
        <v>2202</v>
      </c>
      <c r="B248" s="5">
        <f t="shared" si="202"/>
        <v>1165.4009941304287</v>
      </c>
      <c r="C248" s="5">
        <f t="shared" si="203"/>
        <v>2964.146453217008</v>
      </c>
      <c r="D248" s="5">
        <f t="shared" si="204"/>
        <v>4369.8857540527333</v>
      </c>
      <c r="E248" s="15">
        <f t="shared" si="205"/>
        <v>2.170501985911804E-7</v>
      </c>
      <c r="F248" s="15">
        <f t="shared" si="206"/>
        <v>4.2760344563001834E-7</v>
      </c>
      <c r="G248" s="15">
        <f t="shared" si="207"/>
        <v>8.7293722348476857E-7</v>
      </c>
      <c r="H248" s="5">
        <f t="shared" si="208"/>
        <v>38225.914829233734</v>
      </c>
      <c r="I248" s="5">
        <f t="shared" si="209"/>
        <v>16984.694309334973</v>
      </c>
      <c r="J248" s="5">
        <f t="shared" si="210"/>
        <v>6054.0461472789138</v>
      </c>
      <c r="K248" s="5">
        <f t="shared" si="211"/>
        <v>32800.654042479378</v>
      </c>
      <c r="L248" s="5">
        <f t="shared" si="212"/>
        <v>5730.0455889759996</v>
      </c>
      <c r="M248" s="5">
        <f t="shared" si="213"/>
        <v>1385.4014699730424</v>
      </c>
      <c r="N248" s="15">
        <f t="shared" si="214"/>
        <v>3.5445325934008176E-2</v>
      </c>
      <c r="O248" s="15">
        <f t="shared" si="215"/>
        <v>3.390965833212034E-2</v>
      </c>
      <c r="P248" s="15">
        <f t="shared" si="216"/>
        <v>3.1909089550223868E-2</v>
      </c>
      <c r="Q248" s="5">
        <f t="shared" si="217"/>
        <v>677.03487931017116</v>
      </c>
      <c r="R248" s="5">
        <f t="shared" si="218"/>
        <v>967.98177735745583</v>
      </c>
      <c r="S248" s="5">
        <f t="shared" si="219"/>
        <v>607.25247385200134</v>
      </c>
      <c r="T248" s="5">
        <f t="shared" si="220"/>
        <v>17.711410762428645</v>
      </c>
      <c r="U248" s="5">
        <f t="shared" si="221"/>
        <v>56.99141590234229</v>
      </c>
      <c r="V248" s="5">
        <f t="shared" si="222"/>
        <v>100.30522712895747</v>
      </c>
      <c r="W248" s="15">
        <f t="shared" si="223"/>
        <v>-1.0734613539272964E-2</v>
      </c>
      <c r="X248" s="15">
        <f t="shared" si="224"/>
        <v>-1.217998157191269E-2</v>
      </c>
      <c r="Y248" s="15">
        <f t="shared" si="225"/>
        <v>-9.7425357312937999E-3</v>
      </c>
      <c r="Z248" s="5">
        <f t="shared" si="238"/>
        <v>561.50970492026772</v>
      </c>
      <c r="AA248" s="5">
        <f t="shared" si="239"/>
        <v>2308.0267309763599</v>
      </c>
      <c r="AB248" s="5">
        <f t="shared" si="240"/>
        <v>7250.4534617388335</v>
      </c>
      <c r="AC248" s="16">
        <f t="shared" si="226"/>
        <v>1.0619310435151965</v>
      </c>
      <c r="AD248" s="16">
        <f t="shared" si="227"/>
        <v>3.0439973276973209</v>
      </c>
      <c r="AE248" s="16">
        <f t="shared" si="228"/>
        <v>15.250912567686409</v>
      </c>
      <c r="AF248" s="15">
        <f t="shared" si="229"/>
        <v>-4.0504037456468023E-3</v>
      </c>
      <c r="AG248" s="15">
        <f t="shared" si="230"/>
        <v>2.9673830763510267E-4</v>
      </c>
      <c r="AH248" s="15">
        <f t="shared" si="231"/>
        <v>9.7937136394747881E-3</v>
      </c>
      <c r="AI248" s="1">
        <f t="shared" si="195"/>
        <v>51460.802785474392</v>
      </c>
      <c r="AJ248" s="1">
        <f t="shared" si="196"/>
        <v>23383.592526069686</v>
      </c>
      <c r="AK248" s="1">
        <f t="shared" si="197"/>
        <v>8515.3990772965444</v>
      </c>
      <c r="AL248" s="14">
        <f t="shared" si="232"/>
        <v>86.487571919518672</v>
      </c>
      <c r="AM248" s="14">
        <f t="shared" si="233"/>
        <v>20.851337134750544</v>
      </c>
      <c r="AN248" s="14">
        <f t="shared" si="234"/>
        <v>6.5761685109175909</v>
      </c>
      <c r="AO248" s="11">
        <f t="shared" si="235"/>
        <v>2.9941229652629231E-3</v>
      </c>
      <c r="AP248" s="11">
        <f t="shared" si="236"/>
        <v>3.7718052466792886E-3</v>
      </c>
      <c r="AQ248" s="11">
        <f t="shared" si="237"/>
        <v>3.4215032635719058E-3</v>
      </c>
      <c r="AR248" s="1">
        <f t="shared" si="243"/>
        <v>38225.914829233734</v>
      </c>
      <c r="AS248" s="1">
        <f t="shared" si="241"/>
        <v>16984.694309334973</v>
      </c>
      <c r="AT248" s="1">
        <f t="shared" si="242"/>
        <v>6054.0461472789138</v>
      </c>
      <c r="AU248" s="1">
        <f t="shared" si="198"/>
        <v>7645.1829658467468</v>
      </c>
      <c r="AV248" s="1">
        <f t="shared" si="199"/>
        <v>3396.9388618669946</v>
      </c>
      <c r="AW248" s="1">
        <f t="shared" si="200"/>
        <v>1210.8092294557828</v>
      </c>
      <c r="AX248" s="2">
        <v>0.2</v>
      </c>
      <c r="AY248" s="2">
        <v>0.2</v>
      </c>
      <c r="AZ248" s="2">
        <v>0.2</v>
      </c>
      <c r="BA248" s="2">
        <f t="shared" si="244"/>
        <v>0.2</v>
      </c>
      <c r="BB248" s="2">
        <f t="shared" si="250"/>
        <v>4.000000000000001E-3</v>
      </c>
      <c r="BC248" s="2">
        <f t="shared" si="245"/>
        <v>4.000000000000001E-3</v>
      </c>
      <c r="BD248" s="2">
        <f t="shared" si="246"/>
        <v>4.000000000000001E-3</v>
      </c>
      <c r="BE248" s="2">
        <f t="shared" si="247"/>
        <v>152.90365931693498</v>
      </c>
      <c r="BF248" s="2">
        <f t="shared" si="248"/>
        <v>67.938777237339906</v>
      </c>
      <c r="BG248" s="2">
        <f t="shared" si="249"/>
        <v>24.21618458911566</v>
      </c>
      <c r="BH248" s="2">
        <f t="shared" si="251"/>
        <v>2723.0813283743105</v>
      </c>
      <c r="BI248" s="2">
        <f t="shared" si="252"/>
        <v>294.35871051891974</v>
      </c>
      <c r="BJ248" s="2">
        <f t="shared" si="253"/>
        <v>33.399544893165938</v>
      </c>
      <c r="BK248" s="11">
        <f t="shared" si="254"/>
        <v>6.4668597480042472E-2</v>
      </c>
      <c r="BL248" s="12">
        <f>BL$4*temperature!$I358+BL$5*temperature!$I358^2</f>
        <v>-20.082316793977384</v>
      </c>
      <c r="BM248" s="12">
        <f>BM$4*temperature!$I358+BM$5*temperature!$I358^2</f>
        <v>-18.279645935843163</v>
      </c>
      <c r="BN248" s="12">
        <f>BN$4*temperature!$I358+BN$5*temperature!$I358^2</f>
        <v>-16.589305733518202</v>
      </c>
      <c r="BO248" s="12">
        <f>BO$4*temperature!$I358^2+BO$5*temperature!$I358^6</f>
        <v>-81.451531393036788</v>
      </c>
      <c r="BP248" s="12">
        <f>BP$4*temperature!$I358^2+BP$5*temperature!$I358^6</f>
        <v>-81.068527726466272</v>
      </c>
      <c r="BQ248" s="12">
        <f>BQ$4*temperature!$I358^2+BQ$5*temperature!$I358^6</f>
        <v>-80.825783853960928</v>
      </c>
    </row>
    <row r="249" spans="1:69">
      <c r="A249" s="2">
        <f t="shared" si="201"/>
        <v>2203</v>
      </c>
      <c r="B249" s="5">
        <f t="shared" si="202"/>
        <v>1165.4012344334201</v>
      </c>
      <c r="C249" s="5">
        <f t="shared" si="203"/>
        <v>2964.1476573222826</v>
      </c>
      <c r="D249" s="5">
        <f t="shared" si="204"/>
        <v>4369.8893779568734</v>
      </c>
      <c r="E249" s="15">
        <f t="shared" si="205"/>
        <v>2.0619768866162136E-7</v>
      </c>
      <c r="F249" s="15">
        <f t="shared" si="206"/>
        <v>4.0622327334851738E-7</v>
      </c>
      <c r="G249" s="15">
        <f t="shared" si="207"/>
        <v>8.2929036231053014E-7</v>
      </c>
      <c r="H249" s="5">
        <f t="shared" si="208"/>
        <v>39506.970486986131</v>
      </c>
      <c r="I249" s="5">
        <f t="shared" si="209"/>
        <v>17531.147125004853</v>
      </c>
      <c r="J249" s="5">
        <f t="shared" si="210"/>
        <v>6237.4937424280361</v>
      </c>
      <c r="K249" s="5">
        <f t="shared" si="211"/>
        <v>33899.887283192322</v>
      </c>
      <c r="L249" s="5">
        <f t="shared" si="212"/>
        <v>5914.3973754809294</v>
      </c>
      <c r="M249" s="5">
        <f t="shared" si="213"/>
        <v>1427.3802384774222</v>
      </c>
      <c r="N249" s="15">
        <f t="shared" si="214"/>
        <v>3.3512540307560679E-2</v>
      </c>
      <c r="O249" s="15">
        <f t="shared" si="215"/>
        <v>3.217283067688026E-2</v>
      </c>
      <c r="P249" s="15">
        <f t="shared" si="216"/>
        <v>3.0300796855078138E-2</v>
      </c>
      <c r="Q249" s="5">
        <f t="shared" si="217"/>
        <v>692.21291359336021</v>
      </c>
      <c r="R249" s="5">
        <f t="shared" si="218"/>
        <v>986.95557421224078</v>
      </c>
      <c r="S249" s="5">
        <f t="shared" si="219"/>
        <v>619.5577776346355</v>
      </c>
      <c r="T249" s="5">
        <f t="shared" si="220"/>
        <v>17.521285612658655</v>
      </c>
      <c r="U249" s="5">
        <f t="shared" si="221"/>
        <v>56.29726150689455</v>
      </c>
      <c r="V249" s="5">
        <f t="shared" si="222"/>
        <v>99.327999869618054</v>
      </c>
      <c r="W249" s="15">
        <f t="shared" si="223"/>
        <v>-1.0734613539272964E-2</v>
      </c>
      <c r="X249" s="15">
        <f t="shared" si="224"/>
        <v>-1.217998157191269E-2</v>
      </c>
      <c r="Y249" s="15">
        <f t="shared" si="225"/>
        <v>-9.7425357312937999E-3</v>
      </c>
      <c r="Z249" s="5">
        <f t="shared" si="238"/>
        <v>572.84180796958719</v>
      </c>
      <c r="AA249" s="5">
        <f t="shared" si="239"/>
        <v>2357.9266344252742</v>
      </c>
      <c r="AB249" s="5">
        <f t="shared" si="240"/>
        <v>7481.4843833984332</v>
      </c>
      <c r="AC249" s="16">
        <f t="shared" si="226"/>
        <v>1.0576297940389239</v>
      </c>
      <c r="AD249" s="16">
        <f t="shared" si="227"/>
        <v>3.0449005983127875</v>
      </c>
      <c r="AE249" s="16">
        <f t="shared" si="228"/>
        <v>15.400275638114998</v>
      </c>
      <c r="AF249" s="15">
        <f t="shared" si="229"/>
        <v>-4.0504037456468023E-3</v>
      </c>
      <c r="AG249" s="15">
        <f t="shared" si="230"/>
        <v>2.9673830763510267E-4</v>
      </c>
      <c r="AH249" s="15">
        <f t="shared" si="231"/>
        <v>9.7937136394747881E-3</v>
      </c>
      <c r="AI249" s="1">
        <f t="shared" ref="AI249:AI312" si="255">(1-$AI$5)*AI248+AU248</f>
        <v>53959.905472773702</v>
      </c>
      <c r="AJ249" s="1">
        <f t="shared" ref="AJ249:AJ312" si="256">(1-$AI$5)*AJ248+AV248</f>
        <v>24442.172135329711</v>
      </c>
      <c r="AK249" s="1">
        <f t="shared" ref="AK249:AK312" si="257">(1-$AI$5)*AK248+AW248</f>
        <v>8874.6683990226738</v>
      </c>
      <c r="AL249" s="14">
        <f t="shared" si="232"/>
        <v>86.743936800559794</v>
      </c>
      <c r="AM249" s="14">
        <f t="shared" si="233"/>
        <v>20.929197845727622</v>
      </c>
      <c r="AN249" s="14">
        <f t="shared" si="234"/>
        <v>6.5984438891192756</v>
      </c>
      <c r="AO249" s="11">
        <f t="shared" si="235"/>
        <v>2.9641817356102938E-3</v>
      </c>
      <c r="AP249" s="11">
        <f t="shared" si="236"/>
        <v>3.7340871942124956E-3</v>
      </c>
      <c r="AQ249" s="11">
        <f t="shared" si="237"/>
        <v>3.3872882309361869E-3</v>
      </c>
      <c r="AR249" s="1">
        <f t="shared" si="243"/>
        <v>39506.970486986131</v>
      </c>
      <c r="AS249" s="1">
        <f t="shared" si="241"/>
        <v>17531.147125004853</v>
      </c>
      <c r="AT249" s="1">
        <f t="shared" si="242"/>
        <v>6237.4937424280361</v>
      </c>
      <c r="AU249" s="1">
        <f t="shared" ref="AU249:AU312" si="258">$AU$5*AR249</f>
        <v>7901.3940973972267</v>
      </c>
      <c r="AV249" s="1">
        <f t="shared" ref="AV249:AV312" si="259">$AU$5*AS249</f>
        <v>3506.2294250009709</v>
      </c>
      <c r="AW249" s="1">
        <f t="shared" ref="AW249:AW312" si="260">$AU$5*AT249</f>
        <v>1247.4987484856074</v>
      </c>
      <c r="AX249" s="2">
        <v>0.2</v>
      </c>
      <c r="AY249" s="2">
        <v>0.2</v>
      </c>
      <c r="AZ249" s="2">
        <v>0.2</v>
      </c>
      <c r="BA249" s="2">
        <f t="shared" si="244"/>
        <v>0.2</v>
      </c>
      <c r="BB249" s="2">
        <f t="shared" si="250"/>
        <v>4.000000000000001E-3</v>
      </c>
      <c r="BC249" s="2">
        <f t="shared" si="245"/>
        <v>4.000000000000001E-3</v>
      </c>
      <c r="BD249" s="2">
        <f t="shared" si="246"/>
        <v>4.000000000000001E-3</v>
      </c>
      <c r="BE249" s="2">
        <f t="shared" si="247"/>
        <v>158.02788194794456</v>
      </c>
      <c r="BF249" s="2">
        <f t="shared" si="248"/>
        <v>70.124588500019428</v>
      </c>
      <c r="BG249" s="2">
        <f t="shared" si="249"/>
        <v>24.949974969712152</v>
      </c>
      <c r="BH249" s="2">
        <f t="shared" si="251"/>
        <v>2758.6653025216069</v>
      </c>
      <c r="BI249" s="2">
        <f t="shared" si="252"/>
        <v>297.39936551126721</v>
      </c>
      <c r="BJ249" s="2">
        <f t="shared" si="253"/>
        <v>33.348963509269169</v>
      </c>
      <c r="BK249" s="11">
        <f t="shared" si="254"/>
        <v>6.2823466111365106E-2</v>
      </c>
      <c r="BL249" s="12">
        <f>BL$4*temperature!$I359+BL$5*temperature!$I359^2</f>
        <v>-20.03847976154713</v>
      </c>
      <c r="BM249" s="12">
        <f>BM$4*temperature!$I359+BM$5*temperature!$I359^2</f>
        <v>-18.244992281107475</v>
      </c>
      <c r="BN249" s="12">
        <f>BN$4*temperature!$I359+BN$5*temperature!$I359^2</f>
        <v>-16.561646419237448</v>
      </c>
      <c r="BO249" s="12">
        <f>BO$4*temperature!$I359^2+BO$5*temperature!$I359^6</f>
        <v>-81.100486920403057</v>
      </c>
      <c r="BP249" s="12">
        <f>BP$4*temperature!$I359^2+BP$5*temperature!$I359^6</f>
        <v>-80.734890349810598</v>
      </c>
      <c r="BQ249" s="12">
        <f>BQ$4*temperature!$I359^2+BQ$5*temperature!$I359^6</f>
        <v>-80.503200036353348</v>
      </c>
    </row>
    <row r="250" spans="1:69">
      <c r="A250" s="2">
        <f t="shared" ref="A250:A313" si="261">1+A249</f>
        <v>2204</v>
      </c>
      <c r="B250" s="5">
        <f t="shared" ref="B250:B313" si="262">B249*(1+E250)</f>
        <v>1165.4014627213089</v>
      </c>
      <c r="C250" s="5">
        <f t="shared" ref="C250:C313" si="263">C249*(1+F250)</f>
        <v>2964.1488012227583</v>
      </c>
      <c r="D250" s="5">
        <f t="shared" ref="D250:D313" si="264">D249*(1+G250)</f>
        <v>4369.8928206686614</v>
      </c>
      <c r="E250" s="15">
        <f t="shared" ref="E250:E313" si="265">E249*$E$5</f>
        <v>1.9588780422854028E-7</v>
      </c>
      <c r="F250" s="15">
        <f t="shared" ref="F250:F313" si="266">F249*$E$5</f>
        <v>3.8591210968109148E-7</v>
      </c>
      <c r="G250" s="15">
        <f t="shared" ref="G250:G313" si="267">G249*$E$5</f>
        <v>7.8782584419500355E-7</v>
      </c>
      <c r="H250" s="5">
        <f t="shared" ref="H250:H313" si="268">AR250</f>
        <v>40757.618797253075</v>
      </c>
      <c r="I250" s="5">
        <f t="shared" ref="I250:I313" si="269">AS250</f>
        <v>18065.780223056758</v>
      </c>
      <c r="J250" s="5">
        <f t="shared" ref="J250:J313" si="270">AT250</f>
        <v>6416.7814760983074</v>
      </c>
      <c r="K250" s="5">
        <f t="shared" ref="K250:K313" si="271">H250/B250*1000</f>
        <v>34973.028695262372</v>
      </c>
      <c r="L250" s="5">
        <f t="shared" ref="L250:L313" si="272">I250/C250*1000</f>
        <v>6094.7615772880017</v>
      </c>
      <c r="M250" s="5">
        <f t="shared" ref="M250:M313" si="273">J250/D250*1000</f>
        <v>1468.4070615526996</v>
      </c>
      <c r="N250" s="15">
        <f t="shared" ref="N250:N313" si="274">K250/K249-1</f>
        <v>3.1656194107822833E-2</v>
      </c>
      <c r="O250" s="15">
        <f t="shared" ref="O250:O313" si="275">L250/L249-1</f>
        <v>3.0495786866604702E-2</v>
      </c>
      <c r="P250" s="15">
        <f t="shared" ref="P250:P313" si="276">M250/M249-1</f>
        <v>2.8742742802044363E-2</v>
      </c>
      <c r="Q250" s="5">
        <f t="shared" ref="Q250:Q313" si="277">T250*H250/1000</f>
        <v>706.46001450007634</v>
      </c>
      <c r="R250" s="5">
        <f t="shared" ref="R250:R313" si="278">U250*I250/1000</f>
        <v>1004.666255131709</v>
      </c>
      <c r="S250" s="5">
        <f t="shared" ref="S250:S313" si="279">V250*J250/1000</f>
        <v>631.15650791406085</v>
      </c>
      <c r="T250" s="5">
        <f t="shared" ref="T250:T313" si="280">T249*(1+W250)</f>
        <v>17.333201382895542</v>
      </c>
      <c r="U250" s="5">
        <f t="shared" ref="U250:U313" si="281">U249*(1+X250)</f>
        <v>55.611561899191422</v>
      </c>
      <c r="V250" s="5">
        <f t="shared" ref="V250:V313" si="282">V249*(1+Y250)</f>
        <v>98.360293281770353</v>
      </c>
      <c r="W250" s="15">
        <f t="shared" ref="W250:W313" si="283">T$5-1</f>
        <v>-1.0734613539272964E-2</v>
      </c>
      <c r="X250" s="15">
        <f t="shared" ref="X250:X313" si="284">U$5-1</f>
        <v>-1.217998157191269E-2</v>
      </c>
      <c r="Y250" s="15">
        <f t="shared" ref="Y250:Y313" si="285">V$5-1</f>
        <v>-9.7425357312937999E-3</v>
      </c>
      <c r="Z250" s="5">
        <f t="shared" si="238"/>
        <v>583.31174431649652</v>
      </c>
      <c r="AA250" s="5">
        <f t="shared" si="239"/>
        <v>2404.8586967476649</v>
      </c>
      <c r="AB250" s="5">
        <f t="shared" si="240"/>
        <v>7707.8447218098272</v>
      </c>
      <c r="AC250" s="16">
        <f t="shared" ref="AC250:AC313" si="286">AC249*(1+AF250)</f>
        <v>1.053345966359641</v>
      </c>
      <c r="AD250" s="16">
        <f t="shared" ref="AD250:AD313" si="287">AD249*(1+AG250)</f>
        <v>3.0458041369632478</v>
      </c>
      <c r="AE250" s="16">
        <f t="shared" ref="AE250:AE313" si="288">AE249*(1+AH250)</f>
        <v>15.551101527683675</v>
      </c>
      <c r="AF250" s="15">
        <f t="shared" ref="AF250:AF313" si="289">AC$5-1</f>
        <v>-4.0504037456468023E-3</v>
      </c>
      <c r="AG250" s="15">
        <f t="shared" ref="AG250:AG313" si="290">AD$5-1</f>
        <v>2.9673830763510267E-4</v>
      </c>
      <c r="AH250" s="15">
        <f t="shared" ref="AH250:AH313" si="291">AE$5-1</f>
        <v>9.7937136394747881E-3</v>
      </c>
      <c r="AI250" s="1">
        <f t="shared" si="255"/>
        <v>56465.309022893562</v>
      </c>
      <c r="AJ250" s="1">
        <f t="shared" si="256"/>
        <v>25504.184346797709</v>
      </c>
      <c r="AK250" s="1">
        <f t="shared" si="257"/>
        <v>9234.7003076060137</v>
      </c>
      <c r="AL250" s="14">
        <f t="shared" ref="AL250:AL313" si="292">AL249*(1+AO250)</f>
        <v>86.99849034576755</v>
      </c>
      <c r="AM250" s="14">
        <f t="shared" ref="AM250:AM313" si="293">AM249*(1+AP250)</f>
        <v>21.006567780891885</v>
      </c>
      <c r="AN250" s="14">
        <f t="shared" ref="AN250:AN313" si="294">AN249*(1+AQ250)</f>
        <v>6.6205712121341005</v>
      </c>
      <c r="AO250" s="11">
        <f t="shared" ref="AO250:AO313" si="295">AO$5*AO249</f>
        <v>2.9345399182541909E-3</v>
      </c>
      <c r="AP250" s="11">
        <f t="shared" ref="AP250:AP313" si="296">AP$5*AP249</f>
        <v>3.6967463222703704E-3</v>
      </c>
      <c r="AQ250" s="11">
        <f t="shared" ref="AQ250:AQ313" si="297">AQ$5*AQ249</f>
        <v>3.3534153486268251E-3</v>
      </c>
      <c r="AR250" s="1">
        <f t="shared" si="243"/>
        <v>40757.618797253075</v>
      </c>
      <c r="AS250" s="1">
        <f t="shared" si="241"/>
        <v>18065.780223056758</v>
      </c>
      <c r="AT250" s="1">
        <f t="shared" si="242"/>
        <v>6416.7814760983074</v>
      </c>
      <c r="AU250" s="1">
        <f t="shared" si="258"/>
        <v>8151.5237594506152</v>
      </c>
      <c r="AV250" s="1">
        <f t="shared" si="259"/>
        <v>3613.1560446113517</v>
      </c>
      <c r="AW250" s="1">
        <f t="shared" si="260"/>
        <v>1283.3562952196617</v>
      </c>
      <c r="AX250" s="2">
        <v>0.2</v>
      </c>
      <c r="AY250" s="2">
        <v>0.2</v>
      </c>
      <c r="AZ250" s="2">
        <v>0.2</v>
      </c>
      <c r="BA250" s="2">
        <f t="shared" si="244"/>
        <v>0.20000000000000004</v>
      </c>
      <c r="BB250" s="2">
        <f t="shared" si="250"/>
        <v>4.000000000000001E-3</v>
      </c>
      <c r="BC250" s="2">
        <f t="shared" si="245"/>
        <v>4.000000000000001E-3</v>
      </c>
      <c r="BD250" s="2">
        <f t="shared" si="246"/>
        <v>4.000000000000001E-3</v>
      </c>
      <c r="BE250" s="2">
        <f t="shared" si="247"/>
        <v>163.03047518901235</v>
      </c>
      <c r="BF250" s="2">
        <f t="shared" si="248"/>
        <v>72.26312089222705</v>
      </c>
      <c r="BG250" s="2">
        <f t="shared" si="249"/>
        <v>25.667125904393234</v>
      </c>
      <c r="BH250" s="2">
        <f t="shared" si="251"/>
        <v>2794.9115850572407</v>
      </c>
      <c r="BI250" s="2">
        <f t="shared" si="252"/>
        <v>300.48801199819275</v>
      </c>
      <c r="BJ250" s="2">
        <f t="shared" si="253"/>
        <v>33.300003867185474</v>
      </c>
      <c r="BK250" s="11">
        <f t="shared" si="254"/>
        <v>6.1047225647285347E-2</v>
      </c>
      <c r="BL250" s="12">
        <f>BL$4*temperature!$I360+BL$5*temperature!$I360^2</f>
        <v>-19.996767393409822</v>
      </c>
      <c r="BM250" s="12">
        <f>BM$4*temperature!$I360+BM$5*temperature!$I360^2</f>
        <v>-18.212016253296724</v>
      </c>
      <c r="BN250" s="12">
        <f>BN$4*temperature!$I360+BN$5*temperature!$I360^2</f>
        <v>-16.535324511129893</v>
      </c>
      <c r="BO250" s="12">
        <f>BO$4*temperature!$I360^2+BO$5*temperature!$I360^6</f>
        <v>-80.767266808016714</v>
      </c>
      <c r="BP250" s="12">
        <f>BP$4*temperature!$I360^2+BP$5*temperature!$I360^6</f>
        <v>-80.418175781696405</v>
      </c>
      <c r="BQ250" s="12">
        <f>BQ$4*temperature!$I360^2+BQ$5*temperature!$I360^6</f>
        <v>-80.196966536953909</v>
      </c>
    </row>
    <row r="251" spans="1:69">
      <c r="A251" s="2">
        <f t="shared" si="261"/>
        <v>2205</v>
      </c>
      <c r="B251" s="5">
        <f t="shared" si="262"/>
        <v>1165.4016795948457</v>
      </c>
      <c r="C251" s="5">
        <f t="shared" si="263"/>
        <v>2964.1498879286301</v>
      </c>
      <c r="D251" s="5">
        <f t="shared" si="264"/>
        <v>4369.8960912474367</v>
      </c>
      <c r="E251" s="15">
        <f t="shared" si="265"/>
        <v>1.8609341401711326E-7</v>
      </c>
      <c r="F251" s="15">
        <f t="shared" si="266"/>
        <v>3.6661650419703692E-7</v>
      </c>
      <c r="G251" s="15">
        <f t="shared" si="267"/>
        <v>7.4843455198525335E-7</v>
      </c>
      <c r="H251" s="5">
        <f t="shared" si="268"/>
        <v>41975.138025084685</v>
      </c>
      <c r="I251" s="5">
        <f t="shared" si="269"/>
        <v>18587.453863414277</v>
      </c>
      <c r="J251" s="5">
        <f t="shared" si="270"/>
        <v>6591.5363806867854</v>
      </c>
      <c r="K251" s="5">
        <f t="shared" si="271"/>
        <v>36017.742860708277</v>
      </c>
      <c r="L251" s="5">
        <f t="shared" si="272"/>
        <v>6270.7536953886392</v>
      </c>
      <c r="M251" s="5">
        <f t="shared" si="273"/>
        <v>1508.3965941179063</v>
      </c>
      <c r="N251" s="15">
        <f t="shared" si="274"/>
        <v>2.9871995775631044E-2</v>
      </c>
      <c r="O251" s="15">
        <f t="shared" si="275"/>
        <v>2.8875964361997131E-2</v>
      </c>
      <c r="P251" s="15">
        <f t="shared" si="276"/>
        <v>2.7233274486518466E-2</v>
      </c>
      <c r="Q251" s="5">
        <f t="shared" si="277"/>
        <v>719.75340724617911</v>
      </c>
      <c r="R251" s="5">
        <f t="shared" si="278"/>
        <v>1021.0871701080473</v>
      </c>
      <c r="S251" s="5">
        <f t="shared" si="279"/>
        <v>642.02892285355369</v>
      </c>
      <c r="T251" s="5">
        <f t="shared" si="280"/>
        <v>17.147136164651766</v>
      </c>
      <c r="U251" s="5">
        <f t="shared" si="281"/>
        <v>54.934214100073987</v>
      </c>
      <c r="V251" s="5">
        <f t="shared" si="282"/>
        <v>97.402014609932166</v>
      </c>
      <c r="W251" s="15">
        <f t="shared" si="283"/>
        <v>-1.0734613539272964E-2</v>
      </c>
      <c r="X251" s="15">
        <f t="shared" si="284"/>
        <v>-1.217998157191269E-2</v>
      </c>
      <c r="Y251" s="15">
        <f t="shared" si="285"/>
        <v>-9.7425357312937999E-3</v>
      </c>
      <c r="Z251" s="5">
        <f t="shared" si="238"/>
        <v>592.90616932399178</v>
      </c>
      <c r="AA251" s="5">
        <f t="shared" si="239"/>
        <v>2448.7397282443831</v>
      </c>
      <c r="AB251" s="5">
        <f t="shared" si="240"/>
        <v>7929.0447889870848</v>
      </c>
      <c r="AC251" s="16">
        <f t="shared" si="286"/>
        <v>1.0490794899120359</v>
      </c>
      <c r="AD251" s="16">
        <f t="shared" si="287"/>
        <v>3.0467079437282383</v>
      </c>
      <c r="AE251" s="16">
        <f t="shared" si="288"/>
        <v>15.703404562824208</v>
      </c>
      <c r="AF251" s="15">
        <f t="shared" si="289"/>
        <v>-4.0504037456468023E-3</v>
      </c>
      <c r="AG251" s="15">
        <f t="shared" si="290"/>
        <v>2.9673830763510267E-4</v>
      </c>
      <c r="AH251" s="15">
        <f t="shared" si="291"/>
        <v>9.7937136394747881E-3</v>
      </c>
      <c r="AI251" s="1">
        <f t="shared" si="255"/>
        <v>58970.301880054823</v>
      </c>
      <c r="AJ251" s="1">
        <f t="shared" si="256"/>
        <v>26566.921956729289</v>
      </c>
      <c r="AK251" s="1">
        <f t="shared" si="257"/>
        <v>9594.5865720650727</v>
      </c>
      <c r="AL251" s="14">
        <f t="shared" si="292"/>
        <v>87.251237883087583</v>
      </c>
      <c r="AM251" s="14">
        <f t="shared" si="293"/>
        <v>21.083447173557541</v>
      </c>
      <c r="AN251" s="14">
        <f t="shared" si="294"/>
        <v>6.642550722002353</v>
      </c>
      <c r="AO251" s="11">
        <f t="shared" si="295"/>
        <v>2.9051945190716488E-3</v>
      </c>
      <c r="AP251" s="11">
        <f t="shared" si="296"/>
        <v>3.6597788590476666E-3</v>
      </c>
      <c r="AQ251" s="11">
        <f t="shared" si="297"/>
        <v>3.3198811951405567E-3</v>
      </c>
      <c r="AR251" s="1">
        <f t="shared" si="243"/>
        <v>41975.138025084685</v>
      </c>
      <c r="AS251" s="1">
        <f t="shared" si="241"/>
        <v>18587.453863414277</v>
      </c>
      <c r="AT251" s="1">
        <f t="shared" si="242"/>
        <v>6591.5363806867854</v>
      </c>
      <c r="AU251" s="1">
        <f t="shared" si="258"/>
        <v>8395.0276050169377</v>
      </c>
      <c r="AV251" s="1">
        <f t="shared" si="259"/>
        <v>3717.4907726828555</v>
      </c>
      <c r="AW251" s="1">
        <f t="shared" si="260"/>
        <v>1318.3072761373571</v>
      </c>
      <c r="AX251" s="2">
        <v>0.2</v>
      </c>
      <c r="AY251" s="2">
        <v>0.2</v>
      </c>
      <c r="AZ251" s="2">
        <v>0.2</v>
      </c>
      <c r="BA251" s="2">
        <f t="shared" si="244"/>
        <v>0.19999999999999998</v>
      </c>
      <c r="BB251" s="2">
        <f t="shared" si="250"/>
        <v>4.000000000000001E-3</v>
      </c>
      <c r="BC251" s="2">
        <f t="shared" si="245"/>
        <v>4.000000000000001E-3</v>
      </c>
      <c r="BD251" s="2">
        <f t="shared" si="246"/>
        <v>4.000000000000001E-3</v>
      </c>
      <c r="BE251" s="2">
        <f t="shared" si="247"/>
        <v>167.90055210033879</v>
      </c>
      <c r="BF251" s="2">
        <f t="shared" si="248"/>
        <v>74.349815453657129</v>
      </c>
      <c r="BG251" s="2">
        <f t="shared" si="249"/>
        <v>26.366145522747146</v>
      </c>
      <c r="BH251" s="2">
        <f t="shared" si="251"/>
        <v>2831.823326982284</v>
      </c>
      <c r="BI251" s="2">
        <f t="shared" si="252"/>
        <v>303.6248180894342</v>
      </c>
      <c r="BJ251" s="2">
        <f t="shared" si="253"/>
        <v>33.252612672043384</v>
      </c>
      <c r="BK251" s="11">
        <f t="shared" si="254"/>
        <v>5.9336393887863464E-2</v>
      </c>
      <c r="BL251" s="12">
        <f>BL$4*temperature!$I361+BL$5*temperature!$I361^2</f>
        <v>-19.957221845055553</v>
      </c>
      <c r="BM251" s="12">
        <f>BM$4*temperature!$I361+BM$5*temperature!$I361^2</f>
        <v>-18.180751466519858</v>
      </c>
      <c r="BN251" s="12">
        <f>BN$4*temperature!$I361+BN$5*temperature!$I361^2</f>
        <v>-16.510367079684009</v>
      </c>
      <c r="BO251" s="12">
        <f>BO$4*temperature!$I361^2+BO$5*temperature!$I361^6</f>
        <v>-80.45208532177287</v>
      </c>
      <c r="BP251" s="12">
        <f>BP$4*temperature!$I361^2+BP$5*temperature!$I361^6</f>
        <v>-80.11859035247366</v>
      </c>
      <c r="BQ251" s="12">
        <f>BQ$4*temperature!$I361^2+BQ$5*temperature!$I361^6</f>
        <v>-79.907284647358978</v>
      </c>
    </row>
    <row r="252" spans="1:69">
      <c r="A252" s="2">
        <f t="shared" si="261"/>
        <v>2206</v>
      </c>
      <c r="B252" s="5">
        <f t="shared" si="262"/>
        <v>1165.4018856247442</v>
      </c>
      <c r="C252" s="5">
        <f t="shared" si="263"/>
        <v>2964.1509202995862</v>
      </c>
      <c r="D252" s="5">
        <f t="shared" si="264"/>
        <v>4369.8991982995985</v>
      </c>
      <c r="E252" s="15">
        <f t="shared" si="265"/>
        <v>1.7678874331625759E-7</v>
      </c>
      <c r="F252" s="15">
        <f t="shared" si="266"/>
        <v>3.4828567898718508E-7</v>
      </c>
      <c r="G252" s="15">
        <f t="shared" si="267"/>
        <v>7.1101282438599068E-7</v>
      </c>
      <c r="H252" s="5">
        <f t="shared" si="268"/>
        <v>43156.994616062257</v>
      </c>
      <c r="I252" s="5">
        <f t="shared" si="269"/>
        <v>19095.100262245502</v>
      </c>
      <c r="J252" s="5">
        <f t="shared" si="270"/>
        <v>6761.409883954253</v>
      </c>
      <c r="K252" s="5">
        <f t="shared" si="271"/>
        <v>37031.855833086127</v>
      </c>
      <c r="L252" s="5">
        <f t="shared" si="272"/>
        <v>6442.0135059504883</v>
      </c>
      <c r="M252" s="5">
        <f t="shared" si="273"/>
        <v>1547.269073525822</v>
      </c>
      <c r="N252" s="15">
        <f t="shared" si="274"/>
        <v>2.8155927935288316E-2</v>
      </c>
      <c r="O252" s="15">
        <f t="shared" si="275"/>
        <v>2.7310881415704369E-2</v>
      </c>
      <c r="P252" s="15">
        <f t="shared" si="276"/>
        <v>2.5770728705899693E-2</v>
      </c>
      <c r="Q252" s="5">
        <f t="shared" si="277"/>
        <v>732.07504663119596</v>
      </c>
      <c r="R252" s="5">
        <f t="shared" si="278"/>
        <v>1036.1978381076485</v>
      </c>
      <c r="S252" s="5">
        <f t="shared" si="279"/>
        <v>652.15875437406805</v>
      </c>
      <c r="T252" s="5">
        <f t="shared" si="280"/>
        <v>16.963068284618938</v>
      </c>
      <c r="U252" s="5">
        <f t="shared" si="281"/>
        <v>54.265116384667579</v>
      </c>
      <c r="V252" s="5">
        <f t="shared" si="282"/>
        <v>96.453072002294903</v>
      </c>
      <c r="W252" s="15">
        <f t="shared" si="283"/>
        <v>-1.0734613539272964E-2</v>
      </c>
      <c r="X252" s="15">
        <f t="shared" si="284"/>
        <v>-1.217998157191269E-2</v>
      </c>
      <c r="Y252" s="15">
        <f t="shared" si="285"/>
        <v>-9.7425357312937999E-3</v>
      </c>
      <c r="Z252" s="5">
        <f t="shared" si="238"/>
        <v>601.61613152030975</v>
      </c>
      <c r="AA252" s="5">
        <f t="shared" si="239"/>
        <v>2489.502025398966</v>
      </c>
      <c r="AB252" s="5">
        <f t="shared" si="240"/>
        <v>8144.6244227588613</v>
      </c>
      <c r="AC252" s="16">
        <f t="shared" si="286"/>
        <v>1.044830294416615</v>
      </c>
      <c r="AD252" s="16">
        <f t="shared" si="287"/>
        <v>3.0476120186873188</v>
      </c>
      <c r="AE252" s="16">
        <f t="shared" si="288"/>
        <v>15.857199210277329</v>
      </c>
      <c r="AF252" s="15">
        <f t="shared" si="289"/>
        <v>-4.0504037456468023E-3</v>
      </c>
      <c r="AG252" s="15">
        <f t="shared" si="290"/>
        <v>2.9673830763510267E-4</v>
      </c>
      <c r="AH252" s="15">
        <f t="shared" si="291"/>
        <v>9.7937136394747881E-3</v>
      </c>
      <c r="AI252" s="1">
        <f t="shared" si="255"/>
        <v>61468.299297066274</v>
      </c>
      <c r="AJ252" s="1">
        <f t="shared" si="256"/>
        <v>27627.720533739219</v>
      </c>
      <c r="AK252" s="1">
        <f t="shared" si="257"/>
        <v>9953.4351909959223</v>
      </c>
      <c r="AL252" s="14">
        <f t="shared" si="292"/>
        <v>87.502184882986953</v>
      </c>
      <c r="AM252" s="14">
        <f t="shared" si="293"/>
        <v>21.159836320256758</v>
      </c>
      <c r="AN252" s="14">
        <f t="shared" si="294"/>
        <v>6.6643826764397991</v>
      </c>
      <c r="AO252" s="11">
        <f t="shared" si="295"/>
        <v>2.8761425738809323E-3</v>
      </c>
      <c r="AP252" s="11">
        <f t="shared" si="296"/>
        <v>3.6231810704571901E-3</v>
      </c>
      <c r="AQ252" s="11">
        <f t="shared" si="297"/>
        <v>3.286682383189151E-3</v>
      </c>
      <c r="AR252" s="1">
        <f t="shared" si="243"/>
        <v>43156.994616062257</v>
      </c>
      <c r="AS252" s="1">
        <f t="shared" si="241"/>
        <v>19095.100262245502</v>
      </c>
      <c r="AT252" s="1">
        <f t="shared" si="242"/>
        <v>6761.409883954253</v>
      </c>
      <c r="AU252" s="1">
        <f t="shared" si="258"/>
        <v>8631.3989232124513</v>
      </c>
      <c r="AV252" s="1">
        <f t="shared" si="259"/>
        <v>3819.0200524491006</v>
      </c>
      <c r="AW252" s="1">
        <f t="shared" si="260"/>
        <v>1352.2819767908506</v>
      </c>
      <c r="AX252" s="2">
        <v>0.2</v>
      </c>
      <c r="AY252" s="2">
        <v>0.2</v>
      </c>
      <c r="AZ252" s="2">
        <v>0.2</v>
      </c>
      <c r="BA252" s="2">
        <f t="shared" si="244"/>
        <v>0.2</v>
      </c>
      <c r="BB252" s="2">
        <f t="shared" si="250"/>
        <v>4.000000000000001E-3</v>
      </c>
      <c r="BC252" s="2">
        <f t="shared" si="245"/>
        <v>4.000000000000001E-3</v>
      </c>
      <c r="BD252" s="2">
        <f t="shared" si="246"/>
        <v>4.000000000000001E-3</v>
      </c>
      <c r="BE252" s="2">
        <f t="shared" si="247"/>
        <v>172.62797846424905</v>
      </c>
      <c r="BF252" s="2">
        <f t="shared" si="248"/>
        <v>76.380401048982023</v>
      </c>
      <c r="BG252" s="2">
        <f t="shared" si="249"/>
        <v>27.045639535817017</v>
      </c>
      <c r="BH252" s="2">
        <f t="shared" si="251"/>
        <v>2869.4040837636908</v>
      </c>
      <c r="BI252" s="2">
        <f t="shared" si="252"/>
        <v>306.80995745219911</v>
      </c>
      <c r="BJ252" s="2">
        <f t="shared" si="253"/>
        <v>33.206736286380831</v>
      </c>
      <c r="BK252" s="11">
        <f t="shared" si="254"/>
        <v>5.768766801037814E-2</v>
      </c>
      <c r="BL252" s="12">
        <f>BL$4*temperature!$I362+BL$5*temperature!$I362^2</f>
        <v>-19.919878150598759</v>
      </c>
      <c r="BM252" s="12">
        <f>BM$4*temperature!$I362+BM$5*temperature!$I362^2</f>
        <v>-18.1512258978243</v>
      </c>
      <c r="BN252" s="12">
        <f>BN$4*temperature!$I362+BN$5*temperature!$I362^2</f>
        <v>-16.486796689820405</v>
      </c>
      <c r="BO252" s="12">
        <f>BO$4*temperature!$I362^2+BO$5*temperature!$I362^6</f>
        <v>-80.155103632648775</v>
      </c>
      <c r="BP252" s="12">
        <f>BP$4*temperature!$I362^2+BP$5*temperature!$I362^6</f>
        <v>-79.836289846087055</v>
      </c>
      <c r="BQ252" s="12">
        <f>BQ$4*temperature!$I362^2+BQ$5*temperature!$I362^6</f>
        <v>-79.634306731062196</v>
      </c>
    </row>
    <row r="253" spans="1:69">
      <c r="A253" s="2">
        <f t="shared" si="261"/>
        <v>2207</v>
      </c>
      <c r="B253" s="5">
        <f t="shared" si="262"/>
        <v>1165.4020813531824</v>
      </c>
      <c r="C253" s="5">
        <f t="shared" si="263"/>
        <v>2964.1519010523361</v>
      </c>
      <c r="D253" s="5">
        <f t="shared" si="264"/>
        <v>4369.9021500012504</v>
      </c>
      <c r="E253" s="15">
        <f t="shared" si="265"/>
        <v>1.6794930615044471E-7</v>
      </c>
      <c r="F253" s="15">
        <f t="shared" si="266"/>
        <v>3.3087139503782582E-7</v>
      </c>
      <c r="G253" s="15">
        <f t="shared" si="267"/>
        <v>6.7546218316669107E-7</v>
      </c>
      <c r="H253" s="5">
        <f t="shared" si="268"/>
        <v>44300.84517997755</v>
      </c>
      <c r="I253" s="5">
        <f t="shared" si="269"/>
        <v>19587.724955921632</v>
      </c>
      <c r="J253" s="5">
        <f t="shared" si="270"/>
        <v>6926.0782293363127</v>
      </c>
      <c r="K253" s="5">
        <f t="shared" si="271"/>
        <v>38013.356839502594</v>
      </c>
      <c r="L253" s="5">
        <f t="shared" si="272"/>
        <v>6608.2055204281469</v>
      </c>
      <c r="M253" s="5">
        <f t="shared" si="273"/>
        <v>1584.9504157282629</v>
      </c>
      <c r="N253" s="15">
        <f t="shared" si="274"/>
        <v>2.6504234917104741E-2</v>
      </c>
      <c r="O253" s="15">
        <f t="shared" si="275"/>
        <v>2.5798147477360533E-2</v>
      </c>
      <c r="P253" s="15">
        <f t="shared" si="276"/>
        <v>2.4353451411379234E-2</v>
      </c>
      <c r="Q253" s="5">
        <f t="shared" si="277"/>
        <v>743.41143313012049</v>
      </c>
      <c r="R253" s="5">
        <f t="shared" si="278"/>
        <v>1049.983704506988</v>
      </c>
      <c r="S253" s="5">
        <f t="shared" si="279"/>
        <v>661.53310374819068</v>
      </c>
      <c r="T253" s="5">
        <f t="shared" si="280"/>
        <v>16.780976302143255</v>
      </c>
      <c r="U253" s="5">
        <f t="shared" si="281"/>
        <v>53.604168267104633</v>
      </c>
      <c r="V253" s="5">
        <f t="shared" si="282"/>
        <v>95.513374501919486</v>
      </c>
      <c r="W253" s="15">
        <f t="shared" si="283"/>
        <v>-1.0734613539272964E-2</v>
      </c>
      <c r="X253" s="15">
        <f t="shared" si="284"/>
        <v>-1.217998157191269E-2</v>
      </c>
      <c r="Y253" s="15">
        <f t="shared" si="285"/>
        <v>-9.7425357312937999E-3</v>
      </c>
      <c r="Z253" s="5">
        <f t="shared" si="238"/>
        <v>609.43684498294351</v>
      </c>
      <c r="AA253" s="5">
        <f t="shared" si="239"/>
        <v>2527.0928509258983</v>
      </c>
      <c r="AB253" s="5">
        <f t="shared" si="240"/>
        <v>8354.1536844701095</v>
      </c>
      <c r="AC253" s="16">
        <f t="shared" si="286"/>
        <v>1.0405983098785447</v>
      </c>
      <c r="AD253" s="16">
        <f t="shared" si="287"/>
        <v>3.0485163619200724</v>
      </c>
      <c r="AE253" s="16">
        <f t="shared" si="288"/>
        <v>16.012500078466893</v>
      </c>
      <c r="AF253" s="15">
        <f t="shared" si="289"/>
        <v>-4.0504037456468023E-3</v>
      </c>
      <c r="AG253" s="15">
        <f t="shared" si="290"/>
        <v>2.9673830763510267E-4</v>
      </c>
      <c r="AH253" s="15">
        <f t="shared" si="291"/>
        <v>9.7937136394747881E-3</v>
      </c>
      <c r="AI253" s="1">
        <f t="shared" si="255"/>
        <v>63952.8682905721</v>
      </c>
      <c r="AJ253" s="1">
        <f t="shared" si="256"/>
        <v>28683.968532814397</v>
      </c>
      <c r="AK253" s="1">
        <f t="shared" si="257"/>
        <v>10310.373648687182</v>
      </c>
      <c r="AL253" s="14">
        <f t="shared" si="292"/>
        <v>87.751336954644017</v>
      </c>
      <c r="AM253" s="14">
        <f t="shared" si="293"/>
        <v>21.235735579482192</v>
      </c>
      <c r="AN253" s="14">
        <f t="shared" si="294"/>
        <v>6.6860673484859108</v>
      </c>
      <c r="AO253" s="11">
        <f t="shared" si="295"/>
        <v>2.8473811481421231E-3</v>
      </c>
      <c r="AP253" s="11">
        <f t="shared" si="296"/>
        <v>3.5869492597526182E-3</v>
      </c>
      <c r="AQ253" s="11">
        <f t="shared" si="297"/>
        <v>3.2538155593572595E-3</v>
      </c>
      <c r="AR253" s="1">
        <f t="shared" si="243"/>
        <v>44300.84517997755</v>
      </c>
      <c r="AS253" s="1">
        <f t="shared" si="241"/>
        <v>19587.724955921632</v>
      </c>
      <c r="AT253" s="1">
        <f t="shared" si="242"/>
        <v>6926.0782293363127</v>
      </c>
      <c r="AU253" s="1">
        <f t="shared" si="258"/>
        <v>8860.1690359955101</v>
      </c>
      <c r="AV253" s="1">
        <f t="shared" si="259"/>
        <v>3917.5449911843266</v>
      </c>
      <c r="AW253" s="1">
        <f t="shared" si="260"/>
        <v>1385.2156458672625</v>
      </c>
      <c r="AX253" s="2">
        <v>0.2</v>
      </c>
      <c r="AY253" s="2">
        <v>0.2</v>
      </c>
      <c r="AZ253" s="2">
        <v>0.2</v>
      </c>
      <c r="BA253" s="2">
        <f t="shared" si="244"/>
        <v>0.2</v>
      </c>
      <c r="BB253" s="2">
        <f t="shared" si="250"/>
        <v>4.000000000000001E-3</v>
      </c>
      <c r="BC253" s="2">
        <f t="shared" si="245"/>
        <v>4.000000000000001E-3</v>
      </c>
      <c r="BD253" s="2">
        <f t="shared" si="246"/>
        <v>4.000000000000001E-3</v>
      </c>
      <c r="BE253" s="2">
        <f t="shared" si="247"/>
        <v>177.20338071991026</v>
      </c>
      <c r="BF253" s="2">
        <f t="shared" si="248"/>
        <v>78.350899823686547</v>
      </c>
      <c r="BG253" s="2">
        <f t="shared" si="249"/>
        <v>27.704312917345256</v>
      </c>
      <c r="BH253" s="2">
        <f t="shared" si="251"/>
        <v>2907.6578185040594</v>
      </c>
      <c r="BI253" s="2">
        <f t="shared" si="252"/>
        <v>310.04361313823375</v>
      </c>
      <c r="BJ253" s="2">
        <f t="shared" si="253"/>
        <v>33.162321359787732</v>
      </c>
      <c r="BK253" s="11">
        <f t="shared" si="254"/>
        <v>5.6097924087876255E-2</v>
      </c>
      <c r="BL253" s="12">
        <f>BL$4*temperature!$I363+BL$5*temperature!$I363^2</f>
        <v>-19.884764378349061</v>
      </c>
      <c r="BM253" s="12">
        <f>BM$4*temperature!$I363+BM$5*temperature!$I363^2</f>
        <v>-18.123462007683731</v>
      </c>
      <c r="BN253" s="12">
        <f>BN$4*temperature!$I363+BN$5*temperature!$I363^2</f>
        <v>-16.46463149498824</v>
      </c>
      <c r="BO253" s="12">
        <f>BO$4*temperature!$I363^2+BO$5*temperature!$I363^6</f>
        <v>-79.876432014504388</v>
      </c>
      <c r="BP253" s="12">
        <f>BP$4*temperature!$I363^2+BP$5*temperature!$I363^6</f>
        <v>-79.571381567912141</v>
      </c>
      <c r="BQ253" s="12">
        <f>BQ$4*temperature!$I363^2+BQ$5*temperature!$I363^6</f>
        <v>-79.378138208760163</v>
      </c>
    </row>
    <row r="254" spans="1:69">
      <c r="A254" s="2">
        <f t="shared" si="261"/>
        <v>2208</v>
      </c>
      <c r="B254" s="5">
        <f t="shared" si="262"/>
        <v>1165.4022672952299</v>
      </c>
      <c r="C254" s="5">
        <f t="shared" si="263"/>
        <v>2964.152832767757</v>
      </c>
      <c r="D254" s="5">
        <f t="shared" si="264"/>
        <v>4369.9049541197146</v>
      </c>
      <c r="E254" s="15">
        <f t="shared" si="265"/>
        <v>1.5955184084292248E-7</v>
      </c>
      <c r="F254" s="15">
        <f t="shared" si="266"/>
        <v>3.1432782528593453E-7</v>
      </c>
      <c r="G254" s="15">
        <f t="shared" si="267"/>
        <v>6.4168907400835651E-7</v>
      </c>
      <c r="H254" s="5">
        <f t="shared" si="268"/>
        <v>45404.537522734936</v>
      </c>
      <c r="I254" s="5">
        <f t="shared" si="269"/>
        <v>20064.407759179314</v>
      </c>
      <c r="J254" s="5">
        <f t="shared" si="270"/>
        <v>7085.2427583927747</v>
      </c>
      <c r="K254" s="5">
        <f t="shared" si="271"/>
        <v>38960.399165958261</v>
      </c>
      <c r="L254" s="5">
        <f t="shared" si="272"/>
        <v>6769.0193087798089</v>
      </c>
      <c r="M254" s="5">
        <f t="shared" si="273"/>
        <v>1621.3722798966564</v>
      </c>
      <c r="N254" s="15">
        <f t="shared" si="274"/>
        <v>2.4913409527451247E-2</v>
      </c>
      <c r="O254" s="15">
        <f t="shared" si="275"/>
        <v>2.4335470174850604E-2</v>
      </c>
      <c r="P254" s="15">
        <f t="shared" si="276"/>
        <v>2.2979813000432614E-2</v>
      </c>
      <c r="Q254" s="5">
        <f t="shared" si="277"/>
        <v>753.75341758986542</v>
      </c>
      <c r="R254" s="5">
        <f t="shared" si="278"/>
        <v>1062.4358823863363</v>
      </c>
      <c r="S254" s="5">
        <f t="shared" si="279"/>
        <v>670.14232576564768</v>
      </c>
      <c r="T254" s="5">
        <f t="shared" si="280"/>
        <v>16.600839006728048</v>
      </c>
      <c r="U254" s="5">
        <f t="shared" si="281"/>
        <v>52.951270485433589</v>
      </c>
      <c r="V254" s="5">
        <f t="shared" si="282"/>
        <v>94.582832038018083</v>
      </c>
      <c r="W254" s="15">
        <f t="shared" si="283"/>
        <v>-1.0734613539272964E-2</v>
      </c>
      <c r="X254" s="15">
        <f t="shared" si="284"/>
        <v>-1.217998157191269E-2</v>
      </c>
      <c r="Y254" s="15">
        <f t="shared" si="285"/>
        <v>-9.7425357312937999E-3</v>
      </c>
      <c r="Z254" s="5">
        <f t="shared" ref="Z254:Z317" si="298">Q253*AC254*(1-AX253)</f>
        <v>616.36745453394531</v>
      </c>
      <c r="AA254" s="5">
        <f t="shared" ref="AA254:AA317" si="299">R253*AD254*(1-AY253)</f>
        <v>2561.4738642905982</v>
      </c>
      <c r="AB254" s="5">
        <f t="shared" ref="AB254:AB317" si="300">S253*AE254*(1-AZ253)</f>
        <v>8557.2333716042212</v>
      </c>
      <c r="AC254" s="16">
        <f t="shared" si="286"/>
        <v>1.036383466586499</v>
      </c>
      <c r="AD254" s="16">
        <f t="shared" si="287"/>
        <v>3.0494209735061064</v>
      </c>
      <c r="AE254" s="16">
        <f t="shared" si="288"/>
        <v>16.169321918887466</v>
      </c>
      <c r="AF254" s="15">
        <f t="shared" si="289"/>
        <v>-4.0504037456468023E-3</v>
      </c>
      <c r="AG254" s="15">
        <f t="shared" si="290"/>
        <v>2.9673830763510267E-4</v>
      </c>
      <c r="AH254" s="15">
        <f t="shared" si="291"/>
        <v>9.7937136394747881E-3</v>
      </c>
      <c r="AI254" s="1">
        <f t="shared" si="255"/>
        <v>66417.750497510395</v>
      </c>
      <c r="AJ254" s="1">
        <f t="shared" si="256"/>
        <v>29733.116670717285</v>
      </c>
      <c r="AK254" s="1">
        <f t="shared" si="257"/>
        <v>10664.551929685727</v>
      </c>
      <c r="AL254" s="14">
        <f t="shared" si="292"/>
        <v>87.99869984218725</v>
      </c>
      <c r="AM254" s="14">
        <f t="shared" si="293"/>
        <v>21.311145370439149</v>
      </c>
      <c r="AN254" s="14">
        <f t="shared" si="294"/>
        <v>6.7076050261556306</v>
      </c>
      <c r="AO254" s="11">
        <f t="shared" si="295"/>
        <v>2.8189073366607018E-3</v>
      </c>
      <c r="AP254" s="11">
        <f t="shared" si="296"/>
        <v>3.551079767155092E-3</v>
      </c>
      <c r="AQ254" s="11">
        <f t="shared" si="297"/>
        <v>3.2212774037636868E-3</v>
      </c>
      <c r="AR254" s="1">
        <f t="shared" si="243"/>
        <v>45404.537522734936</v>
      </c>
      <c r="AS254" s="1">
        <f t="shared" ref="AS254:AS317" si="301">AM254*AJ254^$AR$5*C254^(1-$AR$5)*(1-BC253+BP253/100)</f>
        <v>20064.407759179314</v>
      </c>
      <c r="AT254" s="1">
        <f t="shared" ref="AT254:AT317" si="302">AN254*AK254^$AR$5*D254^(1-$AR$5)*(1-BD253+BQ253/100)</f>
        <v>7085.2427583927747</v>
      </c>
      <c r="AU254" s="1">
        <f t="shared" si="258"/>
        <v>9080.9075045469872</v>
      </c>
      <c r="AV254" s="1">
        <f t="shared" si="259"/>
        <v>4012.8815518358629</v>
      </c>
      <c r="AW254" s="1">
        <f t="shared" si="260"/>
        <v>1417.048551678555</v>
      </c>
      <c r="AX254" s="2">
        <v>0.2</v>
      </c>
      <c r="AY254" s="2">
        <v>0.2</v>
      </c>
      <c r="AZ254" s="2">
        <v>0.2</v>
      </c>
      <c r="BA254" s="2">
        <f t="shared" si="244"/>
        <v>0.2</v>
      </c>
      <c r="BB254" s="2">
        <f t="shared" si="250"/>
        <v>4.000000000000001E-3</v>
      </c>
      <c r="BC254" s="2">
        <f t="shared" si="245"/>
        <v>4.000000000000001E-3</v>
      </c>
      <c r="BD254" s="2">
        <f t="shared" si="246"/>
        <v>4.000000000000001E-3</v>
      </c>
      <c r="BE254" s="2">
        <f t="shared" si="247"/>
        <v>181.61815009093979</v>
      </c>
      <c r="BF254" s="2">
        <f t="shared" si="248"/>
        <v>80.257631036717271</v>
      </c>
      <c r="BG254" s="2">
        <f t="shared" si="249"/>
        <v>28.340971033571105</v>
      </c>
      <c r="BH254" s="2">
        <f t="shared" si="251"/>
        <v>2946.5889017171894</v>
      </c>
      <c r="BI254" s="2">
        <f t="shared" si="252"/>
        <v>313.32598062227225</v>
      </c>
      <c r="BJ254" s="2">
        <f t="shared" si="253"/>
        <v>33.119315324057865</v>
      </c>
      <c r="BK254" s="11">
        <f t="shared" si="254"/>
        <v>5.4564214292639662E-2</v>
      </c>
      <c r="BL254" s="12">
        <f>BL$4*temperature!$I364+BL$5*temperature!$I364^2</f>
        <v>-19.851901802698279</v>
      </c>
      <c r="BM254" s="12">
        <f>BM$4*temperature!$I364+BM$5*temperature!$I364^2</f>
        <v>-18.097476873654728</v>
      </c>
      <c r="BN254" s="12">
        <f>BN$4*temperature!$I364+BN$5*temperature!$I364^2</f>
        <v>-16.443885341997841</v>
      </c>
      <c r="BO254" s="12">
        <f>BO$4*temperature!$I364^2+BO$5*temperature!$I364^6</f>
        <v>-79.616132053697143</v>
      </c>
      <c r="BP254" s="12">
        <f>BP$4*temperature!$I364^2+BP$5*temperature!$I364^6</f>
        <v>-79.323926426404242</v>
      </c>
      <c r="BQ254" s="12">
        <f>BQ$4*temperature!$I364^2+BQ$5*temperature!$I364^6</f>
        <v>-79.138839558740202</v>
      </c>
    </row>
    <row r="255" spans="1:69">
      <c r="A255" s="2">
        <f t="shared" si="261"/>
        <v>2209</v>
      </c>
      <c r="B255" s="5">
        <f t="shared" si="262"/>
        <v>1165.4024439402031</v>
      </c>
      <c r="C255" s="5">
        <f t="shared" si="263"/>
        <v>2964.1537178976851</v>
      </c>
      <c r="D255" s="5">
        <f t="shared" si="264"/>
        <v>4369.9076180339653</v>
      </c>
      <c r="E255" s="15">
        <f t="shared" si="265"/>
        <v>1.5157424880077635E-7</v>
      </c>
      <c r="F255" s="15">
        <f t="shared" si="266"/>
        <v>2.9861143402163779E-7</v>
      </c>
      <c r="G255" s="15">
        <f t="shared" si="267"/>
        <v>6.0960462030793871E-7</v>
      </c>
      <c r="H255" s="5">
        <f t="shared" si="268"/>
        <v>46466.110806180193</v>
      </c>
      <c r="I255" s="5">
        <f t="shared" si="269"/>
        <v>20524.303348935206</v>
      </c>
      <c r="J255" s="5">
        <f t="shared" si="270"/>
        <v>7238.6300665599319</v>
      </c>
      <c r="K255" s="5">
        <f t="shared" si="271"/>
        <v>39871.300294410896</v>
      </c>
      <c r="L255" s="5">
        <f t="shared" si="272"/>
        <v>6924.1696963988734</v>
      </c>
      <c r="M255" s="5">
        <f t="shared" si="273"/>
        <v>1656.4721040525367</v>
      </c>
      <c r="N255" s="15">
        <f t="shared" si="274"/>
        <v>2.3380179565730241E-2</v>
      </c>
      <c r="O255" s="15">
        <f t="shared" si="275"/>
        <v>2.2920659632012841E-2</v>
      </c>
      <c r="P255" s="15">
        <f t="shared" si="276"/>
        <v>2.1648220208943858E-2</v>
      </c>
      <c r="Q255" s="5">
        <f t="shared" si="277"/>
        <v>763.0959969490558</v>
      </c>
      <c r="R255" s="5">
        <f t="shared" si="278"/>
        <v>1073.550881095259</v>
      </c>
      <c r="S255" s="5">
        <f t="shared" si="279"/>
        <v>677.97990339857381</v>
      </c>
      <c r="T255" s="5">
        <f t="shared" si="280"/>
        <v>16.422635415563136</v>
      </c>
      <c r="U255" s="5">
        <f t="shared" si="281"/>
        <v>52.306324986711644</v>
      </c>
      <c r="V255" s="5">
        <f t="shared" si="282"/>
        <v>93.661355417320735</v>
      </c>
      <c r="W255" s="15">
        <f t="shared" si="283"/>
        <v>-1.0734613539272964E-2</v>
      </c>
      <c r="X255" s="15">
        <f t="shared" si="284"/>
        <v>-1.217998157191269E-2</v>
      </c>
      <c r="Y255" s="15">
        <f t="shared" si="285"/>
        <v>-9.7425357312937999E-3</v>
      </c>
      <c r="Z255" s="5">
        <f t="shared" si="298"/>
        <v>622.41079622213772</v>
      </c>
      <c r="AA255" s="5">
        <f t="shared" si="299"/>
        <v>2592.6205118045941</v>
      </c>
      <c r="AB255" s="5">
        <f t="shared" si="300"/>
        <v>8753.4953599463533</v>
      </c>
      <c r="AC255" s="16">
        <f t="shared" si="286"/>
        <v>1.0321856951115107</v>
      </c>
      <c r="AD255" s="16">
        <f t="shared" si="287"/>
        <v>3.0503258535250515</v>
      </c>
      <c r="AE255" s="16">
        <f t="shared" si="288"/>
        <v>16.327679627505532</v>
      </c>
      <c r="AF255" s="15">
        <f t="shared" si="289"/>
        <v>-4.0504037456468023E-3</v>
      </c>
      <c r="AG255" s="15">
        <f t="shared" si="290"/>
        <v>2.9673830763510267E-4</v>
      </c>
      <c r="AH255" s="15">
        <f t="shared" si="291"/>
        <v>9.7937136394747881E-3</v>
      </c>
      <c r="AI255" s="1">
        <f t="shared" si="255"/>
        <v>68856.882952306347</v>
      </c>
      <c r="AJ255" s="1">
        <f t="shared" si="256"/>
        <v>30772.686555481421</v>
      </c>
      <c r="AK255" s="1">
        <f t="shared" si="257"/>
        <v>11015.14528839571</v>
      </c>
      <c r="AL255" s="14">
        <f t="shared" si="292"/>
        <v>88.244279420982977</v>
      </c>
      <c r="AM255" s="14">
        <f t="shared" si="293"/>
        <v>21.386066171807617</v>
      </c>
      <c r="AN255" s="14">
        <f t="shared" si="294"/>
        <v>6.7289960120947168</v>
      </c>
      <c r="AO255" s="11">
        <f t="shared" si="295"/>
        <v>2.7907182632940946E-3</v>
      </c>
      <c r="AP255" s="11">
        <f t="shared" si="296"/>
        <v>3.5155689694835409E-3</v>
      </c>
      <c r="AQ255" s="11">
        <f t="shared" si="297"/>
        <v>3.1890646297260501E-3</v>
      </c>
      <c r="AR255" s="1">
        <f t="shared" ref="AR255:AR318" si="303">AL255*AI255^$AR$5*B255^(1-$AR$5)*(1-BB254+BO254/100)</f>
        <v>46466.110806180193</v>
      </c>
      <c r="AS255" s="1">
        <f t="shared" si="301"/>
        <v>20524.303348935206</v>
      </c>
      <c r="AT255" s="1">
        <f t="shared" si="302"/>
        <v>7238.6300665599319</v>
      </c>
      <c r="AU255" s="1">
        <f t="shared" si="258"/>
        <v>9293.222161236039</v>
      </c>
      <c r="AV255" s="1">
        <f t="shared" si="259"/>
        <v>4104.8606697870409</v>
      </c>
      <c r="AW255" s="1">
        <f t="shared" si="260"/>
        <v>1447.7260133119864</v>
      </c>
      <c r="AX255" s="2">
        <v>0.2</v>
      </c>
      <c r="AY255" s="2">
        <v>0.2</v>
      </c>
      <c r="AZ255" s="2">
        <v>0.2</v>
      </c>
      <c r="BA255" s="2">
        <f t="shared" si="244"/>
        <v>0.2</v>
      </c>
      <c r="BB255" s="2">
        <f t="shared" si="250"/>
        <v>4.000000000000001E-3</v>
      </c>
      <c r="BC255" s="2">
        <f t="shared" si="245"/>
        <v>4.000000000000001E-3</v>
      </c>
      <c r="BD255" s="2">
        <f t="shared" si="246"/>
        <v>4.000000000000001E-3</v>
      </c>
      <c r="BE255" s="2">
        <f t="shared" si="247"/>
        <v>185.86444322472082</v>
      </c>
      <c r="BF255" s="2">
        <f t="shared" si="248"/>
        <v>82.097213395740837</v>
      </c>
      <c r="BG255" s="2">
        <f t="shared" si="249"/>
        <v>28.954520266239733</v>
      </c>
      <c r="BH255" s="2">
        <f t="shared" si="251"/>
        <v>2986.2021088462288</v>
      </c>
      <c r="BI255" s="2">
        <f t="shared" si="252"/>
        <v>316.65727020958053</v>
      </c>
      <c r="BJ255" s="2">
        <f t="shared" si="253"/>
        <v>33.077666778379587</v>
      </c>
      <c r="BK255" s="11">
        <f t="shared" si="254"/>
        <v>5.3083762478052215E-2</v>
      </c>
      <c r="BL255" s="12">
        <f>BL$4*temperature!$I365+BL$5*temperature!$I365^2</f>
        <v>-19.82130509081119</v>
      </c>
      <c r="BM255" s="12">
        <f>BM$4*temperature!$I365+BM$5*temperature!$I365^2</f>
        <v>-18.073282336015104</v>
      </c>
      <c r="BN255" s="12">
        <f>BN$4*temperature!$I365+BN$5*temperature!$I365^2</f>
        <v>-16.424567885648614</v>
      </c>
      <c r="BO255" s="12">
        <f>BO$4*temperature!$I365^2+BO$5*temperature!$I365^6</f>
        <v>-79.374218857882312</v>
      </c>
      <c r="BP255" s="12">
        <f>BP$4*temperature!$I365^2+BP$5*temperature!$I365^6</f>
        <v>-79.093941016575172</v>
      </c>
      <c r="BQ255" s="12">
        <f>BQ$4*temperature!$I365^2+BQ$5*temperature!$I365^6</f>
        <v>-78.916428320774344</v>
      </c>
    </row>
    <row r="256" spans="1:69">
      <c r="A256" s="2">
        <f t="shared" si="261"/>
        <v>2210</v>
      </c>
      <c r="B256" s="5">
        <f t="shared" si="262"/>
        <v>1165.4026117529531</v>
      </c>
      <c r="C256" s="5">
        <f t="shared" si="263"/>
        <v>2964.1545587713681</v>
      </c>
      <c r="D256" s="5">
        <f t="shared" si="264"/>
        <v>4369.9101487540456</v>
      </c>
      <c r="E256" s="15">
        <f t="shared" si="265"/>
        <v>1.4399553636073751E-7</v>
      </c>
      <c r="F256" s="15">
        <f t="shared" si="266"/>
        <v>2.8368086232055587E-7</v>
      </c>
      <c r="G256" s="15">
        <f t="shared" si="267"/>
        <v>5.7912438929254173E-7</v>
      </c>
      <c r="H256" s="5">
        <f t="shared" si="268"/>
        <v>47483.794911431411</v>
      </c>
      <c r="I256" s="5">
        <f t="shared" si="269"/>
        <v>20966.641503653591</v>
      </c>
      <c r="J256" s="5">
        <f t="shared" si="270"/>
        <v>7385.992042780158</v>
      </c>
      <c r="K256" s="5">
        <f t="shared" si="271"/>
        <v>40744.541356405694</v>
      </c>
      <c r="L256" s="5">
        <f t="shared" si="272"/>
        <v>7073.3968448474534</v>
      </c>
      <c r="M256" s="5">
        <f t="shared" si="273"/>
        <v>1690.1931141275436</v>
      </c>
      <c r="N256" s="15">
        <f t="shared" si="274"/>
        <v>2.1901494447052361E-2</v>
      </c>
      <c r="O256" s="15">
        <f t="shared" si="275"/>
        <v>2.1551630735767491E-2</v>
      </c>
      <c r="P256" s="15">
        <f t="shared" si="276"/>
        <v>2.0357125237731921E-2</v>
      </c>
      <c r="Q256" s="5">
        <f t="shared" si="277"/>
        <v>771.4381031704014</v>
      </c>
      <c r="R256" s="5">
        <f t="shared" si="278"/>
        <v>1083.3303251738164</v>
      </c>
      <c r="S256" s="5">
        <f t="shared" si="279"/>
        <v>685.04231472343588</v>
      </c>
      <c r="T256" s="5">
        <f t="shared" si="280"/>
        <v>16.246344771080686</v>
      </c>
      <c r="U256" s="5">
        <f t="shared" si="281"/>
        <v>51.669234912279023</v>
      </c>
      <c r="V256" s="5">
        <f t="shared" si="282"/>
        <v>92.748856315526083</v>
      </c>
      <c r="W256" s="15">
        <f t="shared" si="283"/>
        <v>-1.0734613539272964E-2</v>
      </c>
      <c r="X256" s="15">
        <f t="shared" si="284"/>
        <v>-1.217998157191269E-2</v>
      </c>
      <c r="Y256" s="15">
        <f t="shared" si="285"/>
        <v>-9.7425357312937999E-3</v>
      </c>
      <c r="Z256" s="5">
        <f t="shared" si="298"/>
        <v>627.5731552863092</v>
      </c>
      <c r="AA256" s="5">
        <f t="shared" si="299"/>
        <v>2620.5213845463941</v>
      </c>
      <c r="AB256" s="5">
        <f t="shared" si="300"/>
        <v>8942.6027891334288</v>
      </c>
      <c r="AC256" s="16">
        <f t="shared" si="286"/>
        <v>1.028004926305828</v>
      </c>
      <c r="AD256" s="16">
        <f t="shared" si="287"/>
        <v>3.0512310020565621</v>
      </c>
      <c r="AE256" s="16">
        <f t="shared" si="288"/>
        <v>16.487588246174408</v>
      </c>
      <c r="AF256" s="15">
        <f t="shared" si="289"/>
        <v>-4.0504037456468023E-3</v>
      </c>
      <c r="AG256" s="15">
        <f t="shared" si="290"/>
        <v>2.9673830763510267E-4</v>
      </c>
      <c r="AH256" s="15">
        <f t="shared" si="291"/>
        <v>9.7937136394747881E-3</v>
      </c>
      <c r="AI256" s="1">
        <f t="shared" si="255"/>
        <v>71264.416818311758</v>
      </c>
      <c r="AJ256" s="1">
        <f t="shared" si="256"/>
        <v>31800.278569720322</v>
      </c>
      <c r="AK256" s="1">
        <f t="shared" si="257"/>
        <v>11361.356772868126</v>
      </c>
      <c r="AL256" s="14">
        <f t="shared" si="292"/>
        <v>88.488081693972234</v>
      </c>
      <c r="AM256" s="14">
        <f t="shared" si="293"/>
        <v>21.460498520514417</v>
      </c>
      <c r="AN256" s="14">
        <f t="shared" si="294"/>
        <v>6.7502406232386987</v>
      </c>
      <c r="AO256" s="11">
        <f t="shared" si="295"/>
        <v>2.7628110806611535E-3</v>
      </c>
      <c r="AP256" s="11">
        <f t="shared" si="296"/>
        <v>3.4804132797887056E-3</v>
      </c>
      <c r="AQ256" s="11">
        <f t="shared" si="297"/>
        <v>3.1571739834287895E-3</v>
      </c>
      <c r="AR256" s="1">
        <f t="shared" si="303"/>
        <v>47483.794911431411</v>
      </c>
      <c r="AS256" s="1">
        <f t="shared" si="301"/>
        <v>20966.641503653591</v>
      </c>
      <c r="AT256" s="1">
        <f t="shared" si="302"/>
        <v>7385.992042780158</v>
      </c>
      <c r="AU256" s="1">
        <f t="shared" si="258"/>
        <v>9496.7589822862828</v>
      </c>
      <c r="AV256" s="1">
        <f t="shared" si="259"/>
        <v>4193.3283007307182</v>
      </c>
      <c r="AW256" s="1">
        <f t="shared" si="260"/>
        <v>1477.1984085560316</v>
      </c>
      <c r="AX256" s="2">
        <v>0.2</v>
      </c>
      <c r="AY256" s="2">
        <v>0.2</v>
      </c>
      <c r="AZ256" s="2">
        <v>0.2</v>
      </c>
      <c r="BA256" s="2">
        <f t="shared" si="244"/>
        <v>0.20000000000000004</v>
      </c>
      <c r="BB256" s="2">
        <f t="shared" si="250"/>
        <v>4.000000000000001E-3</v>
      </c>
      <c r="BC256" s="2">
        <f t="shared" si="245"/>
        <v>4.000000000000001E-3</v>
      </c>
      <c r="BD256" s="2">
        <f t="shared" si="246"/>
        <v>4.000000000000001E-3</v>
      </c>
      <c r="BE256" s="2">
        <f t="shared" si="247"/>
        <v>189.9351796457257</v>
      </c>
      <c r="BF256" s="2">
        <f t="shared" si="248"/>
        <v>83.866566014614378</v>
      </c>
      <c r="BG256" s="2">
        <f t="shared" si="249"/>
        <v>29.543968171120639</v>
      </c>
      <c r="BH256" s="2">
        <f t="shared" si="251"/>
        <v>3026.5026164013361</v>
      </c>
      <c r="BI256" s="2">
        <f t="shared" si="252"/>
        <v>320.03770894291512</v>
      </c>
      <c r="BJ256" s="2">
        <f t="shared" si="253"/>
        <v>33.037325785084498</v>
      </c>
      <c r="BK256" s="11">
        <f t="shared" si="254"/>
        <v>5.1653958672344985E-2</v>
      </c>
      <c r="BL256" s="12">
        <f>BL$4*temperature!$I366+BL$5*temperature!$I366^2</f>
        <v>-19.792982502619164</v>
      </c>
      <c r="BM256" s="12">
        <f>BM$4*temperature!$I366+BM$5*temperature!$I366^2</f>
        <v>-18.050885154201858</v>
      </c>
      <c r="BN256" s="12">
        <f>BN$4*temperature!$I366+BN$5*temperature!$I366^2</f>
        <v>-16.406684712212694</v>
      </c>
      <c r="BO256" s="12">
        <f>BO$4*temperature!$I366^2+BO$5*temperature!$I366^6</f>
        <v>-79.150663252861648</v>
      </c>
      <c r="BP256" s="12">
        <f>BP$4*temperature!$I366^2+BP$5*temperature!$I366^6</f>
        <v>-78.881399694699311</v>
      </c>
      <c r="BQ256" s="12">
        <f>BQ$4*temperature!$I366^2+BQ$5*temperature!$I366^6</f>
        <v>-78.710881093262657</v>
      </c>
    </row>
    <row r="257" spans="1:69">
      <c r="A257" s="2">
        <f t="shared" si="261"/>
        <v>2211</v>
      </c>
      <c r="B257" s="5">
        <f t="shared" si="262"/>
        <v>1165.4027711750887</v>
      </c>
      <c r="C257" s="5">
        <f t="shared" si="263"/>
        <v>2964.1553576015936</v>
      </c>
      <c r="D257" s="5">
        <f t="shared" si="264"/>
        <v>4369.9125529395151</v>
      </c>
      <c r="E257" s="15">
        <f t="shared" si="265"/>
        <v>1.3679575954270063E-7</v>
      </c>
      <c r="F257" s="15">
        <f t="shared" si="266"/>
        <v>2.6949681920452804E-7</v>
      </c>
      <c r="G257" s="15">
        <f t="shared" si="267"/>
        <v>5.5016816982791466E-7</v>
      </c>
      <c r="H257" s="5">
        <f t="shared" si="268"/>
        <v>48456.009077305876</v>
      </c>
      <c r="I257" s="5">
        <f t="shared" si="269"/>
        <v>21390.72702666129</v>
      </c>
      <c r="J257" s="5">
        <f t="shared" si="270"/>
        <v>7527.1058030087952</v>
      </c>
      <c r="K257" s="5">
        <f t="shared" si="271"/>
        <v>41578.765964703467</v>
      </c>
      <c r="L257" s="5">
        <f t="shared" si="272"/>
        <v>7216.4662259704601</v>
      </c>
      <c r="M257" s="5">
        <f t="shared" si="273"/>
        <v>1722.4843087410356</v>
      </c>
      <c r="N257" s="15">
        <f t="shared" si="274"/>
        <v>2.0474512180675752E-2</v>
      </c>
      <c r="O257" s="15">
        <f t="shared" si="275"/>
        <v>2.0226403842621199E-2</v>
      </c>
      <c r="P257" s="15">
        <f t="shared" si="276"/>
        <v>1.9105032640107655E-2</v>
      </c>
      <c r="Q257" s="5">
        <f t="shared" si="277"/>
        <v>778.78238736134051</v>
      </c>
      <c r="R257" s="5">
        <f t="shared" si="278"/>
        <v>1091.7806664063401</v>
      </c>
      <c r="S257" s="5">
        <f t="shared" si="279"/>
        <v>691.3288936960289</v>
      </c>
      <c r="T257" s="5">
        <f t="shared" si="280"/>
        <v>16.071946538537347</v>
      </c>
      <c r="U257" s="5">
        <f t="shared" si="281"/>
        <v>51.039904583212639</v>
      </c>
      <c r="V257" s="5">
        <f t="shared" si="282"/>
        <v>91.845247268835436</v>
      </c>
      <c r="W257" s="15">
        <f t="shared" si="283"/>
        <v>-1.0734613539272964E-2</v>
      </c>
      <c r="X257" s="15">
        <f t="shared" si="284"/>
        <v>-1.217998157191269E-2</v>
      </c>
      <c r="Y257" s="15">
        <f t="shared" si="285"/>
        <v>-9.7425357312937999E-3</v>
      </c>
      <c r="Z257" s="5">
        <f t="shared" si="298"/>
        <v>631.86402353740436</v>
      </c>
      <c r="AA257" s="5">
        <f t="shared" si="299"/>
        <v>2645.1775515723675</v>
      </c>
      <c r="AB257" s="5">
        <f t="shared" si="300"/>
        <v>9124.2501047023616</v>
      </c>
      <c r="AC257" s="16">
        <f t="shared" si="286"/>
        <v>1.0238410913017755</v>
      </c>
      <c r="AD257" s="16">
        <f t="shared" si="287"/>
        <v>3.0521364191803162</v>
      </c>
      <c r="AE257" s="16">
        <f t="shared" si="288"/>
        <v>16.64906296406301</v>
      </c>
      <c r="AF257" s="15">
        <f t="shared" si="289"/>
        <v>-4.0504037456468023E-3</v>
      </c>
      <c r="AG257" s="15">
        <f t="shared" si="290"/>
        <v>2.9673830763510267E-4</v>
      </c>
      <c r="AH257" s="15">
        <f t="shared" si="291"/>
        <v>9.7937136394747881E-3</v>
      </c>
      <c r="AI257" s="1">
        <f t="shared" si="255"/>
        <v>73634.734118766864</v>
      </c>
      <c r="AJ257" s="1">
        <f t="shared" si="256"/>
        <v>32813.579013479008</v>
      </c>
      <c r="AK257" s="1">
        <f t="shared" si="257"/>
        <v>11702.419504137346</v>
      </c>
      <c r="AL257" s="14">
        <f t="shared" si="292"/>
        <v>88.730112788056687</v>
      </c>
      <c r="AM257" s="14">
        <f t="shared" si="293"/>
        <v>21.534443010515684</v>
      </c>
      <c r="AN257" s="14">
        <f t="shared" si="294"/>
        <v>6.7713391904754969</v>
      </c>
      <c r="AO257" s="11">
        <f t="shared" si="295"/>
        <v>2.7351829698545418E-3</v>
      </c>
      <c r="AP257" s="11">
        <f t="shared" si="296"/>
        <v>3.4456091469908185E-3</v>
      </c>
      <c r="AQ257" s="11">
        <f t="shared" si="297"/>
        <v>3.1256022435945017E-3</v>
      </c>
      <c r="AR257" s="1">
        <f t="shared" si="303"/>
        <v>48456.009077305876</v>
      </c>
      <c r="AS257" s="1">
        <f t="shared" si="301"/>
        <v>21390.72702666129</v>
      </c>
      <c r="AT257" s="1">
        <f t="shared" si="302"/>
        <v>7527.1058030087952</v>
      </c>
      <c r="AU257" s="1">
        <f t="shared" si="258"/>
        <v>9691.201815461176</v>
      </c>
      <c r="AV257" s="1">
        <f t="shared" si="259"/>
        <v>4278.1454053322586</v>
      </c>
      <c r="AW257" s="1">
        <f t="shared" si="260"/>
        <v>1505.4211606017591</v>
      </c>
      <c r="AX257" s="2">
        <v>0.2</v>
      </c>
      <c r="AY257" s="2">
        <v>0.2</v>
      </c>
      <c r="AZ257" s="2">
        <v>0.2</v>
      </c>
      <c r="BA257" s="2">
        <f t="shared" si="244"/>
        <v>0.2</v>
      </c>
      <c r="BB257" s="2">
        <f t="shared" si="250"/>
        <v>4.000000000000001E-3</v>
      </c>
      <c r="BC257" s="2">
        <f t="shared" si="245"/>
        <v>4.000000000000001E-3</v>
      </c>
      <c r="BD257" s="2">
        <f t="shared" si="246"/>
        <v>4.000000000000001E-3</v>
      </c>
      <c r="BE257" s="2">
        <f t="shared" si="247"/>
        <v>193.82403630922354</v>
      </c>
      <c r="BF257" s="2">
        <f t="shared" si="248"/>
        <v>85.562908106645182</v>
      </c>
      <c r="BG257" s="2">
        <f t="shared" si="249"/>
        <v>30.108423212035188</v>
      </c>
      <c r="BH257" s="2">
        <f t="shared" si="251"/>
        <v>3067.4959973844716</v>
      </c>
      <c r="BI257" s="2">
        <f t="shared" si="252"/>
        <v>323.46754211559141</v>
      </c>
      <c r="BJ257" s="2">
        <f t="shared" si="253"/>
        <v>32.998244092978354</v>
      </c>
      <c r="BK257" s="11">
        <f t="shared" si="254"/>
        <v>5.027235288965623E-2</v>
      </c>
      <c r="BL257" s="12">
        <f>BL$4*temperature!$I367+BL$5*temperature!$I367^2</f>
        <v>-19.766936102642337</v>
      </c>
      <c r="BM257" s="12">
        <f>BM$4*temperature!$I367+BM$5*temperature!$I367^2</f>
        <v>-18.030287172883867</v>
      </c>
      <c r="BN257" s="12">
        <f>BN$4*temperature!$I367+BN$5*temperature!$I367^2</f>
        <v>-16.390237470845005</v>
      </c>
      <c r="BO257" s="12">
        <f>BO$4*temperature!$I367^2+BO$5*temperature!$I367^6</f>
        <v>-78.945393957821096</v>
      </c>
      <c r="BP257" s="12">
        <f>BP$4*temperature!$I367^2+BP$5*temperature!$I367^6</f>
        <v>-78.686236635026475</v>
      </c>
      <c r="BQ257" s="12">
        <f>BQ$4*temperature!$I367^2+BQ$5*temperature!$I367^6</f>
        <v>-78.522135514681239</v>
      </c>
    </row>
    <row r="258" spans="1:69">
      <c r="A258" s="2">
        <f t="shared" si="261"/>
        <v>2212</v>
      </c>
      <c r="B258" s="5">
        <f t="shared" si="262"/>
        <v>1165.402922626138</v>
      </c>
      <c r="C258" s="5">
        <f t="shared" si="263"/>
        <v>2964.156116490512</v>
      </c>
      <c r="D258" s="5">
        <f t="shared" si="264"/>
        <v>4369.914836916967</v>
      </c>
      <c r="E258" s="15">
        <f t="shared" si="265"/>
        <v>1.299559715655656E-7</v>
      </c>
      <c r="F258" s="15">
        <f t="shared" si="266"/>
        <v>2.5602197824430163E-7</v>
      </c>
      <c r="G258" s="15">
        <f t="shared" si="267"/>
        <v>5.2265976133651891E-7</v>
      </c>
      <c r="H258" s="5">
        <f t="shared" si="268"/>
        <v>49381.359881493547</v>
      </c>
      <c r="I258" s="5">
        <f t="shared" si="269"/>
        <v>21795.93938031574</v>
      </c>
      <c r="J258" s="5">
        <f t="shared" si="270"/>
        <v>7661.7735270329013</v>
      </c>
      <c r="K258" s="5">
        <f t="shared" si="271"/>
        <v>42372.778480953857</v>
      </c>
      <c r="L258" s="5">
        <f t="shared" si="272"/>
        <v>7353.1684984668063</v>
      </c>
      <c r="M258" s="5">
        <f t="shared" si="273"/>
        <v>1753.3004218540752</v>
      </c>
      <c r="N258" s="15">
        <f t="shared" si="274"/>
        <v>1.9096586871395704E-2</v>
      </c>
      <c r="O258" s="15">
        <f t="shared" si="275"/>
        <v>1.8943104313907222E-2</v>
      </c>
      <c r="P258" s="15">
        <f t="shared" si="276"/>
        <v>1.7890504404979524E-2</v>
      </c>
      <c r="Q258" s="5">
        <f t="shared" si="277"/>
        <v>785.13500085843373</v>
      </c>
      <c r="R258" s="5">
        <f t="shared" si="278"/>
        <v>1098.9128914981584</v>
      </c>
      <c r="S258" s="5">
        <f t="shared" si="279"/>
        <v>696.84168622520895</v>
      </c>
      <c r="T258" s="5">
        <f t="shared" si="280"/>
        <v>15.899420403622292</v>
      </c>
      <c r="U258" s="5">
        <f t="shared" si="281"/>
        <v>50.418239485956924</v>
      </c>
      <c r="V258" s="5">
        <f t="shared" si="282"/>
        <v>90.950441665569286</v>
      </c>
      <c r="W258" s="15">
        <f t="shared" si="283"/>
        <v>-1.0734613539272964E-2</v>
      </c>
      <c r="X258" s="15">
        <f t="shared" si="284"/>
        <v>-1.217998157191269E-2</v>
      </c>
      <c r="Y258" s="15">
        <f t="shared" si="285"/>
        <v>-9.7425357312937999E-3</v>
      </c>
      <c r="Z258" s="5">
        <f t="shared" si="298"/>
        <v>635.29585786269217</v>
      </c>
      <c r="AA258" s="5">
        <f t="shared" si="299"/>
        <v>2666.6018751498632</v>
      </c>
      <c r="AB258" s="5">
        <f t="shared" si="300"/>
        <v>9298.1629690338505</v>
      </c>
      <c r="AC258" s="16">
        <f t="shared" si="286"/>
        <v>1.0196941215106197</v>
      </c>
      <c r="AD258" s="16">
        <f t="shared" si="287"/>
        <v>3.053042104976015</v>
      </c>
      <c r="AE258" s="16">
        <f t="shared" si="288"/>
        <v>16.812119119098629</v>
      </c>
      <c r="AF258" s="15">
        <f t="shared" si="289"/>
        <v>-4.0504037456468023E-3</v>
      </c>
      <c r="AG258" s="15">
        <f t="shared" si="290"/>
        <v>2.9673830763510267E-4</v>
      </c>
      <c r="AH258" s="15">
        <f t="shared" si="291"/>
        <v>9.7937136394747881E-3</v>
      </c>
      <c r="AI258" s="1">
        <f t="shared" si="255"/>
        <v>75962.462522351358</v>
      </c>
      <c r="AJ258" s="1">
        <f t="shared" si="256"/>
        <v>33810.366517463364</v>
      </c>
      <c r="AK258" s="1">
        <f t="shared" si="257"/>
        <v>12037.598714325371</v>
      </c>
      <c r="AL258" s="14">
        <f t="shared" si="292"/>
        <v>88.970378950533743</v>
      </c>
      <c r="AM258" s="14">
        <f t="shared" si="293"/>
        <v>21.607900291589946</v>
      </c>
      <c r="AN258" s="14">
        <f t="shared" si="294"/>
        <v>6.7922920583117277</v>
      </c>
      <c r="AO258" s="11">
        <f t="shared" si="295"/>
        <v>2.7078311401559961E-3</v>
      </c>
      <c r="AP258" s="11">
        <f t="shared" si="296"/>
        <v>3.4111530555209105E-3</v>
      </c>
      <c r="AQ258" s="11">
        <f t="shared" si="297"/>
        <v>3.0943462211585567E-3</v>
      </c>
      <c r="AR258" s="1">
        <f t="shared" si="303"/>
        <v>49381.359881493547</v>
      </c>
      <c r="AS258" s="1">
        <f t="shared" si="301"/>
        <v>21795.93938031574</v>
      </c>
      <c r="AT258" s="1">
        <f t="shared" si="302"/>
        <v>7661.7735270329013</v>
      </c>
      <c r="AU258" s="1">
        <f t="shared" si="258"/>
        <v>9876.2719762987108</v>
      </c>
      <c r="AV258" s="1">
        <f t="shared" si="259"/>
        <v>4359.187876063148</v>
      </c>
      <c r="AW258" s="1">
        <f t="shared" si="260"/>
        <v>1532.3547054065803</v>
      </c>
      <c r="AX258" s="2">
        <v>0.2</v>
      </c>
      <c r="AY258" s="2">
        <v>0.2</v>
      </c>
      <c r="AZ258" s="2">
        <v>0.2</v>
      </c>
      <c r="BA258" s="2">
        <f t="shared" si="244"/>
        <v>0.20000000000000004</v>
      </c>
      <c r="BB258" s="2">
        <f t="shared" si="250"/>
        <v>4.000000000000001E-3</v>
      </c>
      <c r="BC258" s="2">
        <f t="shared" si="245"/>
        <v>4.000000000000001E-3</v>
      </c>
      <c r="BD258" s="2">
        <f t="shared" si="246"/>
        <v>4.000000000000001E-3</v>
      </c>
      <c r="BE258" s="2">
        <f t="shared" si="247"/>
        <v>197.52543952597424</v>
      </c>
      <c r="BF258" s="2">
        <f t="shared" si="248"/>
        <v>87.183757521262976</v>
      </c>
      <c r="BG258" s="2">
        <f t="shared" si="249"/>
        <v>30.647094108131611</v>
      </c>
      <c r="BH258" s="2">
        <f t="shared" si="251"/>
        <v>3109.1882165028346</v>
      </c>
      <c r="BI258" s="2">
        <f t="shared" si="252"/>
        <v>326.94703447759048</v>
      </c>
      <c r="BJ258" s="2">
        <f t="shared" si="253"/>
        <v>32.960375302301323</v>
      </c>
      <c r="BK258" s="11">
        <f t="shared" si="254"/>
        <v>4.8936648562813739E-2</v>
      </c>
      <c r="BL258" s="12">
        <f>BL$4*temperature!$I368+BL$5*temperature!$I368^2</f>
        <v>-19.743161982204331</v>
      </c>
      <c r="BM258" s="12">
        <f>BM$4*temperature!$I368+BM$5*temperature!$I368^2</f>
        <v>-18.011485496531577</v>
      </c>
      <c r="BN258" s="12">
        <f>BN$4*temperature!$I368+BN$5*temperature!$I368^2</f>
        <v>-16.375224012009269</v>
      </c>
      <c r="BO258" s="12">
        <f>BO$4*temperature!$I368^2+BO$5*temperature!$I368^6</f>
        <v>-78.758299730744397</v>
      </c>
      <c r="BP258" s="12">
        <f>BP$4*temperature!$I368^2+BP$5*temperature!$I368^6</f>
        <v>-78.50834786062893</v>
      </c>
      <c r="BQ258" s="12">
        <f>BQ$4*temperature!$I368^2+BQ$5*temperature!$I368^6</f>
        <v>-78.350092221678011</v>
      </c>
    </row>
    <row r="259" spans="1:69">
      <c r="A259" s="2">
        <f t="shared" si="261"/>
        <v>2213</v>
      </c>
      <c r="B259" s="5">
        <f t="shared" si="262"/>
        <v>1165.4030665046537</v>
      </c>
      <c r="C259" s="5">
        <f t="shared" si="263"/>
        <v>2964.1568374351696</v>
      </c>
      <c r="D259" s="5">
        <f t="shared" si="264"/>
        <v>4369.9170066966808</v>
      </c>
      <c r="E259" s="15">
        <f t="shared" si="265"/>
        <v>1.2345817298728732E-7</v>
      </c>
      <c r="F259" s="15">
        <f t="shared" si="266"/>
        <v>2.4322087933208651E-7</v>
      </c>
      <c r="G259" s="15">
        <f t="shared" si="267"/>
        <v>4.9652677326969291E-7</v>
      </c>
      <c r="H259" s="5">
        <f t="shared" si="268"/>
        <v>50258.638628167842</v>
      </c>
      <c r="I259" s="5">
        <f t="shared" si="269"/>
        <v>22181.732056429988</v>
      </c>
      <c r="J259" s="5">
        <f t="shared" si="270"/>
        <v>7789.8222074732976</v>
      </c>
      <c r="K259" s="5">
        <f t="shared" si="271"/>
        <v>43125.54177406324</v>
      </c>
      <c r="L259" s="5">
        <f t="shared" si="272"/>
        <v>7483.3192954875603</v>
      </c>
      <c r="M259" s="5">
        <f t="shared" si="273"/>
        <v>1782.6018653296578</v>
      </c>
      <c r="N259" s="15">
        <f t="shared" si="274"/>
        <v>1.7765256848751187E-2</v>
      </c>
      <c r="O259" s="15">
        <f t="shared" si="275"/>
        <v>1.769996118651318E-2</v>
      </c>
      <c r="P259" s="15">
        <f t="shared" si="276"/>
        <v>1.6712163591791729E-2</v>
      </c>
      <c r="Q259" s="5">
        <f t="shared" si="277"/>
        <v>790.50537486264523</v>
      </c>
      <c r="R259" s="5">
        <f t="shared" si="278"/>
        <v>1104.742227597083</v>
      </c>
      <c r="S259" s="5">
        <f t="shared" si="279"/>
        <v>701.58530284895562</v>
      </c>
      <c r="T259" s="5">
        <f t="shared" si="280"/>
        <v>15.728746270090975</v>
      </c>
      <c r="U259" s="5">
        <f t="shared" si="281"/>
        <v>49.804146258129691</v>
      </c>
      <c r="V259" s="5">
        <f t="shared" si="282"/>
        <v>90.064353737865531</v>
      </c>
      <c r="W259" s="15">
        <f t="shared" si="283"/>
        <v>-1.0734613539272964E-2</v>
      </c>
      <c r="X259" s="15">
        <f t="shared" si="284"/>
        <v>-1.217998157191269E-2</v>
      </c>
      <c r="Y259" s="15">
        <f t="shared" si="285"/>
        <v>-9.7425357312937999E-3</v>
      </c>
      <c r="Z259" s="5">
        <f t="shared" si="298"/>
        <v>637.88384133815032</v>
      </c>
      <c r="AA259" s="5">
        <f t="shared" si="299"/>
        <v>2684.8183140608257</v>
      </c>
      <c r="AB259" s="5">
        <f t="shared" si="300"/>
        <v>9464.0980528861965</v>
      </c>
      <c r="AC259" s="16">
        <f t="shared" si="286"/>
        <v>1.0155639486214389</v>
      </c>
      <c r="AD259" s="16">
        <f t="shared" si="287"/>
        <v>3.0539480595233841</v>
      </c>
      <c r="AE259" s="16">
        <f t="shared" si="288"/>
        <v>16.97677219942382</v>
      </c>
      <c r="AF259" s="15">
        <f t="shared" si="289"/>
        <v>-4.0504037456468023E-3</v>
      </c>
      <c r="AG259" s="15">
        <f t="shared" si="290"/>
        <v>2.9673830763510267E-4</v>
      </c>
      <c r="AH259" s="15">
        <f t="shared" si="291"/>
        <v>9.7937136394747881E-3</v>
      </c>
      <c r="AI259" s="1">
        <f t="shared" si="255"/>
        <v>78242.488246414941</v>
      </c>
      <c r="AJ259" s="1">
        <f t="shared" si="256"/>
        <v>34788.517741780175</v>
      </c>
      <c r="AK259" s="1">
        <f t="shared" si="257"/>
        <v>12366.193548299414</v>
      </c>
      <c r="AL259" s="14">
        <f t="shared" si="292"/>
        <v>89.208886545580739</v>
      </c>
      <c r="AM259" s="14">
        <f t="shared" si="293"/>
        <v>21.680871068141961</v>
      </c>
      <c r="AN259" s="14">
        <f t="shared" si="294"/>
        <v>6.8130995845427327</v>
      </c>
      <c r="AO259" s="11">
        <f t="shared" si="295"/>
        <v>2.680752828754436E-3</v>
      </c>
      <c r="AP259" s="11">
        <f t="shared" si="296"/>
        <v>3.3770415249657014E-3</v>
      </c>
      <c r="AQ259" s="11">
        <f t="shared" si="297"/>
        <v>3.063402758946971E-3</v>
      </c>
      <c r="AR259" s="1">
        <f t="shared" si="303"/>
        <v>50258.638628167842</v>
      </c>
      <c r="AS259" s="1">
        <f t="shared" si="301"/>
        <v>22181.732056429988</v>
      </c>
      <c r="AT259" s="1">
        <f t="shared" si="302"/>
        <v>7789.8222074732976</v>
      </c>
      <c r="AU259" s="1">
        <f t="shared" si="258"/>
        <v>10051.727725633569</v>
      </c>
      <c r="AV259" s="1">
        <f t="shared" si="259"/>
        <v>4436.3464112859974</v>
      </c>
      <c r="AW259" s="1">
        <f t="shared" si="260"/>
        <v>1557.9644414946597</v>
      </c>
      <c r="AX259" s="2">
        <v>0.2</v>
      </c>
      <c r="AY259" s="2">
        <v>0.2</v>
      </c>
      <c r="AZ259" s="2">
        <v>0.2</v>
      </c>
      <c r="BA259" s="2">
        <f t="shared" si="244"/>
        <v>0.2</v>
      </c>
      <c r="BB259" s="2">
        <f t="shared" si="250"/>
        <v>4.000000000000001E-3</v>
      </c>
      <c r="BC259" s="2">
        <f t="shared" si="245"/>
        <v>4.000000000000001E-3</v>
      </c>
      <c r="BD259" s="2">
        <f t="shared" si="246"/>
        <v>4.000000000000001E-3</v>
      </c>
      <c r="BE259" s="2">
        <f t="shared" si="247"/>
        <v>201.03455451267141</v>
      </c>
      <c r="BF259" s="2">
        <f t="shared" si="248"/>
        <v>88.726928225719973</v>
      </c>
      <c r="BG259" s="2">
        <f t="shared" si="249"/>
        <v>31.159288829893196</v>
      </c>
      <c r="BH259" s="2">
        <f t="shared" si="251"/>
        <v>3151.5856255418207</v>
      </c>
      <c r="BI259" s="2">
        <f t="shared" si="252"/>
        <v>330.47647120493315</v>
      </c>
      <c r="BJ259" s="2">
        <f t="shared" si="253"/>
        <v>32.923674982837667</v>
      </c>
      <c r="BK259" s="11">
        <f t="shared" si="254"/>
        <v>4.7644695822868871E-2</v>
      </c>
      <c r="BL259" s="12">
        <f>BL$4*temperature!$I369+BL$5*temperature!$I369^2</f>
        <v>-19.721650490651722</v>
      </c>
      <c r="BM259" s="12">
        <f>BM$4*temperature!$I369+BM$5*temperature!$I369^2</f>
        <v>-17.994472671380343</v>
      </c>
      <c r="BN259" s="12">
        <f>BN$4*temperature!$I369+BN$5*temperature!$I369^2</f>
        <v>-16.361638532034483</v>
      </c>
      <c r="BO259" s="12">
        <f>BO$4*temperature!$I369^2+BO$5*temperature!$I369^6</f>
        <v>-78.589231477175304</v>
      </c>
      <c r="BP259" s="12">
        <f>BP$4*temperature!$I369^2+BP$5*temperature!$I369^6</f>
        <v>-78.347593241803281</v>
      </c>
      <c r="BQ259" s="12">
        <f>BQ$4*temperature!$I369^2+BQ$5*temperature!$I369^6</f>
        <v>-78.194616777394742</v>
      </c>
    </row>
    <row r="260" spans="1:69">
      <c r="A260" s="2">
        <f t="shared" si="261"/>
        <v>2214</v>
      </c>
      <c r="B260" s="5">
        <f t="shared" si="262"/>
        <v>1165.4032031892605</v>
      </c>
      <c r="C260" s="5">
        <f t="shared" si="263"/>
        <v>2964.15752233276</v>
      </c>
      <c r="D260" s="5">
        <f t="shared" si="264"/>
        <v>4369.9190679884323</v>
      </c>
      <c r="E260" s="15">
        <f t="shared" si="265"/>
        <v>1.1728526433792295E-7</v>
      </c>
      <c r="F260" s="15">
        <f t="shared" si="266"/>
        <v>2.3105983536548216E-7</v>
      </c>
      <c r="G260" s="15">
        <f t="shared" si="267"/>
        <v>4.7170043460620825E-7</v>
      </c>
      <c r="H260" s="5">
        <f t="shared" si="268"/>
        <v>51086.818201733942</v>
      </c>
      <c r="I260" s="5">
        <f t="shared" si="269"/>
        <v>22547.631706853961</v>
      </c>
      <c r="J260" s="5">
        <f t="shared" si="270"/>
        <v>7911.1033192827581</v>
      </c>
      <c r="K260" s="5">
        <f t="shared" si="271"/>
        <v>43836.174520482666</v>
      </c>
      <c r="L260" s="5">
        <f t="shared" si="272"/>
        <v>7606.758931323332</v>
      </c>
      <c r="M260" s="5">
        <f t="shared" si="273"/>
        <v>1810.3546533012586</v>
      </c>
      <c r="N260" s="15">
        <f t="shared" si="274"/>
        <v>1.647823348266475E-2</v>
      </c>
      <c r="O260" s="15">
        <f t="shared" si="275"/>
        <v>1.6495305219731193E-2</v>
      </c>
      <c r="P260" s="15">
        <f t="shared" si="276"/>
        <v>1.5568696808509364E-2</v>
      </c>
      <c r="Q260" s="5">
        <f t="shared" si="277"/>
        <v>794.90600003541942</v>
      </c>
      <c r="R260" s="5">
        <f t="shared" si="278"/>
        <v>1109.2878476305586</v>
      </c>
      <c r="S260" s="5">
        <f t="shared" si="279"/>
        <v>705.56676918280004</v>
      </c>
      <c r="T260" s="5">
        <f t="shared" si="280"/>
        <v>15.559904257424266</v>
      </c>
      <c r="U260" s="5">
        <f t="shared" si="281"/>
        <v>49.197532674500827</v>
      </c>
      <c r="V260" s="5">
        <f t="shared" si="282"/>
        <v>89.186898553458491</v>
      </c>
      <c r="W260" s="15">
        <f t="shared" si="283"/>
        <v>-1.0734613539272964E-2</v>
      </c>
      <c r="X260" s="15">
        <f t="shared" si="284"/>
        <v>-1.217998157191269E-2</v>
      </c>
      <c r="Y260" s="15">
        <f t="shared" si="285"/>
        <v>-9.7425357312937999E-3</v>
      </c>
      <c r="Z260" s="5">
        <f t="shared" si="298"/>
        <v>639.64564823506703</v>
      </c>
      <c r="AA260" s="5">
        <f t="shared" si="299"/>
        <v>2699.8612203822686</v>
      </c>
      <c r="AB260" s="5">
        <f t="shared" si="300"/>
        <v>9621.8427185140208</v>
      </c>
      <c r="AC260" s="16">
        <f t="shared" si="286"/>
        <v>1.0114505045999989</v>
      </c>
      <c r="AD260" s="16">
        <f t="shared" si="287"/>
        <v>3.0548542829021725</v>
      </c>
      <c r="AE260" s="16">
        <f t="shared" si="288"/>
        <v>17.143037844867575</v>
      </c>
      <c r="AF260" s="15">
        <f t="shared" si="289"/>
        <v>-4.0504037456468023E-3</v>
      </c>
      <c r="AG260" s="15">
        <f t="shared" si="290"/>
        <v>2.9673830763510267E-4</v>
      </c>
      <c r="AH260" s="15">
        <f t="shared" si="291"/>
        <v>9.7937136394747881E-3</v>
      </c>
      <c r="AI260" s="1">
        <f t="shared" si="255"/>
        <v>80469.96714740702</v>
      </c>
      <c r="AJ260" s="1">
        <f t="shared" si="256"/>
        <v>35746.012378888154</v>
      </c>
      <c r="AK260" s="1">
        <f t="shared" si="257"/>
        <v>12687.538634964132</v>
      </c>
      <c r="AL260" s="14">
        <f t="shared" si="292"/>
        <v>89.445642050788265</v>
      </c>
      <c r="AM260" s="14">
        <f t="shared" si="293"/>
        <v>21.753356098017559</v>
      </c>
      <c r="AN260" s="14">
        <f t="shared" si="294"/>
        <v>6.8337621399263595</v>
      </c>
      <c r="AO260" s="11">
        <f t="shared" si="295"/>
        <v>2.6539453004668914E-3</v>
      </c>
      <c r="AP260" s="11">
        <f t="shared" si="296"/>
        <v>3.3432711097160445E-3</v>
      </c>
      <c r="AQ260" s="11">
        <f t="shared" si="297"/>
        <v>3.0327687313575014E-3</v>
      </c>
      <c r="AR260" s="1">
        <f t="shared" si="303"/>
        <v>51086.818201733942</v>
      </c>
      <c r="AS260" s="1">
        <f t="shared" si="301"/>
        <v>22547.631706853961</v>
      </c>
      <c r="AT260" s="1">
        <f t="shared" si="302"/>
        <v>7911.1033192827581</v>
      </c>
      <c r="AU260" s="1">
        <f t="shared" si="258"/>
        <v>10217.36364034679</v>
      </c>
      <c r="AV260" s="1">
        <f t="shared" si="259"/>
        <v>4509.5263413707926</v>
      </c>
      <c r="AW260" s="1">
        <f t="shared" si="260"/>
        <v>1582.2206638565517</v>
      </c>
      <c r="AX260" s="2">
        <v>0.2</v>
      </c>
      <c r="AY260" s="2">
        <v>0.2</v>
      </c>
      <c r="AZ260" s="2">
        <v>0.2</v>
      </c>
      <c r="BA260" s="2">
        <f t="shared" si="244"/>
        <v>0.2</v>
      </c>
      <c r="BB260" s="2">
        <f t="shared" si="250"/>
        <v>4.000000000000001E-3</v>
      </c>
      <c r="BC260" s="2">
        <f t="shared" si="245"/>
        <v>4.000000000000001E-3</v>
      </c>
      <c r="BD260" s="2">
        <f t="shared" si="246"/>
        <v>4.000000000000001E-3</v>
      </c>
      <c r="BE260" s="2">
        <f t="shared" si="247"/>
        <v>204.34727280693582</v>
      </c>
      <c r="BF260" s="2">
        <f t="shared" si="248"/>
        <v>90.190526827415866</v>
      </c>
      <c r="BG260" s="2">
        <f t="shared" si="249"/>
        <v>31.64441327713104</v>
      </c>
      <c r="BH260" s="2">
        <f t="shared" si="251"/>
        <v>3194.694959166502</v>
      </c>
      <c r="BI260" s="2">
        <f t="shared" si="252"/>
        <v>334.05615868894898</v>
      </c>
      <c r="BJ260" s="2">
        <f t="shared" si="253"/>
        <v>32.888100754590326</v>
      </c>
      <c r="BK260" s="11">
        <f t="shared" si="254"/>
        <v>4.6394484788944562E-2</v>
      </c>
      <c r="BL260" s="12">
        <f>BL$4*temperature!$I370+BL$5*temperature!$I370^2</f>
        <v>-19.702386474247238</v>
      </c>
      <c r="BM260" s="12">
        <f>BM$4*temperature!$I370+BM$5*temperature!$I370^2</f>
        <v>-17.979236873726556</v>
      </c>
      <c r="BN260" s="12">
        <f>BN$4*temperature!$I370+BN$5*temperature!$I370^2</f>
        <v>-16.349471722947541</v>
      </c>
      <c r="BO260" s="12">
        <f>BO$4*temperature!$I370^2+BO$5*temperature!$I370^6</f>
        <v>-78.438004316821534</v>
      </c>
      <c r="BP260" s="12">
        <f>BP$4*temperature!$I370^2+BP$5*temperature!$I370^6</f>
        <v>-78.20379845668424</v>
      </c>
      <c r="BQ260" s="12">
        <f>BQ$4*temperature!$I370^2+BQ$5*temperature!$I370^6</f>
        <v>-78.05554156477622</v>
      </c>
    </row>
    <row r="261" spans="1:69">
      <c r="A261" s="2">
        <f t="shared" si="261"/>
        <v>2215</v>
      </c>
      <c r="B261" s="5">
        <f t="shared" si="262"/>
        <v>1165.4033330396521</v>
      </c>
      <c r="C261" s="5">
        <f t="shared" si="263"/>
        <v>2964.1581729856216</v>
      </c>
      <c r="D261" s="5">
        <f t="shared" si="264"/>
        <v>4369.9210262165188</v>
      </c>
      <c r="E261" s="15">
        <f t="shared" si="265"/>
        <v>1.114210011210268E-7</v>
      </c>
      <c r="F261" s="15">
        <f t="shared" si="266"/>
        <v>2.1950684359720804E-7</v>
      </c>
      <c r="G261" s="15">
        <f t="shared" si="267"/>
        <v>4.4811541287589782E-7</v>
      </c>
      <c r="H261" s="5">
        <f t="shared" si="268"/>
        <v>51865.049442394557</v>
      </c>
      <c r="I261" s="5">
        <f t="shared" si="269"/>
        <v>22893.23705658584</v>
      </c>
      <c r="J261" s="5">
        <f t="shared" si="270"/>
        <v>8025.4924174948619</v>
      </c>
      <c r="K261" s="5">
        <f t="shared" si="271"/>
        <v>44503.94809419159</v>
      </c>
      <c r="L261" s="5">
        <f t="shared" si="272"/>
        <v>7723.3520347285767</v>
      </c>
      <c r="M261" s="5">
        <f t="shared" si="273"/>
        <v>1836.5303101240115</v>
      </c>
      <c r="N261" s="15">
        <f t="shared" si="274"/>
        <v>1.5233390710152062E-2</v>
      </c>
      <c r="O261" s="15">
        <f t="shared" si="275"/>
        <v>1.5327566504721668E-2</v>
      </c>
      <c r="P261" s="15">
        <f t="shared" si="276"/>
        <v>1.4458855768962442E-2</v>
      </c>
      <c r="Q261" s="5">
        <f t="shared" si="277"/>
        <v>798.35220729894695</v>
      </c>
      <c r="R261" s="5">
        <f t="shared" si="278"/>
        <v>1112.572577194401</v>
      </c>
      <c r="S261" s="5">
        <f t="shared" si="279"/>
        <v>708.79537518486927</v>
      </c>
      <c r="T261" s="5">
        <f t="shared" si="280"/>
        <v>15.392874698512729</v>
      </c>
      <c r="U261" s="5">
        <f t="shared" si="281"/>
        <v>48.598307633141836</v>
      </c>
      <c r="V261" s="5">
        <f t="shared" si="282"/>
        <v>88.317992007538152</v>
      </c>
      <c r="W261" s="15">
        <f t="shared" si="283"/>
        <v>-1.0734613539272964E-2</v>
      </c>
      <c r="X261" s="15">
        <f t="shared" si="284"/>
        <v>-1.217998157191269E-2</v>
      </c>
      <c r="Y261" s="15">
        <f t="shared" si="285"/>
        <v>-9.7425357312937999E-3</v>
      </c>
      <c r="Z261" s="5">
        <f t="shared" si="298"/>
        <v>640.60121402200616</v>
      </c>
      <c r="AA261" s="5">
        <f t="shared" si="299"/>
        <v>2711.7746345494324</v>
      </c>
      <c r="AB261" s="5">
        <f t="shared" si="300"/>
        <v>9771.2146046728139</v>
      </c>
      <c r="AC261" s="16">
        <f t="shared" si="286"/>
        <v>1.0073537216876307</v>
      </c>
      <c r="AD261" s="16">
        <f t="shared" si="287"/>
        <v>3.0557607751921529</v>
      </c>
      <c r="AE261" s="16">
        <f t="shared" si="288"/>
        <v>17.310931848430887</v>
      </c>
      <c r="AF261" s="15">
        <f t="shared" si="289"/>
        <v>-4.0504037456468023E-3</v>
      </c>
      <c r="AG261" s="15">
        <f t="shared" si="290"/>
        <v>2.9673830763510267E-4</v>
      </c>
      <c r="AH261" s="15">
        <f t="shared" si="291"/>
        <v>9.7937136394747881E-3</v>
      </c>
      <c r="AI261" s="1">
        <f t="shared" si="255"/>
        <v>82640.334073013102</v>
      </c>
      <c r="AJ261" s="1">
        <f t="shared" si="256"/>
        <v>36680.937482370129</v>
      </c>
      <c r="AK261" s="1">
        <f t="shared" si="257"/>
        <v>13001.00543532427</v>
      </c>
      <c r="AL261" s="14">
        <f t="shared" si="292"/>
        <v>89.68065205374252</v>
      </c>
      <c r="AM261" s="14">
        <f t="shared" si="293"/>
        <v>21.825356191329611</v>
      </c>
      <c r="AN261" s="14">
        <f t="shared" si="294"/>
        <v>6.8542801078605073</v>
      </c>
      <c r="AO261" s="11">
        <f t="shared" si="295"/>
        <v>2.6274058474622226E-3</v>
      </c>
      <c r="AP261" s="11">
        <f t="shared" si="296"/>
        <v>3.3098383986188838E-3</v>
      </c>
      <c r="AQ261" s="11">
        <f t="shared" si="297"/>
        <v>3.0024410440439263E-3</v>
      </c>
      <c r="AR261" s="1">
        <f t="shared" si="303"/>
        <v>51865.049442394557</v>
      </c>
      <c r="AS261" s="1">
        <f t="shared" si="301"/>
        <v>22893.23705658584</v>
      </c>
      <c r="AT261" s="1">
        <f t="shared" si="302"/>
        <v>8025.4924174948619</v>
      </c>
      <c r="AU261" s="1">
        <f t="shared" si="258"/>
        <v>10373.009888478911</v>
      </c>
      <c r="AV261" s="1">
        <f t="shared" si="259"/>
        <v>4578.647411317168</v>
      </c>
      <c r="AW261" s="1">
        <f t="shared" si="260"/>
        <v>1605.0984834989724</v>
      </c>
      <c r="AX261" s="2">
        <v>0.2</v>
      </c>
      <c r="AY261" s="2">
        <v>0.2</v>
      </c>
      <c r="AZ261" s="2">
        <v>0.2</v>
      </c>
      <c r="BA261" s="2">
        <f t="shared" si="244"/>
        <v>0.2</v>
      </c>
      <c r="BB261" s="2">
        <f t="shared" si="250"/>
        <v>4.000000000000001E-3</v>
      </c>
      <c r="BC261" s="2">
        <f t="shared" si="245"/>
        <v>4.000000000000001E-3</v>
      </c>
      <c r="BD261" s="2">
        <f t="shared" si="246"/>
        <v>4.000000000000001E-3</v>
      </c>
      <c r="BE261" s="2">
        <f t="shared" si="247"/>
        <v>207.46019776957829</v>
      </c>
      <c r="BF261" s="2">
        <f t="shared" si="248"/>
        <v>91.572948226343385</v>
      </c>
      <c r="BG261" s="2">
        <f t="shared" si="249"/>
        <v>32.101969669979454</v>
      </c>
      <c r="BH261" s="2">
        <f t="shared" si="251"/>
        <v>3238.5233313412286</v>
      </c>
      <c r="BI261" s="2">
        <f t="shared" si="252"/>
        <v>337.68642519055948</v>
      </c>
      <c r="BJ261" s="2">
        <f t="shared" si="253"/>
        <v>32.853612338662153</v>
      </c>
      <c r="BK261" s="11">
        <f t="shared" si="254"/>
        <v>4.5184138984033478E-2</v>
      </c>
      <c r="BL261" s="12">
        <f>BL$4*temperature!$I371+BL$5*temperature!$I371^2</f>
        <v>-19.685349521467369</v>
      </c>
      <c r="BM261" s="12">
        <f>BM$4*temperature!$I371+BM$5*temperature!$I371^2</f>
        <v>-17.965762103541522</v>
      </c>
      <c r="BN261" s="12">
        <f>BN$4*temperature!$I371+BN$5*temperature!$I371^2</f>
        <v>-16.33871092676231</v>
      </c>
      <c r="BO261" s="12">
        <f>BO$4*temperature!$I371^2+BO$5*temperature!$I371^6</f>
        <v>-78.304399603720796</v>
      </c>
      <c r="BP261" s="12">
        <f>BP$4*temperature!$I371^2+BP$5*temperature!$I371^6</f>
        <v>-78.076756909876238</v>
      </c>
      <c r="BQ261" s="12">
        <f>BQ$4*temperature!$I371^2+BQ$5*temperature!$I371^6</f>
        <v>-77.932667640727146</v>
      </c>
    </row>
    <row r="262" spans="1:69">
      <c r="A262" s="2">
        <f t="shared" si="261"/>
        <v>2216</v>
      </c>
      <c r="B262" s="5">
        <f t="shared" si="262"/>
        <v>1165.4034563975379</v>
      </c>
      <c r="C262" s="5">
        <f t="shared" si="263"/>
        <v>2964.158791105976</v>
      </c>
      <c r="D262" s="5">
        <f t="shared" si="264"/>
        <v>4369.9228865340356</v>
      </c>
      <c r="E262" s="15">
        <f t="shared" si="265"/>
        <v>1.0584995106497545E-7</v>
      </c>
      <c r="F262" s="15">
        <f t="shared" si="266"/>
        <v>2.0853150141734763E-7</v>
      </c>
      <c r="G262" s="15">
        <f t="shared" si="267"/>
        <v>4.257096422321029E-7</v>
      </c>
      <c r="H262" s="5">
        <f t="shared" si="268"/>
        <v>52592.657095205876</v>
      </c>
      <c r="I262" s="5">
        <f t="shared" si="269"/>
        <v>23218.21762027454</v>
      </c>
      <c r="J262" s="5">
        <f t="shared" si="270"/>
        <v>8132.8886704290844</v>
      </c>
      <c r="K262" s="5">
        <f t="shared" si="271"/>
        <v>45128.283090715042</v>
      </c>
      <c r="L262" s="5">
        <f t="shared" si="272"/>
        <v>7832.9871159201439</v>
      </c>
      <c r="M262" s="5">
        <f t="shared" si="273"/>
        <v>1861.105763557217</v>
      </c>
      <c r="N262" s="15">
        <f t="shared" si="274"/>
        <v>1.402875527362335E-2</v>
      </c>
      <c r="O262" s="15">
        <f t="shared" si="275"/>
        <v>1.4195271780774066E-2</v>
      </c>
      <c r="P262" s="15">
        <f t="shared" si="276"/>
        <v>1.3381458121181744E-2</v>
      </c>
      <c r="Q262" s="5">
        <f t="shared" si="277"/>
        <v>800.86195092835601</v>
      </c>
      <c r="R262" s="5">
        <f t="shared" si="278"/>
        <v>1114.6226045108563</v>
      </c>
      <c r="S262" s="5">
        <f t="shared" si="279"/>
        <v>711.28252416425676</v>
      </c>
      <c r="T262" s="5">
        <f t="shared" si="280"/>
        <v>15.227638137365743</v>
      </c>
      <c r="U262" s="5">
        <f t="shared" si="281"/>
        <v>48.006381141744022</v>
      </c>
      <c r="V262" s="5">
        <f t="shared" si="282"/>
        <v>87.457550814688588</v>
      </c>
      <c r="W262" s="15">
        <f t="shared" si="283"/>
        <v>-1.0734613539272964E-2</v>
      </c>
      <c r="X262" s="15">
        <f t="shared" si="284"/>
        <v>-1.217998157191269E-2</v>
      </c>
      <c r="Y262" s="15">
        <f t="shared" si="285"/>
        <v>-9.7425357312937999E-3</v>
      </c>
      <c r="Z262" s="5">
        <f t="shared" si="298"/>
        <v>640.7725112929952</v>
      </c>
      <c r="AA262" s="5">
        <f t="shared" si="299"/>
        <v>2720.6115829442892</v>
      </c>
      <c r="AB262" s="5">
        <f t="shared" si="300"/>
        <v>9912.0611231171715</v>
      </c>
      <c r="AC262" s="16">
        <f t="shared" si="286"/>
        <v>1.0032735324001159</v>
      </c>
      <c r="AD262" s="16">
        <f t="shared" si="287"/>
        <v>3.0566675364731211</v>
      </c>
      <c r="AE262" s="16">
        <f t="shared" si="288"/>
        <v>17.480470157786883</v>
      </c>
      <c r="AF262" s="15">
        <f t="shared" si="289"/>
        <v>-4.0504037456468023E-3</v>
      </c>
      <c r="AG262" s="15">
        <f t="shared" si="290"/>
        <v>2.9673830763510267E-4</v>
      </c>
      <c r="AH262" s="15">
        <f t="shared" si="291"/>
        <v>9.7937136394747881E-3</v>
      </c>
      <c r="AI262" s="1">
        <f t="shared" si="255"/>
        <v>84749.310554190713</v>
      </c>
      <c r="AJ262" s="1">
        <f t="shared" si="256"/>
        <v>37591.491145450287</v>
      </c>
      <c r="AK262" s="1">
        <f t="shared" si="257"/>
        <v>13306.003375290817</v>
      </c>
      <c r="AL262" s="14">
        <f t="shared" si="292"/>
        <v>89.913923248656644</v>
      </c>
      <c r="AM262" s="14">
        <f t="shared" si="293"/>
        <v>21.896872209295353</v>
      </c>
      <c r="AN262" s="14">
        <f t="shared" si="294"/>
        <v>6.8746538840644904</v>
      </c>
      <c r="AO262" s="11">
        <f t="shared" si="295"/>
        <v>2.6011317889876001E-3</v>
      </c>
      <c r="AP262" s="11">
        <f t="shared" si="296"/>
        <v>3.276740014632695E-3</v>
      </c>
      <c r="AQ262" s="11">
        <f t="shared" si="297"/>
        <v>2.9724166336034868E-3</v>
      </c>
      <c r="AR262" s="1">
        <f t="shared" si="303"/>
        <v>52592.657095205876</v>
      </c>
      <c r="AS262" s="1">
        <f t="shared" si="301"/>
        <v>23218.21762027454</v>
      </c>
      <c r="AT262" s="1">
        <f t="shared" si="302"/>
        <v>8132.8886704290844</v>
      </c>
      <c r="AU262" s="1">
        <f t="shared" si="258"/>
        <v>10518.531419041175</v>
      </c>
      <c r="AV262" s="1">
        <f t="shared" si="259"/>
        <v>4643.6435240549081</v>
      </c>
      <c r="AW262" s="1">
        <f t="shared" si="260"/>
        <v>1626.5777340858169</v>
      </c>
      <c r="AX262" s="2">
        <v>0.2</v>
      </c>
      <c r="AY262" s="2">
        <v>0.2</v>
      </c>
      <c r="AZ262" s="2">
        <v>0.2</v>
      </c>
      <c r="BA262" s="2">
        <f t="shared" ref="BA262:BA325" si="304">(AX262*Z262+AY262*AA262+AZ262*AB262)/(Z262+AA262+AB262)</f>
        <v>0.2</v>
      </c>
      <c r="BB262" s="2">
        <f t="shared" si="250"/>
        <v>4.000000000000001E-3</v>
      </c>
      <c r="BC262" s="2">
        <f t="shared" ref="BC262:BC325" si="305">BC$5*AY262^2</f>
        <v>4.000000000000001E-3</v>
      </c>
      <c r="BD262" s="2">
        <f t="shared" ref="BD262:BD325" si="306">BD$5*AZ262^2</f>
        <v>4.000000000000001E-3</v>
      </c>
      <c r="BE262" s="2">
        <f t="shared" ref="BE262:BE325" si="307">BB262*AR262</f>
        <v>210.37062838082355</v>
      </c>
      <c r="BF262" s="2">
        <f t="shared" ref="BF262:BF325" si="308">BC262*AS262</f>
        <v>92.872870481098175</v>
      </c>
      <c r="BG262" s="2">
        <f t="shared" ref="BG262:BG325" si="309">BD262*AT262</f>
        <v>32.531554681716344</v>
      </c>
      <c r="BH262" s="2">
        <f t="shared" si="251"/>
        <v>3283.0782324966331</v>
      </c>
      <c r="BI262" s="2">
        <f t="shared" si="252"/>
        <v>341.36762139558959</v>
      </c>
      <c r="BJ262" s="2">
        <f t="shared" si="253"/>
        <v>32.820171584540972</v>
      </c>
      <c r="BK262" s="11">
        <f t="shared" si="254"/>
        <v>4.4011908956195639E-2</v>
      </c>
      <c r="BL262" s="12">
        <f>BL$4*temperature!$I372+BL$5*temperature!$I372^2</f>
        <v>-19.670514213501725</v>
      </c>
      <c r="BM262" s="12">
        <f>BM$4*temperature!$I372+BM$5*temperature!$I372^2</f>
        <v>-17.954028382438629</v>
      </c>
      <c r="BN262" s="12">
        <f>BN$4*temperature!$I372+BN$5*temperature!$I372^2</f>
        <v>-16.329340293444034</v>
      </c>
      <c r="BO262" s="12">
        <f>BO$4*temperature!$I372^2+BO$5*temperature!$I372^6</f>
        <v>-78.188166896824953</v>
      </c>
      <c r="BP262" s="12">
        <f>BP$4*temperature!$I372^2+BP$5*temperature!$I372^6</f>
        <v>-77.966231605974869</v>
      </c>
      <c r="BQ262" s="12">
        <f>BQ$4*temperature!$I372^2+BQ$5*temperature!$I372^6</f>
        <v>-77.825766547998427</v>
      </c>
    </row>
    <row r="263" spans="1:69">
      <c r="A263" s="2">
        <f t="shared" si="261"/>
        <v>2217</v>
      </c>
      <c r="B263" s="5">
        <f t="shared" si="262"/>
        <v>1165.4035735875418</v>
      </c>
      <c r="C263" s="5">
        <f t="shared" si="263"/>
        <v>2964.1593783204348</v>
      </c>
      <c r="D263" s="5">
        <f t="shared" si="264"/>
        <v>4369.9246538364287</v>
      </c>
      <c r="E263" s="15">
        <f t="shared" si="265"/>
        <v>1.0055745351172668E-7</v>
      </c>
      <c r="F263" s="15">
        <f t="shared" si="266"/>
        <v>1.9810492634648024E-7</v>
      </c>
      <c r="G263" s="15">
        <f t="shared" si="267"/>
        <v>4.0442416012049771E-7</v>
      </c>
      <c r="H263" s="5">
        <f t="shared" si="268"/>
        <v>53269.135380329164</v>
      </c>
      <c r="I263" s="5">
        <f t="shared" si="269"/>
        <v>23522.312241467091</v>
      </c>
      <c r="J263" s="5">
        <f t="shared" si="270"/>
        <v>8233.2143350172519</v>
      </c>
      <c r="K263" s="5">
        <f t="shared" si="271"/>
        <v>45708.745526107428</v>
      </c>
      <c r="L263" s="5">
        <f t="shared" si="272"/>
        <v>7935.5760737789369</v>
      </c>
      <c r="M263" s="5">
        <f t="shared" si="273"/>
        <v>1884.0632247032402</v>
      </c>
      <c r="N263" s="15">
        <f t="shared" si="274"/>
        <v>1.2862497654199778E-2</v>
      </c>
      <c r="O263" s="15">
        <f t="shared" si="275"/>
        <v>1.3097041567997181E-2</v>
      </c>
      <c r="P263" s="15">
        <f t="shared" si="276"/>
        <v>1.2335387700988854E-2</v>
      </c>
      <c r="Q263" s="5">
        <f t="shared" si="277"/>
        <v>802.45559487873265</v>
      </c>
      <c r="R263" s="5">
        <f t="shared" si="278"/>
        <v>1115.4671947711536</v>
      </c>
      <c r="S263" s="5">
        <f t="shared" si="279"/>
        <v>713.04158234968043</v>
      </c>
      <c r="T263" s="5">
        <f t="shared" si="280"/>
        <v>15.064175326845227</v>
      </c>
      <c r="U263" s="5">
        <f t="shared" si="281"/>
        <v>47.421664304103366</v>
      </c>
      <c r="V263" s="5">
        <f t="shared" si="282"/>
        <v>86.605492500905044</v>
      </c>
      <c r="W263" s="15">
        <f t="shared" si="283"/>
        <v>-1.0734613539272964E-2</v>
      </c>
      <c r="X263" s="15">
        <f t="shared" si="284"/>
        <v>-1.217998157191269E-2</v>
      </c>
      <c r="Y263" s="15">
        <f t="shared" si="285"/>
        <v>-9.7425357312937999E-3</v>
      </c>
      <c r="Z263" s="5">
        <f t="shared" si="298"/>
        <v>640.1833323967362</v>
      </c>
      <c r="AA263" s="5">
        <f t="shared" si="299"/>
        <v>2726.433381728416</v>
      </c>
      <c r="AB263" s="5">
        <f t="shared" si="300"/>
        <v>10044.258875519079</v>
      </c>
      <c r="AC263" s="16">
        <f t="shared" si="286"/>
        <v>0.99920986952657409</v>
      </c>
      <c r="AD263" s="16">
        <f t="shared" si="287"/>
        <v>3.057574566824897</v>
      </c>
      <c r="AE263" s="16">
        <f t="shared" si="288"/>
        <v>17.651668876795632</v>
      </c>
      <c r="AF263" s="15">
        <f t="shared" si="289"/>
        <v>-4.0504037456468023E-3</v>
      </c>
      <c r="AG263" s="15">
        <f t="shared" si="290"/>
        <v>2.9673830763510267E-4</v>
      </c>
      <c r="AH263" s="15">
        <f t="shared" si="291"/>
        <v>9.7937136394747881E-3</v>
      </c>
      <c r="AI263" s="1">
        <f t="shared" si="255"/>
        <v>86792.910917812813</v>
      </c>
      <c r="AJ263" s="1">
        <f t="shared" si="256"/>
        <v>38475.985554960171</v>
      </c>
      <c r="AK263" s="1">
        <f t="shared" si="257"/>
        <v>13601.980771847551</v>
      </c>
      <c r="AL263" s="14">
        <f t="shared" si="292"/>
        <v>90.145462433050966</v>
      </c>
      <c r="AM263" s="14">
        <f t="shared" si="293"/>
        <v>21.967905063085215</v>
      </c>
      <c r="AN263" s="14">
        <f t="shared" si="294"/>
        <v>6.8948838762641982</v>
      </c>
      <c r="AO263" s="11">
        <f t="shared" si="295"/>
        <v>2.575120471097724E-3</v>
      </c>
      <c r="AP263" s="11">
        <f t="shared" si="296"/>
        <v>3.243972614486368E-3</v>
      </c>
      <c r="AQ263" s="11">
        <f t="shared" si="297"/>
        <v>2.942692467267452E-3</v>
      </c>
      <c r="AR263" s="1">
        <f t="shared" si="303"/>
        <v>53269.135380329164</v>
      </c>
      <c r="AS263" s="1">
        <f t="shared" si="301"/>
        <v>23522.312241467091</v>
      </c>
      <c r="AT263" s="1">
        <f t="shared" si="302"/>
        <v>8233.2143350172519</v>
      </c>
      <c r="AU263" s="1">
        <f t="shared" si="258"/>
        <v>10653.827076065834</v>
      </c>
      <c r="AV263" s="1">
        <f t="shared" si="259"/>
        <v>4704.4624482934187</v>
      </c>
      <c r="AW263" s="1">
        <f t="shared" si="260"/>
        <v>1646.6428670034504</v>
      </c>
      <c r="AX263" s="2">
        <v>0.2</v>
      </c>
      <c r="AY263" s="2">
        <v>0.2</v>
      </c>
      <c r="AZ263" s="2">
        <v>0.2</v>
      </c>
      <c r="BA263" s="2">
        <f t="shared" si="304"/>
        <v>0.2</v>
      </c>
      <c r="BB263" s="2">
        <f t="shared" ref="BB263:BB326" si="310">BB$5*AX263^2</f>
        <v>4.000000000000001E-3</v>
      </c>
      <c r="BC263" s="2">
        <f t="shared" si="305"/>
        <v>4.000000000000001E-3</v>
      </c>
      <c r="BD263" s="2">
        <f t="shared" si="306"/>
        <v>4.000000000000001E-3</v>
      </c>
      <c r="BE263" s="2">
        <f t="shared" si="307"/>
        <v>213.0765415213167</v>
      </c>
      <c r="BF263" s="2">
        <f t="shared" si="308"/>
        <v>94.089248965868379</v>
      </c>
      <c r="BG263" s="2">
        <f t="shared" si="309"/>
        <v>32.932857340069013</v>
      </c>
      <c r="BH263" s="2">
        <f t="shared" ref="BH263:BH326" si="311">2*BB$5*AX263*AR263/Z263*1000</f>
        <v>3328.3675275267597</v>
      </c>
      <c r="BI263" s="2">
        <f t="shared" ref="BI263:BI326" si="312">2*BC$5*AY263*AS263/AA263*1000</f>
        <v>345.10012089941739</v>
      </c>
      <c r="BJ263" s="2">
        <f t="shared" ref="BJ263:BJ326" si="313">2*BD$5*AZ263*AT263/AB263*1000</f>
        <v>32.787742478777034</v>
      </c>
      <c r="BK263" s="11">
        <f t="shared" ref="BK263:BK326" si="314">SUM(H263:J263)*SUM(B262:D262)/SUM(H262:J262)/SUM(B263:D263)-1+BK$5</f>
        <v>4.2876166156674306E-2</v>
      </c>
      <c r="BL263" s="12">
        <f>BL$4*temperature!$I373+BL$5*temperature!$I373^2</f>
        <v>-19.657850378820868</v>
      </c>
      <c r="BM263" s="12">
        <f>BM$4*temperature!$I373+BM$5*temperature!$I373^2</f>
        <v>-17.944011955082306</v>
      </c>
      <c r="BN263" s="12">
        <f>BN$4*temperature!$I373+BN$5*temperature!$I373^2</f>
        <v>-16.321340941808415</v>
      </c>
      <c r="BO263" s="12">
        <f>BO$4*temperature!$I373^2+BO$5*temperature!$I373^6</f>
        <v>-78.089025878893011</v>
      </c>
      <c r="BP263" s="12">
        <f>BP$4*temperature!$I373^2+BP$5*temperature!$I373^6</f>
        <v>-77.871956975822158</v>
      </c>
      <c r="BQ263" s="12">
        <f>BQ$4*temperature!$I373^2+BQ$5*temperature!$I373^6</f>
        <v>-77.734582082617536</v>
      </c>
    </row>
    <row r="264" spans="1:69">
      <c r="A264" s="2">
        <f t="shared" si="261"/>
        <v>2218</v>
      </c>
      <c r="B264" s="5">
        <f t="shared" si="262"/>
        <v>1165.4036849180568</v>
      </c>
      <c r="C264" s="5">
        <f t="shared" si="263"/>
        <v>2964.1599361742815</v>
      </c>
      <c r="D264" s="5">
        <f t="shared" si="264"/>
        <v>4369.9263327743811</v>
      </c>
      <c r="E264" s="15">
        <f t="shared" si="265"/>
        <v>9.5529580836140336E-8</v>
      </c>
      <c r="F264" s="15">
        <f t="shared" si="266"/>
        <v>1.8819968002915621E-7</v>
      </c>
      <c r="G264" s="15">
        <f t="shared" si="267"/>
        <v>3.8420295211447282E-7</v>
      </c>
      <c r="H264" s="5">
        <f t="shared" si="268"/>
        <v>53894.143228288456</v>
      </c>
      <c r="I264" s="5">
        <f t="shared" si="269"/>
        <v>23805.327472476056</v>
      </c>
      <c r="J264" s="5">
        <f t="shared" si="270"/>
        <v>8326.4141803903312</v>
      </c>
      <c r="K264" s="5">
        <f t="shared" si="271"/>
        <v>46245.042748494423</v>
      </c>
      <c r="L264" s="5">
        <f t="shared" si="272"/>
        <v>8031.0536492847305</v>
      </c>
      <c r="M264" s="5">
        <f t="shared" si="273"/>
        <v>1905.390056107434</v>
      </c>
      <c r="N264" s="15">
        <f t="shared" si="274"/>
        <v>1.1732923671700313E-2</v>
      </c>
      <c r="O264" s="15">
        <f t="shared" si="275"/>
        <v>1.2031587198977789E-2</v>
      </c>
      <c r="P264" s="15">
        <f t="shared" si="276"/>
        <v>1.1319594334501693E-2</v>
      </c>
      <c r="Q264" s="5">
        <f t="shared" si="277"/>
        <v>803.15570315575303</v>
      </c>
      <c r="R264" s="5">
        <f t="shared" si="278"/>
        <v>1115.1384099910233</v>
      </c>
      <c r="S264" s="5">
        <f t="shared" si="279"/>
        <v>714.08772973354553</v>
      </c>
      <c r="T264" s="5">
        <f t="shared" si="280"/>
        <v>14.902467226423692</v>
      </c>
      <c r="U264" s="5">
        <f t="shared" si="281"/>
        <v>46.84406930676996</v>
      </c>
      <c r="V264" s="5">
        <f t="shared" si="282"/>
        <v>85.761735395688675</v>
      </c>
      <c r="W264" s="15">
        <f t="shared" si="283"/>
        <v>-1.0734613539272964E-2</v>
      </c>
      <c r="X264" s="15">
        <f t="shared" si="284"/>
        <v>-1.217998157191269E-2</v>
      </c>
      <c r="Y264" s="15">
        <f t="shared" si="285"/>
        <v>-9.7425357312937999E-3</v>
      </c>
      <c r="Z264" s="5">
        <f t="shared" si="298"/>
        <v>638.85907939930871</v>
      </c>
      <c r="AA264" s="5">
        <f t="shared" si="299"/>
        <v>2729.3089501524669</v>
      </c>
      <c r="AB264" s="5">
        <f t="shared" si="300"/>
        <v>10167.712999062163</v>
      </c>
      <c r="AC264" s="16">
        <f t="shared" si="286"/>
        <v>0.99516266612835635</v>
      </c>
      <c r="AD264" s="16">
        <f t="shared" si="287"/>
        <v>3.058481866327325</v>
      </c>
      <c r="AE264" s="16">
        <f t="shared" si="288"/>
        <v>17.824544267033797</v>
      </c>
      <c r="AF264" s="15">
        <f t="shared" si="289"/>
        <v>-4.0504037456468023E-3</v>
      </c>
      <c r="AG264" s="15">
        <f t="shared" si="290"/>
        <v>2.9673830763510267E-4</v>
      </c>
      <c r="AH264" s="15">
        <f t="shared" si="291"/>
        <v>9.7937136394747881E-3</v>
      </c>
      <c r="AI264" s="1">
        <f t="shared" si="255"/>
        <v>88767.446902097363</v>
      </c>
      <c r="AJ264" s="1">
        <f t="shared" si="256"/>
        <v>39332.849447757573</v>
      </c>
      <c r="AK264" s="1">
        <f t="shared" si="257"/>
        <v>13888.425561666247</v>
      </c>
      <c r="AL264" s="14">
        <f t="shared" si="292"/>
        <v>90.375276504482002</v>
      </c>
      <c r="AM264" s="14">
        <f t="shared" si="293"/>
        <v>22.038455712683277</v>
      </c>
      <c r="AN264" s="14">
        <f t="shared" si="294"/>
        <v>6.9149705038811105</v>
      </c>
      <c r="AO264" s="11">
        <f t="shared" si="295"/>
        <v>2.5493692663867465E-3</v>
      </c>
      <c r="AP264" s="11">
        <f t="shared" si="296"/>
        <v>3.2115328883415041E-3</v>
      </c>
      <c r="AQ264" s="11">
        <f t="shared" si="297"/>
        <v>2.9132655425947772E-3</v>
      </c>
      <c r="AR264" s="1">
        <f t="shared" si="303"/>
        <v>53894.143228288456</v>
      </c>
      <c r="AS264" s="1">
        <f t="shared" si="301"/>
        <v>23805.327472476056</v>
      </c>
      <c r="AT264" s="1">
        <f t="shared" si="302"/>
        <v>8326.4141803903312</v>
      </c>
      <c r="AU264" s="1">
        <f t="shared" si="258"/>
        <v>10778.828645657692</v>
      </c>
      <c r="AV264" s="1">
        <f t="shared" si="259"/>
        <v>4761.0654944952112</v>
      </c>
      <c r="AW264" s="1">
        <f t="shared" si="260"/>
        <v>1665.2828360780663</v>
      </c>
      <c r="AX264" s="2">
        <v>0.2</v>
      </c>
      <c r="AY264" s="2">
        <v>0.2</v>
      </c>
      <c r="AZ264" s="2">
        <v>0.2</v>
      </c>
      <c r="BA264" s="2">
        <f t="shared" si="304"/>
        <v>0.20000000000000004</v>
      </c>
      <c r="BB264" s="2">
        <f t="shared" si="310"/>
        <v>4.000000000000001E-3</v>
      </c>
      <c r="BC264" s="2">
        <f t="shared" si="305"/>
        <v>4.000000000000001E-3</v>
      </c>
      <c r="BD264" s="2">
        <f t="shared" si="306"/>
        <v>4.000000000000001E-3</v>
      </c>
      <c r="BE264" s="2">
        <f t="shared" si="307"/>
        <v>215.57657291315388</v>
      </c>
      <c r="BF264" s="2">
        <f t="shared" si="308"/>
        <v>95.221309889904248</v>
      </c>
      <c r="BG264" s="2">
        <f t="shared" si="309"/>
        <v>33.305656721561334</v>
      </c>
      <c r="BH264" s="2">
        <f t="shared" si="311"/>
        <v>3374.3994546630079</v>
      </c>
      <c r="BI264" s="2">
        <f t="shared" si="312"/>
        <v>348.88432064308773</v>
      </c>
      <c r="BJ264" s="2">
        <f t="shared" si="313"/>
        <v>32.756291139052934</v>
      </c>
      <c r="BK264" s="11">
        <f t="shared" si="314"/>
        <v>4.1775397105374673E-2</v>
      </c>
      <c r="BL264" s="12">
        <f>BL$4*temperature!$I374+BL$5*temperature!$I374^2</f>
        <v>-19.64732335074962</v>
      </c>
      <c r="BM264" s="12">
        <f>BM$4*temperature!$I374+BM$5*temperature!$I374^2</f>
        <v>-17.935685493181243</v>
      </c>
      <c r="BN264" s="12">
        <f>BN$4*temperature!$I374+BN$5*temperature!$I374^2</f>
        <v>-16.314691122656534</v>
      </c>
      <c r="BO264" s="12">
        <f>BO$4*temperature!$I374^2+BO$5*temperature!$I374^6</f>
        <v>-78.006668222506235</v>
      </c>
      <c r="BP264" s="12">
        <f>BP$4*temperature!$I374^2+BP$5*temperature!$I374^6</f>
        <v>-77.793640654207593</v>
      </c>
      <c r="BQ264" s="12">
        <f>BQ$4*temperature!$I374^2+BQ$5*temperature!$I374^6</f>
        <v>-77.658832015510555</v>
      </c>
    </row>
    <row r="265" spans="1:69">
      <c r="A265" s="2">
        <f t="shared" si="261"/>
        <v>2219</v>
      </c>
      <c r="B265" s="5">
        <f t="shared" si="262"/>
        <v>1165.4037906820558</v>
      </c>
      <c r="C265" s="5">
        <f t="shared" si="263"/>
        <v>2964.160466135535</v>
      </c>
      <c r="D265" s="5">
        <f t="shared" si="264"/>
        <v>4369.927927766048</v>
      </c>
      <c r="E265" s="15">
        <f t="shared" si="265"/>
        <v>9.0753101794333311E-8</v>
      </c>
      <c r="F265" s="15">
        <f t="shared" si="266"/>
        <v>1.7878969602769838E-7</v>
      </c>
      <c r="G265" s="15">
        <f t="shared" si="267"/>
        <v>3.6499280450874916E-7</v>
      </c>
      <c r="H265" s="5">
        <f t="shared" si="268"/>
        <v>54467.499220288439</v>
      </c>
      <c r="I265" s="5">
        <f t="shared" si="269"/>
        <v>24067.1358113118</v>
      </c>
      <c r="J265" s="5">
        <f t="shared" si="270"/>
        <v>8412.4548653588045</v>
      </c>
      <c r="K265" s="5">
        <f t="shared" si="271"/>
        <v>46737.019096540935</v>
      </c>
      <c r="L265" s="5">
        <f t="shared" si="272"/>
        <v>8119.3768307317205</v>
      </c>
      <c r="M265" s="5">
        <f t="shared" si="273"/>
        <v>1925.0786293080439</v>
      </c>
      <c r="N265" s="15">
        <f t="shared" si="274"/>
        <v>1.0638466715711559E-2</v>
      </c>
      <c r="O265" s="15">
        <f t="shared" si="275"/>
        <v>1.0997707810712631E-2</v>
      </c>
      <c r="P265" s="15">
        <f t="shared" si="276"/>
        <v>1.033309328843246E-2</v>
      </c>
      <c r="Q265" s="5">
        <f t="shared" si="277"/>
        <v>802.98683491577344</v>
      </c>
      <c r="R265" s="5">
        <f t="shared" si="278"/>
        <v>1113.670835336849</v>
      </c>
      <c r="S265" s="5">
        <f t="shared" si="279"/>
        <v>714.43781281273436</v>
      </c>
      <c r="T265" s="5">
        <f t="shared" si="280"/>
        <v>14.742494999966352</v>
      </c>
      <c r="U265" s="5">
        <f t="shared" si="281"/>
        <v>46.273509405860104</v>
      </c>
      <c r="V265" s="5">
        <f t="shared" si="282"/>
        <v>84.926198624218415</v>
      </c>
      <c r="W265" s="15">
        <f t="shared" si="283"/>
        <v>-1.0734613539272964E-2</v>
      </c>
      <c r="X265" s="15">
        <f t="shared" si="284"/>
        <v>-1.217998157191269E-2</v>
      </c>
      <c r="Y265" s="15">
        <f t="shared" si="285"/>
        <v>-9.7425357312937999E-3</v>
      </c>
      <c r="Z265" s="5">
        <f t="shared" si="298"/>
        <v>636.82656188371391</v>
      </c>
      <c r="AA265" s="5">
        <f t="shared" si="299"/>
        <v>2729.3141361251573</v>
      </c>
      <c r="AB265" s="5">
        <f t="shared" si="300"/>
        <v>10282.356448315035</v>
      </c>
      <c r="AC265" s="16">
        <f t="shared" si="286"/>
        <v>0.99113185553794225</v>
      </c>
      <c r="AD265" s="16">
        <f t="shared" si="287"/>
        <v>3.0593894350602717</v>
      </c>
      <c r="AE265" s="16">
        <f t="shared" si="288"/>
        <v>17.999112749339268</v>
      </c>
      <c r="AF265" s="15">
        <f t="shared" si="289"/>
        <v>-4.0504037456468023E-3</v>
      </c>
      <c r="AG265" s="15">
        <f t="shared" si="290"/>
        <v>2.9673830763510267E-4</v>
      </c>
      <c r="AH265" s="15">
        <f t="shared" si="291"/>
        <v>9.7937136394747881E-3</v>
      </c>
      <c r="AI265" s="1">
        <f t="shared" si="255"/>
        <v>90669.530857545324</v>
      </c>
      <c r="AJ265" s="1">
        <f t="shared" si="256"/>
        <v>40160.62999747703</v>
      </c>
      <c r="AK265" s="1">
        <f t="shared" si="257"/>
        <v>14164.865841577688</v>
      </c>
      <c r="AL265" s="14">
        <f t="shared" si="292"/>
        <v>90.60337245732012</v>
      </c>
      <c r="AM265" s="14">
        <f t="shared" si="293"/>
        <v>22.108525165759524</v>
      </c>
      <c r="AN265" s="14">
        <f t="shared" si="294"/>
        <v>6.9349141977251572</v>
      </c>
      <c r="AO265" s="11">
        <f t="shared" si="295"/>
        <v>2.5238755737228792E-3</v>
      </c>
      <c r="AP265" s="11">
        <f t="shared" si="296"/>
        <v>3.1794175594580892E-3</v>
      </c>
      <c r="AQ265" s="11">
        <f t="shared" si="297"/>
        <v>2.8841328871688295E-3</v>
      </c>
      <c r="AR265" s="1">
        <f t="shared" si="303"/>
        <v>54467.499220288439</v>
      </c>
      <c r="AS265" s="1">
        <f t="shared" si="301"/>
        <v>24067.1358113118</v>
      </c>
      <c r="AT265" s="1">
        <f t="shared" si="302"/>
        <v>8412.4548653588045</v>
      </c>
      <c r="AU265" s="1">
        <f t="shared" si="258"/>
        <v>10893.499844057689</v>
      </c>
      <c r="AV265" s="1">
        <f t="shared" si="259"/>
        <v>4813.4271622623601</v>
      </c>
      <c r="AW265" s="1">
        <f t="shared" si="260"/>
        <v>1682.4909730717609</v>
      </c>
      <c r="AX265" s="2">
        <v>0.2</v>
      </c>
      <c r="AY265" s="2">
        <v>0.2</v>
      </c>
      <c r="AZ265" s="2">
        <v>0.2</v>
      </c>
      <c r="BA265" s="2">
        <f t="shared" si="304"/>
        <v>0.20000000000000004</v>
      </c>
      <c r="BB265" s="2">
        <f t="shared" si="310"/>
        <v>4.000000000000001E-3</v>
      </c>
      <c r="BC265" s="2">
        <f t="shared" si="305"/>
        <v>4.000000000000001E-3</v>
      </c>
      <c r="BD265" s="2">
        <f t="shared" si="306"/>
        <v>4.000000000000001E-3</v>
      </c>
      <c r="BE265" s="2">
        <f t="shared" si="307"/>
        <v>217.86999688115381</v>
      </c>
      <c r="BF265" s="2">
        <f t="shared" si="308"/>
        <v>96.26854324524723</v>
      </c>
      <c r="BG265" s="2">
        <f t="shared" si="309"/>
        <v>33.649819461435229</v>
      </c>
      <c r="BH265" s="2">
        <f t="shared" si="311"/>
        <v>3421.1826252457322</v>
      </c>
      <c r="BI265" s="2">
        <f t="shared" si="312"/>
        <v>352.72064131804524</v>
      </c>
      <c r="BJ265" s="2">
        <f t="shared" si="313"/>
        <v>32.725785796843688</v>
      </c>
      <c r="BK265" s="11">
        <f t="shared" si="314"/>
        <v>4.0708197858764422E-2</v>
      </c>
      <c r="BL265" s="12">
        <f>BL$4*temperature!$I375+BL$5*temperature!$I375^2</f>
        <v>-19.638894227054124</v>
      </c>
      <c r="BM265" s="12">
        <f>BM$4*temperature!$I375+BM$5*temperature!$I375^2</f>
        <v>-17.929018301263319</v>
      </c>
      <c r="BN265" s="12">
        <f>BN$4*temperature!$I375+BN$5*temperature!$I375^2</f>
        <v>-16.309366383489852</v>
      </c>
      <c r="BO265" s="12">
        <f>BO$4*temperature!$I375^2+BO$5*temperature!$I375^6</f>
        <v>-77.940759402839305</v>
      </c>
      <c r="BP265" s="12">
        <f>BP$4*temperature!$I375^2+BP$5*temperature!$I375^6</f>
        <v>-77.730965208502099</v>
      </c>
      <c r="BQ265" s="12">
        <f>BQ$4*temperature!$I375^2+BQ$5*temperature!$I375^6</f>
        <v>-77.598209767709136</v>
      </c>
    </row>
    <row r="266" spans="1:69">
      <c r="A266" s="2">
        <f t="shared" si="261"/>
        <v>2220</v>
      </c>
      <c r="B266" s="5">
        <f t="shared" si="262"/>
        <v>1165.4038911578643</v>
      </c>
      <c r="C266" s="5">
        <f t="shared" si="263"/>
        <v>2964.1609695988163</v>
      </c>
      <c r="D266" s="5">
        <f t="shared" si="264"/>
        <v>4369.9294430086848</v>
      </c>
      <c r="E266" s="15">
        <f t="shared" si="265"/>
        <v>8.6215446704616637E-8</v>
      </c>
      <c r="F266" s="15">
        <f t="shared" si="266"/>
        <v>1.6985021122631347E-7</v>
      </c>
      <c r="G266" s="15">
        <f t="shared" si="267"/>
        <v>3.467431642833117E-7</v>
      </c>
      <c r="H266" s="5">
        <f t="shared" si="268"/>
        <v>54989.176270032076</v>
      </c>
      <c r="I266" s="5">
        <f t="shared" si="269"/>
        <v>24307.673810742461</v>
      </c>
      <c r="J266" s="5">
        <f t="shared" si="270"/>
        <v>8491.3242749348283</v>
      </c>
      <c r="K266" s="5">
        <f t="shared" si="271"/>
        <v>47184.651336112023</v>
      </c>
      <c r="L266" s="5">
        <f t="shared" si="272"/>
        <v>8200.5242158061264</v>
      </c>
      <c r="M266" s="5">
        <f t="shared" si="273"/>
        <v>1943.126173014037</v>
      </c>
      <c r="N266" s="15">
        <f t="shared" si="274"/>
        <v>9.5776805672276311E-3</v>
      </c>
      <c r="O266" s="15">
        <f t="shared" si="275"/>
        <v>9.9942873407801169E-3</v>
      </c>
      <c r="P266" s="15">
        <f t="shared" si="276"/>
        <v>9.3749644462470805E-3</v>
      </c>
      <c r="Q266" s="5">
        <f t="shared" si="277"/>
        <v>801.97534486884376</v>
      </c>
      <c r="R266" s="5">
        <f t="shared" si="278"/>
        <v>1111.1013127242279</v>
      </c>
      <c r="S266" s="5">
        <f t="shared" si="279"/>
        <v>714.11019976126522</v>
      </c>
      <c r="T266" s="5">
        <f t="shared" si="280"/>
        <v>14.58424001353705</v>
      </c>
      <c r="U266" s="5">
        <f t="shared" si="281"/>
        <v>45.709898914028997</v>
      </c>
      <c r="V266" s="5">
        <f t="shared" si="282"/>
        <v>84.098802099599013</v>
      </c>
      <c r="W266" s="15">
        <f t="shared" si="283"/>
        <v>-1.0734613539272964E-2</v>
      </c>
      <c r="X266" s="15">
        <f t="shared" si="284"/>
        <v>-1.217998157191269E-2</v>
      </c>
      <c r="Y266" s="15">
        <f t="shared" si="285"/>
        <v>-9.7425357312937999E-3</v>
      </c>
      <c r="Z266" s="5">
        <f t="shared" si="298"/>
        <v>634.11380297360904</v>
      </c>
      <c r="AA266" s="5">
        <f t="shared" si="299"/>
        <v>2726.5310564131196</v>
      </c>
      <c r="AB266" s="5">
        <f t="shared" si="300"/>
        <v>10388.14922035973</v>
      </c>
      <c r="AC266" s="16">
        <f t="shared" si="286"/>
        <v>0.9871173713578415</v>
      </c>
      <c r="AD266" s="16">
        <f t="shared" si="287"/>
        <v>3.0602972731036284</v>
      </c>
      <c r="AE266" s="16">
        <f t="shared" si="288"/>
        <v>18.175390905370918</v>
      </c>
      <c r="AF266" s="15">
        <f t="shared" si="289"/>
        <v>-4.0504037456468023E-3</v>
      </c>
      <c r="AG266" s="15">
        <f t="shared" si="290"/>
        <v>2.9673830763510267E-4</v>
      </c>
      <c r="AH266" s="15">
        <f t="shared" si="291"/>
        <v>9.7937136394747881E-3</v>
      </c>
      <c r="AI266" s="1">
        <f t="shared" si="255"/>
        <v>92496.07761584848</v>
      </c>
      <c r="AJ266" s="1">
        <f t="shared" si="256"/>
        <v>40957.994159991693</v>
      </c>
      <c r="AK266" s="1">
        <f t="shared" si="257"/>
        <v>14430.870230491681</v>
      </c>
      <c r="AL266" s="14">
        <f t="shared" si="292"/>
        <v>90.829757379575639</v>
      </c>
      <c r="AM266" s="14">
        <f t="shared" si="293"/>
        <v>22.178114476554001</v>
      </c>
      <c r="AN266" s="14">
        <f t="shared" si="294"/>
        <v>6.9547153996914366</v>
      </c>
      <c r="AO266" s="11">
        <f t="shared" si="295"/>
        <v>2.4986368179856504E-3</v>
      </c>
      <c r="AP266" s="11">
        <f t="shared" si="296"/>
        <v>3.1476233838635083E-3</v>
      </c>
      <c r="AQ266" s="11">
        <f t="shared" si="297"/>
        <v>2.855291558297141E-3</v>
      </c>
      <c r="AR266" s="1">
        <f t="shared" si="303"/>
        <v>54989.176270032076</v>
      </c>
      <c r="AS266" s="1">
        <f t="shared" si="301"/>
        <v>24307.673810742461</v>
      </c>
      <c r="AT266" s="1">
        <f t="shared" si="302"/>
        <v>8491.3242749348283</v>
      </c>
      <c r="AU266" s="1">
        <f t="shared" si="258"/>
        <v>10997.835254006415</v>
      </c>
      <c r="AV266" s="1">
        <f t="shared" si="259"/>
        <v>4861.5347621484925</v>
      </c>
      <c r="AW266" s="1">
        <f t="shared" si="260"/>
        <v>1698.2648549869657</v>
      </c>
      <c r="AX266" s="2">
        <v>0.2</v>
      </c>
      <c r="AY266" s="2">
        <v>0.2</v>
      </c>
      <c r="AZ266" s="2">
        <v>0.2</v>
      </c>
      <c r="BA266" s="2">
        <f t="shared" si="304"/>
        <v>0.2</v>
      </c>
      <c r="BB266" s="2">
        <f t="shared" si="310"/>
        <v>4.000000000000001E-3</v>
      </c>
      <c r="BC266" s="2">
        <f t="shared" si="305"/>
        <v>4.000000000000001E-3</v>
      </c>
      <c r="BD266" s="2">
        <f t="shared" si="306"/>
        <v>4.000000000000001E-3</v>
      </c>
      <c r="BE266" s="2">
        <f t="shared" si="307"/>
        <v>219.95670508012836</v>
      </c>
      <c r="BF266" s="2">
        <f t="shared" si="308"/>
        <v>97.230695242969873</v>
      </c>
      <c r="BG266" s="2">
        <f t="shared" si="309"/>
        <v>33.965297099739324</v>
      </c>
      <c r="BH266" s="2">
        <f t="shared" si="311"/>
        <v>3468.726024392859</v>
      </c>
      <c r="BI266" s="2">
        <f t="shared" si="312"/>
        <v>356.60952775238667</v>
      </c>
      <c r="BJ266" s="2">
        <f t="shared" si="313"/>
        <v>32.696196771192646</v>
      </c>
      <c r="BK266" s="11">
        <f t="shared" si="314"/>
        <v>3.9673268783262799E-2</v>
      </c>
      <c r="BL266" s="12">
        <f>BL$4*temperature!$I376+BL$5*temperature!$I376^2</f>
        <v>-19.63252013062063</v>
      </c>
      <c r="BM266" s="12">
        <f>BM$4*temperature!$I376+BM$5*temperature!$I376^2</f>
        <v>-17.923976523484093</v>
      </c>
      <c r="BN266" s="12">
        <f>BN$4*temperature!$I376+BN$5*temperature!$I376^2</f>
        <v>-16.305339734191886</v>
      </c>
      <c r="BO266" s="12">
        <f>BO$4*temperature!$I376^2+BO$5*temperature!$I376^6</f>
        <v>-77.890940457527563</v>
      </c>
      <c r="BP266" s="12">
        <f>BP$4*temperature!$I376^2+BP$5*temperature!$I376^6</f>
        <v>-77.683589818377385</v>
      </c>
      <c r="BQ266" s="12">
        <f>BQ$4*temperature!$I376^2+BQ$5*temperature!$I376^6</f>
        <v>-77.552386039176994</v>
      </c>
    </row>
    <row r="267" spans="1:69">
      <c r="A267" s="2">
        <f t="shared" si="261"/>
        <v>2221</v>
      </c>
      <c r="B267" s="5">
        <f t="shared" si="262"/>
        <v>1165.4039866098906</v>
      </c>
      <c r="C267" s="5">
        <f t="shared" si="263"/>
        <v>2964.1614478890151</v>
      </c>
      <c r="D267" s="5">
        <f t="shared" si="264"/>
        <v>4369.9308824896889</v>
      </c>
      <c r="E267" s="15">
        <f t="shared" si="265"/>
        <v>8.1904674369385801E-8</v>
      </c>
      <c r="F267" s="15">
        <f t="shared" si="266"/>
        <v>1.6135770066499779E-7</v>
      </c>
      <c r="G267" s="15">
        <f t="shared" si="267"/>
        <v>3.2940600606914611E-7</v>
      </c>
      <c r="H267" s="5">
        <f t="shared" si="268"/>
        <v>55459.296080073611</v>
      </c>
      <c r="I267" s="5">
        <f t="shared" si="269"/>
        <v>24526.940073241825</v>
      </c>
      <c r="J267" s="5">
        <f t="shared" si="270"/>
        <v>8563.0308205889578</v>
      </c>
      <c r="K267" s="5">
        <f t="shared" si="271"/>
        <v>47588.043903472724</v>
      </c>
      <c r="L267" s="5">
        <f t="shared" si="272"/>
        <v>8274.4953351677796</v>
      </c>
      <c r="M267" s="5">
        <f t="shared" si="273"/>
        <v>1959.5346129846168</v>
      </c>
      <c r="N267" s="15">
        <f t="shared" si="274"/>
        <v>8.5492327682406E-3</v>
      </c>
      <c r="O267" s="15">
        <f t="shared" si="275"/>
        <v>9.0202915588100119E-3</v>
      </c>
      <c r="P267" s="15">
        <f t="shared" si="276"/>
        <v>8.4443512719136749E-3</v>
      </c>
      <c r="Q267" s="5">
        <f t="shared" si="277"/>
        <v>800.14918945666795</v>
      </c>
      <c r="R267" s="5">
        <f t="shared" si="278"/>
        <v>1107.4686823502254</v>
      </c>
      <c r="S267" s="5">
        <f t="shared" si="279"/>
        <v>713.12463849173241</v>
      </c>
      <c r="T267" s="5">
        <f t="shared" si="280"/>
        <v>14.427683833227729</v>
      </c>
      <c r="U267" s="5">
        <f t="shared" si="281"/>
        <v>45.153153187602129</v>
      </c>
      <c r="V267" s="5">
        <f t="shared" si="282"/>
        <v>83.279466515184666</v>
      </c>
      <c r="W267" s="15">
        <f t="shared" si="283"/>
        <v>-1.0734613539272964E-2</v>
      </c>
      <c r="X267" s="15">
        <f t="shared" si="284"/>
        <v>-1.217998157191269E-2</v>
      </c>
      <c r="Y267" s="15">
        <f t="shared" si="285"/>
        <v>-9.7425357312937999E-3</v>
      </c>
      <c r="Z267" s="5">
        <f t="shared" si="298"/>
        <v>630.74985386479739</v>
      </c>
      <c r="AA267" s="5">
        <f t="shared" si="299"/>
        <v>2721.0474534667792</v>
      </c>
      <c r="AB267" s="5">
        <f t="shared" si="300"/>
        <v>10485.077529549862</v>
      </c>
      <c r="AC267" s="16">
        <f t="shared" si="286"/>
        <v>0.98311914745950069</v>
      </c>
      <c r="AD267" s="16">
        <f t="shared" si="287"/>
        <v>3.0612053805373094</v>
      </c>
      <c r="AE267" s="16">
        <f t="shared" si="288"/>
        <v>18.353395479183636</v>
      </c>
      <c r="AF267" s="15">
        <f t="shared" si="289"/>
        <v>-4.0504037456468023E-3</v>
      </c>
      <c r="AG267" s="15">
        <f t="shared" si="290"/>
        <v>2.9673830763510267E-4</v>
      </c>
      <c r="AH267" s="15">
        <f t="shared" si="291"/>
        <v>9.7937136394747881E-3</v>
      </c>
      <c r="AI267" s="1">
        <f t="shared" si="255"/>
        <v>94244.305108270055</v>
      </c>
      <c r="AJ267" s="1">
        <f t="shared" si="256"/>
        <v>41723.729506141019</v>
      </c>
      <c r="AK267" s="1">
        <f t="shared" si="257"/>
        <v>14686.04806242948</v>
      </c>
      <c r="AL267" s="14">
        <f t="shared" si="292"/>
        <v>91.054438449773372</v>
      </c>
      <c r="AM267" s="14">
        <f t="shared" si="293"/>
        <v>22.247224744773042</v>
      </c>
      <c r="AN267" s="14">
        <f t="shared" si="294"/>
        <v>6.9743745624608229</v>
      </c>
      <c r="AO267" s="11">
        <f t="shared" si="295"/>
        <v>2.4736504498057937E-3</v>
      </c>
      <c r="AP267" s="11">
        <f t="shared" si="296"/>
        <v>3.1161471500248733E-3</v>
      </c>
      <c r="AQ267" s="11">
        <f t="shared" si="297"/>
        <v>2.8267386427141697E-3</v>
      </c>
      <c r="AR267" s="1">
        <f t="shared" si="303"/>
        <v>55459.296080073611</v>
      </c>
      <c r="AS267" s="1">
        <f t="shared" si="301"/>
        <v>24526.940073241825</v>
      </c>
      <c r="AT267" s="1">
        <f t="shared" si="302"/>
        <v>8563.0308205889578</v>
      </c>
      <c r="AU267" s="1">
        <f t="shared" si="258"/>
        <v>11091.859216014724</v>
      </c>
      <c r="AV267" s="1">
        <f t="shared" si="259"/>
        <v>4905.3880146483652</v>
      </c>
      <c r="AW267" s="1">
        <f t="shared" si="260"/>
        <v>1712.6061641177916</v>
      </c>
      <c r="AX267" s="2">
        <v>0.2</v>
      </c>
      <c r="AY267" s="2">
        <v>0.2</v>
      </c>
      <c r="AZ267" s="2">
        <v>0.2</v>
      </c>
      <c r="BA267" s="2">
        <f t="shared" si="304"/>
        <v>0.19999999999999998</v>
      </c>
      <c r="BB267" s="2">
        <f t="shared" si="310"/>
        <v>4.000000000000001E-3</v>
      </c>
      <c r="BC267" s="2">
        <f t="shared" si="305"/>
        <v>4.000000000000001E-3</v>
      </c>
      <c r="BD267" s="2">
        <f t="shared" si="306"/>
        <v>4.000000000000001E-3</v>
      </c>
      <c r="BE267" s="2">
        <f t="shared" si="307"/>
        <v>221.83718432029448</v>
      </c>
      <c r="BF267" s="2">
        <f t="shared" si="308"/>
        <v>98.107760292967328</v>
      </c>
      <c r="BG267" s="2">
        <f t="shared" si="309"/>
        <v>34.252123282355839</v>
      </c>
      <c r="BH267" s="2">
        <f t="shared" si="311"/>
        <v>3517.0390125503827</v>
      </c>
      <c r="BI267" s="2">
        <f t="shared" si="312"/>
        <v>360.55144928829554</v>
      </c>
      <c r="BJ267" s="2">
        <f t="shared" si="313"/>
        <v>32.667496435599865</v>
      </c>
      <c r="BK267" s="11">
        <f t="shared" si="314"/>
        <v>3.8669409629057155E-2</v>
      </c>
      <c r="BL267" s="12">
        <f>BL$4*temperature!$I377+BL$5*temperature!$I377^2</f>
        <v>-19.628154470372678</v>
      </c>
      <c r="BM267" s="12">
        <f>BM$4*temperature!$I377+BM$5*temperature!$I377^2</f>
        <v>-17.920523350774204</v>
      </c>
      <c r="BN267" s="12">
        <f>BN$4*temperature!$I377+BN$5*temperature!$I377^2</f>
        <v>-16.302581813105402</v>
      </c>
      <c r="BO267" s="12">
        <f>BO$4*temperature!$I377^2+BO$5*temperature!$I377^6</f>
        <v>-77.856829694571303</v>
      </c>
      <c r="BP267" s="12">
        <f>BP$4*temperature!$I377^2+BP$5*temperature!$I377^6</f>
        <v>-77.651151907335063</v>
      </c>
      <c r="BQ267" s="12">
        <f>BQ$4*temperature!$I377^2+BQ$5*temperature!$I377^6</f>
        <v>-77.521010391841386</v>
      </c>
    </row>
    <row r="268" spans="1:69">
      <c r="A268" s="2">
        <f t="shared" si="261"/>
        <v>2222</v>
      </c>
      <c r="B268" s="5">
        <f t="shared" si="262"/>
        <v>1165.4040772893229</v>
      </c>
      <c r="C268" s="5">
        <f t="shared" si="263"/>
        <v>2964.1619022647774</v>
      </c>
      <c r="D268" s="5">
        <f t="shared" si="264"/>
        <v>4369.932249997094</v>
      </c>
      <c r="E268" s="15">
        <f t="shared" si="265"/>
        <v>7.7809440650916511E-8</v>
      </c>
      <c r="F268" s="15">
        <f t="shared" si="266"/>
        <v>1.5328981563174789E-7</v>
      </c>
      <c r="G268" s="15">
        <f t="shared" si="267"/>
        <v>3.1293570576568881E-7</v>
      </c>
      <c r="H268" s="5">
        <f t="shared" si="268"/>
        <v>55878.123402555924</v>
      </c>
      <c r="I268" s="5">
        <f t="shared" si="269"/>
        <v>24724.993144359581</v>
      </c>
      <c r="J268" s="5">
        <f t="shared" si="270"/>
        <v>8627.6027085073183</v>
      </c>
      <c r="K268" s="5">
        <f t="shared" si="271"/>
        <v>47947.423980638465</v>
      </c>
      <c r="L268" s="5">
        <f t="shared" si="272"/>
        <v>8341.3099417641024</v>
      </c>
      <c r="M268" s="5">
        <f t="shared" si="273"/>
        <v>1974.3104045864911</v>
      </c>
      <c r="N268" s="15">
        <f t="shared" si="274"/>
        <v>7.5518984956537416E-3</v>
      </c>
      <c r="O268" s="15">
        <f t="shared" si="275"/>
        <v>8.0747651536343668E-3</v>
      </c>
      <c r="P268" s="15">
        <f t="shared" si="276"/>
        <v>7.5404596091155351E-3</v>
      </c>
      <c r="Q268" s="5">
        <f t="shared" si="277"/>
        <v>797.53773918643549</v>
      </c>
      <c r="R268" s="5">
        <f t="shared" si="278"/>
        <v>1102.8135326943495</v>
      </c>
      <c r="S268" s="5">
        <f t="shared" si="279"/>
        <v>711.50211799159467</v>
      </c>
      <c r="T268" s="5">
        <f t="shared" si="280"/>
        <v>14.272808223011213</v>
      </c>
      <c r="U268" s="5">
        <f t="shared" si="281"/>
        <v>44.603188613863381</v>
      </c>
      <c r="V268" s="5">
        <f t="shared" si="282"/>
        <v>82.468113336977396</v>
      </c>
      <c r="W268" s="15">
        <f t="shared" si="283"/>
        <v>-1.0734613539272964E-2</v>
      </c>
      <c r="X268" s="15">
        <f t="shared" si="284"/>
        <v>-1.217998157191269E-2</v>
      </c>
      <c r="Y268" s="15">
        <f t="shared" si="285"/>
        <v>-9.7425357312937999E-3</v>
      </c>
      <c r="Z268" s="5">
        <f t="shared" si="298"/>
        <v>626.76461705632482</v>
      </c>
      <c r="AA268" s="5">
        <f t="shared" si="299"/>
        <v>2712.9560705279705</v>
      </c>
      <c r="AB268" s="5">
        <f t="shared" si="300"/>
        <v>10573.152937708477</v>
      </c>
      <c r="AC268" s="16">
        <f t="shared" si="286"/>
        <v>0.97913711798221359</v>
      </c>
      <c r="AD268" s="16">
        <f t="shared" si="287"/>
        <v>3.0621137574412534</v>
      </c>
      <c r="AE268" s="16">
        <f t="shared" si="288"/>
        <v>18.533143378818792</v>
      </c>
      <c r="AF268" s="15">
        <f t="shared" si="289"/>
        <v>-4.0504037456468023E-3</v>
      </c>
      <c r="AG268" s="15">
        <f t="shared" si="290"/>
        <v>2.9673830763510267E-4</v>
      </c>
      <c r="AH268" s="15">
        <f t="shared" si="291"/>
        <v>9.7937136394747881E-3</v>
      </c>
      <c r="AI268" s="1">
        <f t="shared" si="255"/>
        <v>95911.733813457773</v>
      </c>
      <c r="AJ268" s="1">
        <f t="shared" si="256"/>
        <v>42456.74457017528</v>
      </c>
      <c r="AK268" s="1">
        <f t="shared" si="257"/>
        <v>14930.049420304324</v>
      </c>
      <c r="AL268" s="14">
        <f t="shared" si="292"/>
        <v>91.277422933875187</v>
      </c>
      <c r="AM268" s="14">
        <f t="shared" si="293"/>
        <v>22.315857114497586</v>
      </c>
      <c r="AN268" s="14">
        <f t="shared" si="294"/>
        <v>6.9938921492044486</v>
      </c>
      <c r="AO268" s="11">
        <f t="shared" si="295"/>
        <v>2.4489139453077358E-3</v>
      </c>
      <c r="AP268" s="11">
        <f t="shared" si="296"/>
        <v>3.0849856785246247E-3</v>
      </c>
      <c r="AQ268" s="11">
        <f t="shared" si="297"/>
        <v>2.7984712562870279E-3</v>
      </c>
      <c r="AR268" s="1">
        <f t="shared" si="303"/>
        <v>55878.123402555924</v>
      </c>
      <c r="AS268" s="1">
        <f t="shared" si="301"/>
        <v>24724.993144359581</v>
      </c>
      <c r="AT268" s="1">
        <f t="shared" si="302"/>
        <v>8627.6027085073183</v>
      </c>
      <c r="AU268" s="1">
        <f t="shared" si="258"/>
        <v>11175.624680511186</v>
      </c>
      <c r="AV268" s="1">
        <f t="shared" si="259"/>
        <v>4944.9986288719165</v>
      </c>
      <c r="AW268" s="1">
        <f t="shared" si="260"/>
        <v>1725.5205417014638</v>
      </c>
      <c r="AX268" s="2">
        <v>0.2</v>
      </c>
      <c r="AY268" s="2">
        <v>0.2</v>
      </c>
      <c r="AZ268" s="2">
        <v>0.2</v>
      </c>
      <c r="BA268" s="2">
        <f t="shared" si="304"/>
        <v>0.2</v>
      </c>
      <c r="BB268" s="2">
        <f t="shared" si="310"/>
        <v>4.000000000000001E-3</v>
      </c>
      <c r="BC268" s="2">
        <f t="shared" si="305"/>
        <v>4.000000000000001E-3</v>
      </c>
      <c r="BD268" s="2">
        <f t="shared" si="306"/>
        <v>4.000000000000001E-3</v>
      </c>
      <c r="BE268" s="2">
        <f t="shared" si="307"/>
        <v>223.51249361022374</v>
      </c>
      <c r="BF268" s="2">
        <f t="shared" si="308"/>
        <v>98.899972577438348</v>
      </c>
      <c r="BG268" s="2">
        <f t="shared" si="309"/>
        <v>34.51041083402928</v>
      </c>
      <c r="BH268" s="2">
        <f t="shared" si="311"/>
        <v>3566.1313278974962</v>
      </c>
      <c r="BI268" s="2">
        <f t="shared" si="312"/>
        <v>364.54690015747781</v>
      </c>
      <c r="BJ268" s="2">
        <f t="shared" si="313"/>
        <v>32.639659179571773</v>
      </c>
      <c r="BK268" s="11">
        <f t="shared" si="314"/>
        <v>3.7695514893025334E-2</v>
      </c>
      <c r="BL268" s="12">
        <f>BL$4*temperature!$I378+BL$5*temperature!$I378^2</f>
        <v>-19.625747201639648</v>
      </c>
      <c r="BM268" s="12">
        <f>BM$4*temperature!$I378+BM$5*temperature!$I378^2</f>
        <v>-17.918619227683159</v>
      </c>
      <c r="BN268" s="12">
        <f>BN$4*temperature!$I378+BN$5*temperature!$I378^2</f>
        <v>-16.301061052975637</v>
      </c>
      <c r="BO268" s="12">
        <f>BO$4*temperature!$I378^2+BO$5*temperature!$I378^6</f>
        <v>-77.838024349718012</v>
      </c>
      <c r="BP268" s="12">
        <f>BP$4*temperature!$I378^2+BP$5*temperature!$I378^6</f>
        <v>-77.633268727243575</v>
      </c>
      <c r="BQ268" s="12">
        <f>BQ$4*temperature!$I378^2+BQ$5*temperature!$I378^6</f>
        <v>-77.503712787874193</v>
      </c>
    </row>
    <row r="269" spans="1:69">
      <c r="A269" s="2">
        <f t="shared" si="261"/>
        <v>2223</v>
      </c>
      <c r="B269" s="5">
        <f t="shared" si="262"/>
        <v>1165.4041634347905</v>
      </c>
      <c r="C269" s="5">
        <f t="shared" si="263"/>
        <v>2964.1623339218177</v>
      </c>
      <c r="D269" s="5">
        <f t="shared" si="264"/>
        <v>4369.9335491295351</v>
      </c>
      <c r="E269" s="15">
        <f t="shared" si="265"/>
        <v>7.3918968618370677E-8</v>
      </c>
      <c r="F269" s="15">
        <f t="shared" si="266"/>
        <v>1.4562532485016048E-7</v>
      </c>
      <c r="G269" s="15">
        <f t="shared" si="267"/>
        <v>2.9728892047740438E-7</v>
      </c>
      <c r="H269" s="5">
        <f t="shared" si="268"/>
        <v>56246.060131236045</v>
      </c>
      <c r="I269" s="5">
        <f t="shared" si="269"/>
        <v>24901.949315913582</v>
      </c>
      <c r="J269" s="5">
        <f t="shared" si="270"/>
        <v>8685.0871797209875</v>
      </c>
      <c r="K269" s="5">
        <f t="shared" si="271"/>
        <v>48263.136425960831</v>
      </c>
      <c r="L269" s="5">
        <f t="shared" si="272"/>
        <v>8401.0072697220876</v>
      </c>
      <c r="M269" s="5">
        <f t="shared" si="273"/>
        <v>1987.4643589147954</v>
      </c>
      <c r="N269" s="15">
        <f t="shared" si="274"/>
        <v>6.5845548960012934E-3</v>
      </c>
      <c r="O269" s="15">
        <f t="shared" si="275"/>
        <v>7.1568288883603337E-3</v>
      </c>
      <c r="P269" s="15">
        <f t="shared" si="276"/>
        <v>6.662556352712512E-3</v>
      </c>
      <c r="Q269" s="5">
        <f t="shared" si="277"/>
        <v>794.17159742034585</v>
      </c>
      <c r="R269" s="5">
        <f t="shared" si="278"/>
        <v>1097.1779594108721</v>
      </c>
      <c r="S269" s="5">
        <f t="shared" si="279"/>
        <v>709.26473325681559</v>
      </c>
      <c r="T269" s="5">
        <f t="shared" si="280"/>
        <v>14.11959514261703</v>
      </c>
      <c r="U269" s="5">
        <f t="shared" si="281"/>
        <v>44.059922598497977</v>
      </c>
      <c r="V269" s="5">
        <f t="shared" si="282"/>
        <v>81.664664796099501</v>
      </c>
      <c r="W269" s="15">
        <f t="shared" si="283"/>
        <v>-1.0734613539272964E-2</v>
      </c>
      <c r="X269" s="15">
        <f t="shared" si="284"/>
        <v>-1.217998157191269E-2</v>
      </c>
      <c r="Y269" s="15">
        <f t="shared" si="285"/>
        <v>-9.7425357312937999E-3</v>
      </c>
      <c r="Z269" s="5">
        <f t="shared" si="298"/>
        <v>622.18867839254131</v>
      </c>
      <c r="AA269" s="5">
        <f t="shared" si="299"/>
        <v>2702.3540463694799</v>
      </c>
      <c r="AB269" s="5">
        <f t="shared" si="300"/>
        <v>10652.411445046488</v>
      </c>
      <c r="AC269" s="16">
        <f t="shared" si="286"/>
        <v>0.9751712173320366</v>
      </c>
      <c r="AD269" s="16">
        <f t="shared" si="287"/>
        <v>3.0630224038954226</v>
      </c>
      <c r="AE269" s="16">
        <f t="shared" si="288"/>
        <v>18.714651677910272</v>
      </c>
      <c r="AF269" s="15">
        <f t="shared" si="289"/>
        <v>-4.0504037456468023E-3</v>
      </c>
      <c r="AG269" s="15">
        <f t="shared" si="290"/>
        <v>2.9673830763510267E-4</v>
      </c>
      <c r="AH269" s="15">
        <f t="shared" si="291"/>
        <v>9.7937136394747881E-3</v>
      </c>
      <c r="AI269" s="1">
        <f t="shared" si="255"/>
        <v>97496.185112623192</v>
      </c>
      <c r="AJ269" s="1">
        <f t="shared" si="256"/>
        <v>43156.068742029667</v>
      </c>
      <c r="AK269" s="1">
        <f t="shared" si="257"/>
        <v>15162.565019975356</v>
      </c>
      <c r="AL269" s="14">
        <f t="shared" si="292"/>
        <v>91.49871818225057</v>
      </c>
      <c r="AM269" s="14">
        <f t="shared" si="293"/>
        <v>22.384012773103787</v>
      </c>
      <c r="AN269" s="14">
        <f t="shared" si="294"/>
        <v>7.0132686332920775</v>
      </c>
      <c r="AO269" s="11">
        <f t="shared" si="295"/>
        <v>2.4244248058546583E-3</v>
      </c>
      <c r="AP269" s="11">
        <f t="shared" si="296"/>
        <v>3.0541358217393783E-3</v>
      </c>
      <c r="AQ269" s="11">
        <f t="shared" si="297"/>
        <v>2.7704865437241577E-3</v>
      </c>
      <c r="AR269" s="1">
        <f t="shared" si="303"/>
        <v>56246.060131236045</v>
      </c>
      <c r="AS269" s="1">
        <f t="shared" si="301"/>
        <v>24901.949315913582</v>
      </c>
      <c r="AT269" s="1">
        <f t="shared" si="302"/>
        <v>8685.0871797209875</v>
      </c>
      <c r="AU269" s="1">
        <f t="shared" si="258"/>
        <v>11249.212026247209</v>
      </c>
      <c r="AV269" s="1">
        <f t="shared" si="259"/>
        <v>4980.3898631827169</v>
      </c>
      <c r="AW269" s="1">
        <f t="shared" si="260"/>
        <v>1737.0174359441976</v>
      </c>
      <c r="AX269" s="2">
        <v>0.2</v>
      </c>
      <c r="AY269" s="2">
        <v>0.2</v>
      </c>
      <c r="AZ269" s="2">
        <v>0.2</v>
      </c>
      <c r="BA269" s="2">
        <f t="shared" si="304"/>
        <v>0.2</v>
      </c>
      <c r="BB269" s="2">
        <f t="shared" si="310"/>
        <v>4.000000000000001E-3</v>
      </c>
      <c r="BC269" s="2">
        <f t="shared" si="305"/>
        <v>4.000000000000001E-3</v>
      </c>
      <c r="BD269" s="2">
        <f t="shared" si="306"/>
        <v>4.000000000000001E-3</v>
      </c>
      <c r="BE269" s="2">
        <f t="shared" si="307"/>
        <v>224.98424052494423</v>
      </c>
      <c r="BF269" s="2">
        <f t="shared" si="308"/>
        <v>99.607797263654348</v>
      </c>
      <c r="BG269" s="2">
        <f t="shared" si="309"/>
        <v>34.740348718883958</v>
      </c>
      <c r="BH269" s="2">
        <f t="shared" si="311"/>
        <v>3616.0130895696047</v>
      </c>
      <c r="BI269" s="2">
        <f t="shared" si="312"/>
        <v>368.59639985913026</v>
      </c>
      <c r="BJ269" s="2">
        <f t="shared" si="313"/>
        <v>32.612661366022131</v>
      </c>
      <c r="BK269" s="11">
        <f t="shared" si="314"/>
        <v>3.6750569455077792E-2</v>
      </c>
      <c r="BL269" s="12">
        <f>BL$4*temperature!$I379+BL$5*temperature!$I379^2</f>
        <v>-19.625245085252665</v>
      </c>
      <c r="BM269" s="12">
        <f>BM$4*temperature!$I379+BM$5*temperature!$I379^2</f>
        <v>-17.918222058326876</v>
      </c>
      <c r="BN269" s="12">
        <f>BN$4*temperature!$I379+BN$5*temperature!$I379^2</f>
        <v>-16.300743846269292</v>
      </c>
      <c r="BO269" s="12">
        <f>BO$4*temperature!$I379^2+BO$5*temperature!$I379^6</f>
        <v>-77.834102195156888</v>
      </c>
      <c r="BP269" s="12">
        <f>BP$4*temperature!$I379^2+BP$5*temperature!$I379^6</f>
        <v>-77.629538897457849</v>
      </c>
      <c r="BQ269" s="12">
        <f>BQ$4*temperature!$I379^2+BQ$5*temperature!$I379^6</f>
        <v>-77.500105084632864</v>
      </c>
    </row>
    <row r="270" spans="1:69">
      <c r="A270" s="2">
        <f t="shared" si="261"/>
        <v>2224</v>
      </c>
      <c r="B270" s="5">
        <f t="shared" si="262"/>
        <v>1165.4042452729907</v>
      </c>
      <c r="C270" s="5">
        <f t="shared" si="263"/>
        <v>2964.1627439960653</v>
      </c>
      <c r="D270" s="5">
        <f t="shared" si="264"/>
        <v>4369.9347833057209</v>
      </c>
      <c r="E270" s="15">
        <f t="shared" si="265"/>
        <v>7.0223020187452136E-8</v>
      </c>
      <c r="F270" s="15">
        <f t="shared" si="266"/>
        <v>1.3834405860765245E-7</v>
      </c>
      <c r="G270" s="15">
        <f t="shared" si="267"/>
        <v>2.8242447445353414E-7</v>
      </c>
      <c r="H270" s="5">
        <f t="shared" si="268"/>
        <v>56563.639249035899</v>
      </c>
      <c r="I270" s="5">
        <f t="shared" si="269"/>
        <v>25057.98034937237</v>
      </c>
      <c r="J270" s="5">
        <f t="shared" si="270"/>
        <v>8735.5497256220533</v>
      </c>
      <c r="K270" s="5">
        <f t="shared" si="271"/>
        <v>48535.638580745108</v>
      </c>
      <c r="L270" s="5">
        <f t="shared" si="272"/>
        <v>8453.6452663159289</v>
      </c>
      <c r="M270" s="5">
        <f t="shared" si="273"/>
        <v>1999.0114632818113</v>
      </c>
      <c r="N270" s="15">
        <f t="shared" si="274"/>
        <v>5.6461758386199268E-3</v>
      </c>
      <c r="O270" s="15">
        <f t="shared" si="275"/>
        <v>6.2656768294384602E-3</v>
      </c>
      <c r="P270" s="15">
        <f t="shared" si="276"/>
        <v>5.8099680204182214E-3</v>
      </c>
      <c r="Q270" s="5">
        <f t="shared" si="277"/>
        <v>790.08242584938978</v>
      </c>
      <c r="R270" s="5">
        <f t="shared" si="278"/>
        <v>1090.6053334361525</v>
      </c>
      <c r="S270" s="5">
        <f t="shared" si="279"/>
        <v>706.4355540889519</v>
      </c>
      <c r="T270" s="5">
        <f t="shared" si="280"/>
        <v>13.96802674543004</v>
      </c>
      <c r="U270" s="5">
        <f t="shared" si="281"/>
        <v>43.523273553188375</v>
      </c>
      <c r="V270" s="5">
        <f t="shared" si="282"/>
        <v>80.869043881339365</v>
      </c>
      <c r="W270" s="15">
        <f t="shared" si="283"/>
        <v>-1.0734613539272964E-2</v>
      </c>
      <c r="X270" s="15">
        <f t="shared" si="284"/>
        <v>-1.217998157191269E-2</v>
      </c>
      <c r="Y270" s="15">
        <f t="shared" si="285"/>
        <v>-9.7425357312937999E-3</v>
      </c>
      <c r="Z270" s="5">
        <f t="shared" si="298"/>
        <v>617.05314795752474</v>
      </c>
      <c r="AA270" s="5">
        <f t="shared" si="299"/>
        <v>2689.3423307444</v>
      </c>
      <c r="AB270" s="5">
        <f t="shared" si="300"/>
        <v>10722.912546594122</v>
      </c>
      <c r="AC270" s="16">
        <f t="shared" si="286"/>
        <v>0.97122138018070792</v>
      </c>
      <c r="AD270" s="16">
        <f t="shared" si="287"/>
        <v>3.0639313199798028</v>
      </c>
      <c r="AE270" s="16">
        <f t="shared" si="288"/>
        <v>18.897937617306241</v>
      </c>
      <c r="AF270" s="15">
        <f t="shared" si="289"/>
        <v>-4.0504037456468023E-3</v>
      </c>
      <c r="AG270" s="15">
        <f t="shared" si="290"/>
        <v>2.9673830763510267E-4</v>
      </c>
      <c r="AH270" s="15">
        <f t="shared" si="291"/>
        <v>9.7937136394747881E-3</v>
      </c>
      <c r="AI270" s="1">
        <f t="shared" si="255"/>
        <v>98995.778627608088</v>
      </c>
      <c r="AJ270" s="1">
        <f t="shared" si="256"/>
        <v>43820.851731009418</v>
      </c>
      <c r="AK270" s="1">
        <f t="shared" si="257"/>
        <v>15383.325953922018</v>
      </c>
      <c r="AL270" s="14">
        <f t="shared" si="292"/>
        <v>91.718331626694862</v>
      </c>
      <c r="AM270" s="14">
        <f t="shared" si="293"/>
        <v>22.451692950195948</v>
      </c>
      <c r="AN270" s="14">
        <f t="shared" si="294"/>
        <v>7.0325044980043758</v>
      </c>
      <c r="AO270" s="11">
        <f t="shared" si="295"/>
        <v>2.4001805577961118E-3</v>
      </c>
      <c r="AP270" s="11">
        <f t="shared" si="296"/>
        <v>3.0235944635219844E-3</v>
      </c>
      <c r="AQ270" s="11">
        <f t="shared" si="297"/>
        <v>2.7427816782869159E-3</v>
      </c>
      <c r="AR270" s="1">
        <f t="shared" si="303"/>
        <v>56563.639249035899</v>
      </c>
      <c r="AS270" s="1">
        <f t="shared" si="301"/>
        <v>25057.98034937237</v>
      </c>
      <c r="AT270" s="1">
        <f t="shared" si="302"/>
        <v>8735.5497256220533</v>
      </c>
      <c r="AU270" s="1">
        <f t="shared" si="258"/>
        <v>11312.727849807181</v>
      </c>
      <c r="AV270" s="1">
        <f t="shared" si="259"/>
        <v>5011.5960698744748</v>
      </c>
      <c r="AW270" s="1">
        <f t="shared" si="260"/>
        <v>1747.1099451244108</v>
      </c>
      <c r="AX270" s="2">
        <v>0.2</v>
      </c>
      <c r="AY270" s="2">
        <v>0.2</v>
      </c>
      <c r="AZ270" s="2">
        <v>0.2</v>
      </c>
      <c r="BA270" s="2">
        <f t="shared" si="304"/>
        <v>0.2</v>
      </c>
      <c r="BB270" s="2">
        <f t="shared" si="310"/>
        <v>4.000000000000001E-3</v>
      </c>
      <c r="BC270" s="2">
        <f t="shared" si="305"/>
        <v>4.000000000000001E-3</v>
      </c>
      <c r="BD270" s="2">
        <f t="shared" si="306"/>
        <v>4.000000000000001E-3</v>
      </c>
      <c r="BE270" s="2">
        <f t="shared" si="307"/>
        <v>226.25455699614366</v>
      </c>
      <c r="BF270" s="2">
        <f t="shared" si="308"/>
        <v>100.2319213974895</v>
      </c>
      <c r="BG270" s="2">
        <f t="shared" si="309"/>
        <v>34.942198902488222</v>
      </c>
      <c r="BH270" s="2">
        <f t="shared" si="311"/>
        <v>3666.6948016561773</v>
      </c>
      <c r="BI270" s="2">
        <f t="shared" si="312"/>
        <v>372.70049354313949</v>
      </c>
      <c r="BJ270" s="2">
        <f t="shared" si="313"/>
        <v>32.586481285429095</v>
      </c>
      <c r="BK270" s="11">
        <f t="shared" si="314"/>
        <v>3.5833644469567466E-2</v>
      </c>
      <c r="BL270" s="12">
        <f>BL$4*temperature!$I380+BL$5*temperature!$I380^2</f>
        <v>-19.62659194470438</v>
      </c>
      <c r="BM270" s="12">
        <f>BM$4*temperature!$I380+BM$5*temperature!$I380^2</f>
        <v>-17.919287410894277</v>
      </c>
      <c r="BN270" s="12">
        <f>BN$4*temperature!$I380+BN$5*temperature!$I380^2</f>
        <v>-16.301594709417966</v>
      </c>
      <c r="BO270" s="12">
        <f>BO$4*temperature!$I380^2+BO$5*temperature!$I380^6</f>
        <v>-77.844623101666144</v>
      </c>
      <c r="BP270" s="12">
        <f>BP$4*temperature!$I380^2+BP$5*temperature!$I380^6</f>
        <v>-77.639543900391516</v>
      </c>
      <c r="BQ270" s="12">
        <f>BQ$4*temperature!$I380^2+BQ$5*temperature!$I380^6</f>
        <v>-77.509782487958333</v>
      </c>
    </row>
    <row r="271" spans="1:69">
      <c r="A271" s="2">
        <f t="shared" si="261"/>
        <v>2225</v>
      </c>
      <c r="B271" s="5">
        <f t="shared" si="262"/>
        <v>1165.4043230192863</v>
      </c>
      <c r="C271" s="5">
        <f t="shared" si="263"/>
        <v>2964.1631335666543</v>
      </c>
      <c r="D271" s="5">
        <f t="shared" si="264"/>
        <v>4369.9359557734288</v>
      </c>
      <c r="E271" s="15">
        <f t="shared" si="265"/>
        <v>6.6711869178079529E-8</v>
      </c>
      <c r="F271" s="15">
        <f t="shared" si="266"/>
        <v>1.3142685567726982E-7</v>
      </c>
      <c r="G271" s="15">
        <f t="shared" si="267"/>
        <v>2.6830325073085743E-7</v>
      </c>
      <c r="H271" s="5">
        <f t="shared" si="268"/>
        <v>56831.518652949751</v>
      </c>
      <c r="I271" s="5">
        <f t="shared" si="269"/>
        <v>25193.31112886186</v>
      </c>
      <c r="J271" s="5">
        <f t="shared" si="270"/>
        <v>8779.0732820569247</v>
      </c>
      <c r="K271" s="5">
        <f t="shared" si="271"/>
        <v>48765.49497063196</v>
      </c>
      <c r="L271" s="5">
        <f t="shared" si="272"/>
        <v>8499.2998001927772</v>
      </c>
      <c r="M271" s="5">
        <f t="shared" si="273"/>
        <v>2008.9706968035252</v>
      </c>
      <c r="N271" s="15">
        <f t="shared" si="274"/>
        <v>4.7358270460262641E-3</v>
      </c>
      <c r="O271" s="15">
        <f t="shared" si="275"/>
        <v>5.4005736506075319E-3</v>
      </c>
      <c r="P271" s="15">
        <f t="shared" si="276"/>
        <v>4.9820792449901674E-3</v>
      </c>
      <c r="Q271" s="5">
        <f t="shared" si="277"/>
        <v>785.30277681758923</v>
      </c>
      <c r="R271" s="5">
        <f t="shared" si="278"/>
        <v>1083.1400785477329</v>
      </c>
      <c r="S271" s="5">
        <f t="shared" si="279"/>
        <v>703.03849797178339</v>
      </c>
      <c r="T271" s="5">
        <f t="shared" si="280"/>
        <v>13.81808537641162</v>
      </c>
      <c r="U271" s="5">
        <f t="shared" si="281"/>
        <v>42.993160883361227</v>
      </c>
      <c r="V271" s="5">
        <f t="shared" si="282"/>
        <v>80.081174331769844</v>
      </c>
      <c r="W271" s="15">
        <f t="shared" si="283"/>
        <v>-1.0734613539272964E-2</v>
      </c>
      <c r="X271" s="15">
        <f t="shared" si="284"/>
        <v>-1.217998157191269E-2</v>
      </c>
      <c r="Y271" s="15">
        <f t="shared" si="285"/>
        <v>-9.7425357312937999E-3</v>
      </c>
      <c r="Z271" s="5">
        <f t="shared" si="298"/>
        <v>611.38950980337688</v>
      </c>
      <c r="AA271" s="5">
        <f t="shared" si="299"/>
        <v>2674.0251213829761</v>
      </c>
      <c r="AB271" s="5">
        <f t="shared" si="300"/>
        <v>10784.738258494957</v>
      </c>
      <c r="AC271" s="16">
        <f t="shared" si="286"/>
        <v>0.96728754146457174</v>
      </c>
      <c r="AD271" s="16">
        <f t="shared" si="287"/>
        <v>3.0648405057744039</v>
      </c>
      <c r="AE271" s="16">
        <f t="shared" si="288"/>
        <v>19.083018606706798</v>
      </c>
      <c r="AF271" s="15">
        <f t="shared" si="289"/>
        <v>-4.0504037456468023E-3</v>
      </c>
      <c r="AG271" s="15">
        <f t="shared" si="290"/>
        <v>2.9673830763510267E-4</v>
      </c>
      <c r="AH271" s="15">
        <f t="shared" si="291"/>
        <v>9.7937136394747881E-3</v>
      </c>
      <c r="AI271" s="1">
        <f t="shared" si="255"/>
        <v>100408.92861465446</v>
      </c>
      <c r="AJ271" s="1">
        <f t="shared" si="256"/>
        <v>44450.362627782953</v>
      </c>
      <c r="AK271" s="1">
        <f t="shared" si="257"/>
        <v>15592.103303654229</v>
      </c>
      <c r="AL271" s="14">
        <f t="shared" si="292"/>
        <v>91.93627077749511</v>
      </c>
      <c r="AM271" s="14">
        <f t="shared" si="293"/>
        <v>22.518898916551848</v>
      </c>
      <c r="AN271" s="14">
        <f t="shared" si="294"/>
        <v>7.0516002362490768</v>
      </c>
      <c r="AO271" s="11">
        <f t="shared" si="295"/>
        <v>2.3761787522181507E-3</v>
      </c>
      <c r="AP271" s="11">
        <f t="shared" si="296"/>
        <v>2.9933585188867645E-3</v>
      </c>
      <c r="AQ271" s="11">
        <f t="shared" si="297"/>
        <v>2.7153538615040467E-3</v>
      </c>
      <c r="AR271" s="1">
        <f t="shared" si="303"/>
        <v>56831.518652949751</v>
      </c>
      <c r="AS271" s="1">
        <f t="shared" si="301"/>
        <v>25193.31112886186</v>
      </c>
      <c r="AT271" s="1">
        <f t="shared" si="302"/>
        <v>8779.0732820569247</v>
      </c>
      <c r="AU271" s="1">
        <f t="shared" si="258"/>
        <v>11366.303730589951</v>
      </c>
      <c r="AV271" s="1">
        <f t="shared" si="259"/>
        <v>5038.662225772372</v>
      </c>
      <c r="AW271" s="1">
        <f t="shared" si="260"/>
        <v>1755.8146564113849</v>
      </c>
      <c r="AX271" s="2">
        <v>0.2</v>
      </c>
      <c r="AY271" s="2">
        <v>0.2</v>
      </c>
      <c r="AZ271" s="2">
        <v>0.2</v>
      </c>
      <c r="BA271" s="2">
        <f t="shared" si="304"/>
        <v>0.20000000000000004</v>
      </c>
      <c r="BB271" s="2">
        <f t="shared" si="310"/>
        <v>4.000000000000001E-3</v>
      </c>
      <c r="BC271" s="2">
        <f t="shared" si="305"/>
        <v>4.000000000000001E-3</v>
      </c>
      <c r="BD271" s="2">
        <f t="shared" si="306"/>
        <v>4.000000000000001E-3</v>
      </c>
      <c r="BE271" s="2">
        <f t="shared" si="307"/>
        <v>227.32607461179907</v>
      </c>
      <c r="BF271" s="2">
        <f t="shared" si="308"/>
        <v>100.77324451544746</v>
      </c>
      <c r="BG271" s="2">
        <f t="shared" si="309"/>
        <v>35.11629312822771</v>
      </c>
      <c r="BH271" s="2">
        <f t="shared" si="311"/>
        <v>3718.1873579235471</v>
      </c>
      <c r="BI271" s="2">
        <f t="shared" si="312"/>
        <v>376.8597523995162</v>
      </c>
      <c r="BJ271" s="2">
        <f t="shared" si="313"/>
        <v>32.561099107405035</v>
      </c>
      <c r="BK271" s="11">
        <f t="shared" si="314"/>
        <v>3.4943893491196504E-2</v>
      </c>
      <c r="BL271" s="12">
        <f>BL$4*temperature!$I381+BL$5*temperature!$I381^2</f>
        <v>-19.629728920765139</v>
      </c>
      <c r="BM271" s="12">
        <f>BM$4*temperature!$I381+BM$5*temperature!$I381^2</f>
        <v>-17.921768720212949</v>
      </c>
      <c r="BN271" s="12">
        <f>BN$4*temperature!$I381+BN$5*temperature!$I381^2</f>
        <v>-16.303576445570421</v>
      </c>
      <c r="BO271" s="12">
        <f>BO$4*temperature!$I381^2+BO$5*temperature!$I381^6</f>
        <v>-77.869130556562936</v>
      </c>
      <c r="BP271" s="12">
        <f>BP$4*temperature!$I381^2+BP$5*temperature!$I381^6</f>
        <v>-77.662849535614669</v>
      </c>
      <c r="BQ271" s="12">
        <f>BQ$4*temperature!$I381^2+BQ$5*temperature!$I381^6</f>
        <v>-77.532324965728165</v>
      </c>
    </row>
    <row r="272" spans="1:69">
      <c r="A272" s="2">
        <f t="shared" si="261"/>
        <v>2226</v>
      </c>
      <c r="B272" s="5">
        <f t="shared" si="262"/>
        <v>1165.4043968782721</v>
      </c>
      <c r="C272" s="5">
        <f t="shared" si="263"/>
        <v>2964.1635036587622</v>
      </c>
      <c r="D272" s="5">
        <f t="shared" si="264"/>
        <v>4369.9370696180504</v>
      </c>
      <c r="E272" s="15">
        <f t="shared" si="265"/>
        <v>6.337627571917555E-8</v>
      </c>
      <c r="F272" s="15">
        <f t="shared" si="266"/>
        <v>1.2485551289340633E-7</v>
      </c>
      <c r="G272" s="15">
        <f t="shared" si="267"/>
        <v>2.5488808819431452E-7</v>
      </c>
      <c r="H272" s="5">
        <f t="shared" si="268"/>
        <v>57050.474876030974</v>
      </c>
      <c r="I272" s="5">
        <f t="shared" si="269"/>
        <v>25308.217252410817</v>
      </c>
      <c r="J272" s="5">
        <f t="shared" si="270"/>
        <v>8815.7574049038594</v>
      </c>
      <c r="K272" s="5">
        <f t="shared" si="271"/>
        <v>48953.371918666242</v>
      </c>
      <c r="L272" s="5">
        <f t="shared" si="272"/>
        <v>8538.0638487627511</v>
      </c>
      <c r="M272" s="5">
        <f t="shared" si="273"/>
        <v>2017.3648417491722</v>
      </c>
      <c r="N272" s="15">
        <f t="shared" si="274"/>
        <v>3.8526615621850002E-3</v>
      </c>
      <c r="O272" s="15">
        <f t="shared" si="275"/>
        <v>4.5608520091378058E-3</v>
      </c>
      <c r="P272" s="15">
        <f t="shared" si="276"/>
        <v>4.1783312016461238E-3</v>
      </c>
      <c r="Q272" s="5">
        <f t="shared" si="277"/>
        <v>779.86593260928225</v>
      </c>
      <c r="R272" s="5">
        <f t="shared" si="278"/>
        <v>1074.8274585370664</v>
      </c>
      <c r="S272" s="5">
        <f t="shared" si="279"/>
        <v>699.09820720011101</v>
      </c>
      <c r="T272" s="5">
        <f t="shared" si="280"/>
        <v>13.669753570043163</v>
      </c>
      <c r="U272" s="5">
        <f t="shared" si="281"/>
        <v>42.469504976083613</v>
      </c>
      <c r="V272" s="5">
        <f t="shared" si="282"/>
        <v>79.300980629438612</v>
      </c>
      <c r="W272" s="15">
        <f t="shared" si="283"/>
        <v>-1.0734613539272964E-2</v>
      </c>
      <c r="X272" s="15">
        <f t="shared" si="284"/>
        <v>-1.217998157191269E-2</v>
      </c>
      <c r="Y272" s="15">
        <f t="shared" si="285"/>
        <v>-9.7425357312937999E-3</v>
      </c>
      <c r="Z272" s="5">
        <f t="shared" si="298"/>
        <v>605.22948044297493</v>
      </c>
      <c r="AA272" s="5">
        <f t="shared" si="299"/>
        <v>2656.5093231635019</v>
      </c>
      <c r="AB272" s="5">
        <f t="shared" si="300"/>
        <v>10837.992118110775</v>
      </c>
      <c r="AC272" s="16">
        <f t="shared" si="286"/>
        <v>0.96336963638350614</v>
      </c>
      <c r="AD272" s="16">
        <f t="shared" si="287"/>
        <v>3.0657499613592591</v>
      </c>
      <c r="AE272" s="16">
        <f t="shared" si="288"/>
        <v>19.269912226317654</v>
      </c>
      <c r="AF272" s="15">
        <f t="shared" si="289"/>
        <v>-4.0504037456468023E-3</v>
      </c>
      <c r="AG272" s="15">
        <f t="shared" si="290"/>
        <v>2.9673830763510267E-4</v>
      </c>
      <c r="AH272" s="15">
        <f t="shared" si="291"/>
        <v>9.7937136394747881E-3</v>
      </c>
      <c r="AI272" s="1">
        <f t="shared" si="255"/>
        <v>101734.33948377897</v>
      </c>
      <c r="AJ272" s="1">
        <f t="shared" si="256"/>
        <v>45043.988590777029</v>
      </c>
      <c r="AK272" s="1">
        <f t="shared" si="257"/>
        <v>15788.707629700191</v>
      </c>
      <c r="AL272" s="14">
        <f t="shared" si="292"/>
        <v>92.152543220542981</v>
      </c>
      <c r="AM272" s="14">
        <f t="shared" si="293"/>
        <v>22.585631983080578</v>
      </c>
      <c r="AN272" s="14">
        <f t="shared" si="294"/>
        <v>7.0705563502810458</v>
      </c>
      <c r="AO272" s="11">
        <f t="shared" si="295"/>
        <v>2.3524169646959693E-3</v>
      </c>
      <c r="AP272" s="11">
        <f t="shared" si="296"/>
        <v>2.9634249336978969E-3</v>
      </c>
      <c r="AQ272" s="11">
        <f t="shared" si="297"/>
        <v>2.6882003228890063E-3</v>
      </c>
      <c r="AR272" s="1">
        <f t="shared" si="303"/>
        <v>57050.474876030974</v>
      </c>
      <c r="AS272" s="1">
        <f t="shared" si="301"/>
        <v>25308.217252410817</v>
      </c>
      <c r="AT272" s="1">
        <f t="shared" si="302"/>
        <v>8815.7574049038594</v>
      </c>
      <c r="AU272" s="1">
        <f t="shared" si="258"/>
        <v>11410.094975206195</v>
      </c>
      <c r="AV272" s="1">
        <f t="shared" si="259"/>
        <v>5061.6434504821636</v>
      </c>
      <c r="AW272" s="1">
        <f t="shared" si="260"/>
        <v>1763.151480980772</v>
      </c>
      <c r="AX272" s="2">
        <v>0.2</v>
      </c>
      <c r="AY272" s="2">
        <v>0.2</v>
      </c>
      <c r="AZ272" s="2">
        <v>0.2</v>
      </c>
      <c r="BA272" s="2">
        <f t="shared" si="304"/>
        <v>0.2</v>
      </c>
      <c r="BB272" s="2">
        <f t="shared" si="310"/>
        <v>4.000000000000001E-3</v>
      </c>
      <c r="BC272" s="2">
        <f t="shared" si="305"/>
        <v>4.000000000000001E-3</v>
      </c>
      <c r="BD272" s="2">
        <f t="shared" si="306"/>
        <v>4.000000000000001E-3</v>
      </c>
      <c r="BE272" s="2">
        <f t="shared" si="307"/>
        <v>228.20189950412396</v>
      </c>
      <c r="BF272" s="2">
        <f t="shared" si="308"/>
        <v>101.2328690096433</v>
      </c>
      <c r="BG272" s="2">
        <f t="shared" si="309"/>
        <v>35.263029619615445</v>
      </c>
      <c r="BH272" s="2">
        <f t="shared" si="311"/>
        <v>3770.5020472086085</v>
      </c>
      <c r="BI272" s="2">
        <f t="shared" si="312"/>
        <v>381.07477405383321</v>
      </c>
      <c r="BJ272" s="2">
        <f t="shared" si="313"/>
        <v>32.536496830154846</v>
      </c>
      <c r="BK272" s="11">
        <f t="shared" si="314"/>
        <v>3.4080548814011208E-2</v>
      </c>
      <c r="BL272" s="12">
        <f>BL$4*temperature!$I382+BL$5*temperature!$I382^2</f>
        <v>-19.634594723001701</v>
      </c>
      <c r="BM272" s="12">
        <f>BM$4*temperature!$I382+BM$5*temperature!$I382^2</f>
        <v>-17.925617487916888</v>
      </c>
      <c r="BN272" s="12">
        <f>BN$4*temperature!$I382+BN$5*temperature!$I382^2</f>
        <v>-16.306650305473099</v>
      </c>
      <c r="BO272" s="12">
        <f>BO$4*temperature!$I382^2+BO$5*temperature!$I382^6</f>
        <v>-77.907153139942849</v>
      </c>
      <c r="BP272" s="12">
        <f>BP$4*temperature!$I382^2+BP$5*temperature!$I382^6</f>
        <v>-77.699007334688005</v>
      </c>
      <c r="BQ272" s="12">
        <f>BQ$4*temperature!$I382^2+BQ$5*temperature!$I382^6</f>
        <v>-77.567298623699429</v>
      </c>
    </row>
    <row r="273" spans="1:69">
      <c r="A273" s="2">
        <f t="shared" si="261"/>
        <v>2227</v>
      </c>
      <c r="B273" s="5">
        <f t="shared" si="262"/>
        <v>1165.4044670443129</v>
      </c>
      <c r="C273" s="5">
        <f t="shared" si="263"/>
        <v>2964.1638552463087</v>
      </c>
      <c r="D273" s="5">
        <f t="shared" si="264"/>
        <v>4369.9381277707107</v>
      </c>
      <c r="E273" s="15">
        <f t="shared" si="265"/>
        <v>6.0207461933216772E-8</v>
      </c>
      <c r="F273" s="15">
        <f t="shared" si="266"/>
        <v>1.1861273724873601E-7</v>
      </c>
      <c r="G273" s="15">
        <f t="shared" si="267"/>
        <v>2.4214368378459877E-7</v>
      </c>
      <c r="H273" s="5">
        <f t="shared" si="268"/>
        <v>57221.396724333681</v>
      </c>
      <c r="I273" s="5">
        <f t="shared" si="269"/>
        <v>25403.022569326422</v>
      </c>
      <c r="J273" s="5">
        <f t="shared" si="270"/>
        <v>8845.7174297905476</v>
      </c>
      <c r="K273" s="5">
        <f t="shared" si="271"/>
        <v>49100.032085390929</v>
      </c>
      <c r="L273" s="5">
        <f t="shared" si="272"/>
        <v>8570.0466674152685</v>
      </c>
      <c r="M273" s="5">
        <f t="shared" si="273"/>
        <v>2024.2202912614512</v>
      </c>
      <c r="N273" s="15">
        <f t="shared" si="274"/>
        <v>2.9959155207603949E-3</v>
      </c>
      <c r="O273" s="15">
        <f t="shared" si="275"/>
        <v>3.7459099883812019E-3</v>
      </c>
      <c r="P273" s="15">
        <f t="shared" si="276"/>
        <v>3.3982199800481894E-3</v>
      </c>
      <c r="Q273" s="5">
        <f t="shared" si="277"/>
        <v>773.8057517660344</v>
      </c>
      <c r="R273" s="5">
        <f t="shared" si="278"/>
        <v>1065.713374092983</v>
      </c>
      <c r="S273" s="5">
        <f t="shared" si="279"/>
        <v>694.63993039533614</v>
      </c>
      <c r="T273" s="5">
        <f t="shared" si="280"/>
        <v>13.523014048291653</v>
      </c>
      <c r="U273" s="5">
        <f t="shared" si="281"/>
        <v>41.952227188106662</v>
      </c>
      <c r="V273" s="5">
        <f t="shared" si="282"/>
        <v>78.528387992129666</v>
      </c>
      <c r="W273" s="15">
        <f t="shared" si="283"/>
        <v>-1.0734613539272964E-2</v>
      </c>
      <c r="X273" s="15">
        <f t="shared" si="284"/>
        <v>-1.217998157191269E-2</v>
      </c>
      <c r="Y273" s="15">
        <f t="shared" si="285"/>
        <v>-9.7425357312937999E-3</v>
      </c>
      <c r="Z273" s="5">
        <f t="shared" si="298"/>
        <v>598.60487599537907</v>
      </c>
      <c r="AA273" s="5">
        <f t="shared" si="299"/>
        <v>2636.90402990146</v>
      </c>
      <c r="AB273" s="5">
        <f t="shared" si="300"/>
        <v>10882.798161533983</v>
      </c>
      <c r="AC273" s="16">
        <f t="shared" si="286"/>
        <v>0.95946760039985601</v>
      </c>
      <c r="AD273" s="16">
        <f t="shared" si="287"/>
        <v>3.0666596868144254</v>
      </c>
      <c r="AE273" s="16">
        <f t="shared" si="288"/>
        <v>19.458636228520025</v>
      </c>
      <c r="AF273" s="15">
        <f t="shared" si="289"/>
        <v>-4.0504037456468023E-3</v>
      </c>
      <c r="AG273" s="15">
        <f t="shared" si="290"/>
        <v>2.9673830763510267E-4</v>
      </c>
      <c r="AH273" s="15">
        <f t="shared" si="291"/>
        <v>9.7937136394747881E-3</v>
      </c>
      <c r="AI273" s="1">
        <f t="shared" si="255"/>
        <v>102971.00051060728</v>
      </c>
      <c r="AJ273" s="1">
        <f t="shared" si="256"/>
        <v>45601.233182181495</v>
      </c>
      <c r="AK273" s="1">
        <f t="shared" si="257"/>
        <v>15972.988347710945</v>
      </c>
      <c r="AL273" s="14">
        <f t="shared" si="292"/>
        <v>92.36715661449476</v>
      </c>
      <c r="AM273" s="14">
        <f t="shared" si="293"/>
        <v>22.651893499792944</v>
      </c>
      <c r="AN273" s="14">
        <f t="shared" si="294"/>
        <v>7.0893733514262385</v>
      </c>
      <c r="AO273" s="11">
        <f t="shared" si="295"/>
        <v>2.3288927950490096E-3</v>
      </c>
      <c r="AP273" s="11">
        <f t="shared" si="296"/>
        <v>2.9337906843609177E-3</v>
      </c>
      <c r="AQ273" s="11">
        <f t="shared" si="297"/>
        <v>2.6613183196601163E-3</v>
      </c>
      <c r="AR273" s="1">
        <f t="shared" si="303"/>
        <v>57221.396724333681</v>
      </c>
      <c r="AS273" s="1">
        <f t="shared" si="301"/>
        <v>25403.022569326422</v>
      </c>
      <c r="AT273" s="1">
        <f t="shared" si="302"/>
        <v>8845.7174297905476</v>
      </c>
      <c r="AU273" s="1">
        <f t="shared" si="258"/>
        <v>11444.279344866736</v>
      </c>
      <c r="AV273" s="1">
        <f t="shared" si="259"/>
        <v>5080.6045138652844</v>
      </c>
      <c r="AW273" s="1">
        <f t="shared" si="260"/>
        <v>1769.1434859581095</v>
      </c>
      <c r="AX273" s="2">
        <v>0.2</v>
      </c>
      <c r="AY273" s="2">
        <v>0.2</v>
      </c>
      <c r="AZ273" s="2">
        <v>0.2</v>
      </c>
      <c r="BA273" s="2">
        <f t="shared" si="304"/>
        <v>0.20000000000000004</v>
      </c>
      <c r="BB273" s="2">
        <f t="shared" si="310"/>
        <v>4.000000000000001E-3</v>
      </c>
      <c r="BC273" s="2">
        <f t="shared" si="305"/>
        <v>4.000000000000001E-3</v>
      </c>
      <c r="BD273" s="2">
        <f t="shared" si="306"/>
        <v>4.000000000000001E-3</v>
      </c>
      <c r="BE273" s="2">
        <f t="shared" si="307"/>
        <v>228.88558689733478</v>
      </c>
      <c r="BF273" s="2">
        <f t="shared" si="308"/>
        <v>101.61209027730571</v>
      </c>
      <c r="BG273" s="2">
        <f t="shared" si="309"/>
        <v>35.382869719162201</v>
      </c>
      <c r="BH273" s="2">
        <f t="shared" si="311"/>
        <v>3823.6505594234695</v>
      </c>
      <c r="BI273" s="2">
        <f t="shared" si="312"/>
        <v>385.34618296708697</v>
      </c>
      <c r="BJ273" s="2">
        <f t="shared" si="313"/>
        <v>32.512658228125048</v>
      </c>
      <c r="BK273" s="11">
        <f t="shared" si="314"/>
        <v>3.324291800101295E-2</v>
      </c>
      <c r="BL273" s="12">
        <f>BL$4*temperature!$I383+BL$5*temperature!$I383^2</f>
        <v>-19.6411258776923</v>
      </c>
      <c r="BM273" s="12">
        <f>BM$4*temperature!$I383+BM$5*temperature!$I383^2</f>
        <v>-17.930783479798031</v>
      </c>
      <c r="BN273" s="12">
        <f>BN$4*temperature!$I383+BN$5*temperature!$I383^2</f>
        <v>-16.310776146129797</v>
      </c>
      <c r="BO273" s="12">
        <f>BO$4*temperature!$I383^2+BO$5*temperature!$I383^6</f>
        <v>-77.958205961743317</v>
      </c>
      <c r="BP273" s="12">
        <f>BP$4*temperature!$I383^2+BP$5*temperature!$I383^6</f>
        <v>-77.747555938995475</v>
      </c>
      <c r="BQ273" s="12">
        <f>BQ$4*temperature!$I383^2+BQ$5*temperature!$I383^6</f>
        <v>-77.614257045731236</v>
      </c>
    </row>
    <row r="274" spans="1:69">
      <c r="A274" s="2">
        <f t="shared" si="261"/>
        <v>2228</v>
      </c>
      <c r="B274" s="5">
        <f t="shared" si="262"/>
        <v>1165.4045337020557</v>
      </c>
      <c r="C274" s="5">
        <f t="shared" si="263"/>
        <v>2964.1641892545176</v>
      </c>
      <c r="D274" s="5">
        <f t="shared" si="264"/>
        <v>4369.9391330159815</v>
      </c>
      <c r="E274" s="15">
        <f t="shared" si="265"/>
        <v>5.7197088836555931E-8</v>
      </c>
      <c r="F274" s="15">
        <f t="shared" si="266"/>
        <v>1.126821003862992E-7</v>
      </c>
      <c r="G274" s="15">
        <f t="shared" si="267"/>
        <v>2.3003649959536881E-7</v>
      </c>
      <c r="H274" s="5">
        <f t="shared" si="268"/>
        <v>57345.278845144669</v>
      </c>
      <c r="I274" s="5">
        <f t="shared" si="269"/>
        <v>25478.09667099018</v>
      </c>
      <c r="J274" s="5">
        <f t="shared" si="270"/>
        <v>8869.0836183984939</v>
      </c>
      <c r="K274" s="5">
        <f t="shared" si="271"/>
        <v>49206.328949982795</v>
      </c>
      <c r="L274" s="5">
        <f t="shared" si="272"/>
        <v>8595.3729430210406</v>
      </c>
      <c r="M274" s="5">
        <f t="shared" si="273"/>
        <v>2029.5668540072679</v>
      </c>
      <c r="N274" s="15">
        <f t="shared" si="274"/>
        <v>2.1649041778017963E-3</v>
      </c>
      <c r="O274" s="15">
        <f t="shared" si="275"/>
        <v>2.9552085990460775E-3</v>
      </c>
      <c r="P274" s="15">
        <f t="shared" si="276"/>
        <v>2.6412949069316571E-3</v>
      </c>
      <c r="Q274" s="5">
        <f t="shared" si="277"/>
        <v>767.15652246138984</v>
      </c>
      <c r="R274" s="5">
        <f t="shared" si="278"/>
        <v>1055.8441694387045</v>
      </c>
      <c r="S274" s="5">
        <f t="shared" si="279"/>
        <v>689.68940851026514</v>
      </c>
      <c r="T274" s="5">
        <f t="shared" si="280"/>
        <v>13.377849718597083</v>
      </c>
      <c r="U274" s="5">
        <f t="shared" si="281"/>
        <v>41.44124983405483</v>
      </c>
      <c r="V274" s="5">
        <f t="shared" si="282"/>
        <v>77.763322366195439</v>
      </c>
      <c r="W274" s="15">
        <f t="shared" si="283"/>
        <v>-1.0734613539272964E-2</v>
      </c>
      <c r="X274" s="15">
        <f t="shared" si="284"/>
        <v>-1.217998157191269E-2</v>
      </c>
      <c r="Y274" s="15">
        <f t="shared" si="285"/>
        <v>-9.7425357312937999E-3</v>
      </c>
      <c r="Z274" s="5">
        <f t="shared" si="298"/>
        <v>591.54748783707146</v>
      </c>
      <c r="AA274" s="5">
        <f t="shared" si="299"/>
        <v>2615.3200290431987</v>
      </c>
      <c r="AB274" s="5">
        <f t="shared" si="300"/>
        <v>10919.299881792977</v>
      </c>
      <c r="AC274" s="16">
        <f t="shared" si="286"/>
        <v>0.95558136923736969</v>
      </c>
      <c r="AD274" s="16">
        <f t="shared" si="287"/>
        <v>3.0675696822199834</v>
      </c>
      <c r="AE274" s="16">
        <f t="shared" si="288"/>
        <v>19.649208539556859</v>
      </c>
      <c r="AF274" s="15">
        <f t="shared" si="289"/>
        <v>-4.0504037456468023E-3</v>
      </c>
      <c r="AG274" s="15">
        <f t="shared" si="290"/>
        <v>2.9673830763510267E-4</v>
      </c>
      <c r="AH274" s="15">
        <f t="shared" si="291"/>
        <v>9.7937136394747881E-3</v>
      </c>
      <c r="AI274" s="1">
        <f t="shared" si="255"/>
        <v>104118.17980441329</v>
      </c>
      <c r="AJ274" s="1">
        <f t="shared" si="256"/>
        <v>46121.714377828634</v>
      </c>
      <c r="AK274" s="1">
        <f t="shared" si="257"/>
        <v>16144.83299889796</v>
      </c>
      <c r="AL274" s="14">
        <f t="shared" si="292"/>
        <v>92.580118687978043</v>
      </c>
      <c r="AM274" s="14">
        <f t="shared" si="293"/>
        <v>22.717684854784444</v>
      </c>
      <c r="AN274" s="14">
        <f t="shared" si="294"/>
        <v>7.1080517598095483</v>
      </c>
      <c r="AO274" s="11">
        <f t="shared" si="295"/>
        <v>2.3056038670985195E-3</v>
      </c>
      <c r="AP274" s="11">
        <f t="shared" si="296"/>
        <v>2.9044527775173084E-3</v>
      </c>
      <c r="AQ274" s="11">
        <f t="shared" si="297"/>
        <v>2.6347051364635152E-3</v>
      </c>
      <c r="AR274" s="1">
        <f t="shared" si="303"/>
        <v>57345.278845144669</v>
      </c>
      <c r="AS274" s="1">
        <f t="shared" si="301"/>
        <v>25478.09667099018</v>
      </c>
      <c r="AT274" s="1">
        <f t="shared" si="302"/>
        <v>8869.0836183984939</v>
      </c>
      <c r="AU274" s="1">
        <f t="shared" si="258"/>
        <v>11469.055769028935</v>
      </c>
      <c r="AV274" s="1">
        <f t="shared" si="259"/>
        <v>5095.6193341980361</v>
      </c>
      <c r="AW274" s="1">
        <f t="shared" si="260"/>
        <v>1773.816723679699</v>
      </c>
      <c r="AX274" s="2">
        <v>0.2</v>
      </c>
      <c r="AY274" s="2">
        <v>0.2</v>
      </c>
      <c r="AZ274" s="2">
        <v>0.2</v>
      </c>
      <c r="BA274" s="2">
        <f t="shared" si="304"/>
        <v>0.2</v>
      </c>
      <c r="BB274" s="2">
        <f t="shared" si="310"/>
        <v>4.000000000000001E-3</v>
      </c>
      <c r="BC274" s="2">
        <f t="shared" si="305"/>
        <v>4.000000000000001E-3</v>
      </c>
      <c r="BD274" s="2">
        <f t="shared" si="306"/>
        <v>4.000000000000001E-3</v>
      </c>
      <c r="BE274" s="2">
        <f t="shared" si="307"/>
        <v>229.38111538057873</v>
      </c>
      <c r="BF274" s="2">
        <f t="shared" si="308"/>
        <v>101.91238668396075</v>
      </c>
      <c r="BG274" s="2">
        <f t="shared" si="309"/>
        <v>35.476334473593987</v>
      </c>
      <c r="BH274" s="2">
        <f t="shared" si="311"/>
        <v>3877.6449921085054</v>
      </c>
      <c r="BI274" s="2">
        <f t="shared" si="312"/>
        <v>389.6746308376068</v>
      </c>
      <c r="BJ274" s="2">
        <f t="shared" si="313"/>
        <v>32.489568798039713</v>
      </c>
      <c r="BK274" s="11">
        <f t="shared" si="314"/>
        <v>3.2430380582275625E-2</v>
      </c>
      <c r="BL274" s="12">
        <f>BL$4*temperature!$I384+BL$5*temperature!$I384^2</f>
        <v>-19.649256971678639</v>
      </c>
      <c r="BM274" s="12">
        <f>BM$4*temperature!$I384+BM$5*temperature!$I384^2</f>
        <v>-17.937214919960834</v>
      </c>
      <c r="BN274" s="12">
        <f>BN$4*temperature!$I384+BN$5*temperature!$I384^2</f>
        <v>-16.315912586922117</v>
      </c>
      <c r="BO274" s="12">
        <f>BO$4*temperature!$I384^2+BO$5*temperature!$I384^6</f>
        <v>-78.021792062162888</v>
      </c>
      <c r="BP274" s="12">
        <f>BP$4*temperature!$I384^2+BP$5*temperature!$I384^6</f>
        <v>-77.808022442843935</v>
      </c>
      <c r="BQ274" s="12">
        <f>BQ$4*temperature!$I384^2+BQ$5*temperature!$I384^6</f>
        <v>-77.672742600487837</v>
      </c>
    </row>
    <row r="275" spans="1:69">
      <c r="A275" s="2">
        <f t="shared" si="261"/>
        <v>2229</v>
      </c>
      <c r="B275" s="5">
        <f t="shared" si="262"/>
        <v>1165.4045970269151</v>
      </c>
      <c r="C275" s="5">
        <f t="shared" si="263"/>
        <v>2964.164506562352</v>
      </c>
      <c r="D275" s="5">
        <f t="shared" si="264"/>
        <v>4369.9400879992081</v>
      </c>
      <c r="E275" s="15">
        <f t="shared" si="265"/>
        <v>5.4337234394728134E-8</v>
      </c>
      <c r="F275" s="15">
        <f t="shared" si="266"/>
        <v>1.0704799536698424E-7</v>
      </c>
      <c r="G275" s="15">
        <f t="shared" si="267"/>
        <v>2.1853467461560036E-7</v>
      </c>
      <c r="H275" s="5">
        <f t="shared" si="268"/>
        <v>57423.215241528254</v>
      </c>
      <c r="I275" s="5">
        <f t="shared" si="269"/>
        <v>25533.852341847029</v>
      </c>
      <c r="J275" s="5">
        <f t="shared" si="270"/>
        <v>8886.0002936195797</v>
      </c>
      <c r="K275" s="5">
        <f t="shared" si="271"/>
        <v>49273.201245320008</v>
      </c>
      <c r="L275" s="5">
        <f t="shared" si="272"/>
        <v>8614.1819340045859</v>
      </c>
      <c r="M275" s="5">
        <f t="shared" si="273"/>
        <v>2033.4375562773594</v>
      </c>
      <c r="N275" s="15">
        <f t="shared" si="274"/>
        <v>1.3590181743732277E-3</v>
      </c>
      <c r="O275" s="15">
        <f t="shared" si="275"/>
        <v>2.1882693291181976E-3</v>
      </c>
      <c r="P275" s="15">
        <f t="shared" si="276"/>
        <v>1.9071568213921974E-3</v>
      </c>
      <c r="Q275" s="5">
        <f t="shared" si="277"/>
        <v>759.952822929283</v>
      </c>
      <c r="R275" s="5">
        <f t="shared" si="278"/>
        <v>1045.2664487188824</v>
      </c>
      <c r="S275" s="5">
        <f t="shared" si="279"/>
        <v>684.27276539769412</v>
      </c>
      <c r="T275" s="5">
        <f t="shared" si="280"/>
        <v>13.234243671881472</v>
      </c>
      <c r="U275" s="5">
        <f t="shared" si="281"/>
        <v>40.936496174759014</v>
      </c>
      <c r="V275" s="5">
        <f t="shared" si="282"/>
        <v>77.005710419458666</v>
      </c>
      <c r="W275" s="15">
        <f t="shared" si="283"/>
        <v>-1.0734613539272964E-2</v>
      </c>
      <c r="X275" s="15">
        <f t="shared" si="284"/>
        <v>-1.217998157191269E-2</v>
      </c>
      <c r="Y275" s="15">
        <f t="shared" si="285"/>
        <v>-9.7425357312937999E-3</v>
      </c>
      <c r="Z275" s="5">
        <f t="shared" si="298"/>
        <v>584.08896658428921</v>
      </c>
      <c r="AA275" s="5">
        <f t="shared" si="299"/>
        <v>2591.8693294177674</v>
      </c>
      <c r="AB275" s="5">
        <f t="shared" si="300"/>
        <v>10947.659170776722</v>
      </c>
      <c r="AC275" s="16">
        <f t="shared" si="286"/>
        <v>0.95171087888014039</v>
      </c>
      <c r="AD275" s="16">
        <f t="shared" si="287"/>
        <v>3.068479947656038</v>
      </c>
      <c r="AE275" s="16">
        <f t="shared" si="288"/>
        <v>19.8416472612356</v>
      </c>
      <c r="AF275" s="15">
        <f t="shared" si="289"/>
        <v>-4.0504037456468023E-3</v>
      </c>
      <c r="AG275" s="15">
        <f t="shared" si="290"/>
        <v>2.9673830763510267E-4</v>
      </c>
      <c r="AH275" s="15">
        <f t="shared" si="291"/>
        <v>9.7937136394747881E-3</v>
      </c>
      <c r="AI275" s="1">
        <f t="shared" si="255"/>
        <v>105175.41759300089</v>
      </c>
      <c r="AJ275" s="1">
        <f t="shared" si="256"/>
        <v>46605.162274243805</v>
      </c>
      <c r="AK275" s="1">
        <f t="shared" si="257"/>
        <v>16304.166422687864</v>
      </c>
      <c r="AL275" s="14">
        <f t="shared" si="292"/>
        <v>92.791437236844857</v>
      </c>
      <c r="AM275" s="14">
        <f t="shared" si="293"/>
        <v>22.783007473230935</v>
      </c>
      <c r="AN275" s="14">
        <f t="shared" si="294"/>
        <v>7.1265921040865488</v>
      </c>
      <c r="AO275" s="11">
        <f t="shared" si="295"/>
        <v>2.2825478284275343E-3</v>
      </c>
      <c r="AP275" s="11">
        <f t="shared" si="296"/>
        <v>2.8754082497421353E-3</v>
      </c>
      <c r="AQ275" s="11">
        <f t="shared" si="297"/>
        <v>2.6083580850988801E-3</v>
      </c>
      <c r="AR275" s="1">
        <f t="shared" si="303"/>
        <v>57423.215241528254</v>
      </c>
      <c r="AS275" s="1">
        <f t="shared" si="301"/>
        <v>25533.852341847029</v>
      </c>
      <c r="AT275" s="1">
        <f t="shared" si="302"/>
        <v>8886.0002936195797</v>
      </c>
      <c r="AU275" s="1">
        <f t="shared" si="258"/>
        <v>11484.643048305652</v>
      </c>
      <c r="AV275" s="1">
        <f t="shared" si="259"/>
        <v>5106.7704683694064</v>
      </c>
      <c r="AW275" s="1">
        <f t="shared" si="260"/>
        <v>1777.2000587239161</v>
      </c>
      <c r="AX275" s="2">
        <v>0.2</v>
      </c>
      <c r="AY275" s="2">
        <v>0.2</v>
      </c>
      <c r="AZ275" s="2">
        <v>0.2</v>
      </c>
      <c r="BA275" s="2">
        <f t="shared" si="304"/>
        <v>0.2</v>
      </c>
      <c r="BB275" s="2">
        <f t="shared" si="310"/>
        <v>4.000000000000001E-3</v>
      </c>
      <c r="BC275" s="2">
        <f t="shared" si="305"/>
        <v>4.000000000000001E-3</v>
      </c>
      <c r="BD275" s="2">
        <f t="shared" si="306"/>
        <v>4.000000000000001E-3</v>
      </c>
      <c r="BE275" s="2">
        <f t="shared" si="307"/>
        <v>229.69286096611307</v>
      </c>
      <c r="BF275" s="2">
        <f t="shared" si="308"/>
        <v>102.13540936738814</v>
      </c>
      <c r="BG275" s="2">
        <f t="shared" si="309"/>
        <v>35.544001174478325</v>
      </c>
      <c r="BH275" s="2">
        <f t="shared" si="311"/>
        <v>3932.4978574640882</v>
      </c>
      <c r="BI275" s="2">
        <f t="shared" si="312"/>
        <v>394.06079700141225</v>
      </c>
      <c r="BJ275" s="2">
        <f t="shared" si="313"/>
        <v>32.467215703388149</v>
      </c>
      <c r="BK275" s="11">
        <f t="shared" si="314"/>
        <v>3.1642384898718595E-2</v>
      </c>
      <c r="BL275" s="12">
        <f>BL$4*temperature!$I385+BL$5*temperature!$I385^2</f>
        <v>-19.658920891735086</v>
      </c>
      <c r="BM275" s="12">
        <f>BM$4*temperature!$I385+BM$5*temperature!$I385^2</f>
        <v>-17.944858681432024</v>
      </c>
      <c r="BN275" s="12">
        <f>BN$4*temperature!$I385+BN$5*temperature!$I385^2</f>
        <v>-16.322017162899627</v>
      </c>
      <c r="BO275" s="12">
        <f>BO$4*temperature!$I385^2+BO$5*temperature!$I385^6</f>
        <v>-78.097403777884097</v>
      </c>
      <c r="BP275" s="12">
        <f>BP$4*temperature!$I385^2+BP$5*temperature!$I385^6</f>
        <v>-77.879923704027746</v>
      </c>
      <c r="BQ275" s="12">
        <f>BQ$4*temperature!$I385^2+BQ$5*temperature!$I385^6</f>
        <v>-77.742287716661494</v>
      </c>
    </row>
    <row r="276" spans="1:69">
      <c r="A276" s="2">
        <f t="shared" si="261"/>
        <v>2230</v>
      </c>
      <c r="B276" s="5">
        <f t="shared" si="262"/>
        <v>1165.4046571855347</v>
      </c>
      <c r="C276" s="5">
        <f t="shared" si="263"/>
        <v>2964.1648080048267</v>
      </c>
      <c r="D276" s="5">
        <f t="shared" si="264"/>
        <v>4369.9409952334718</v>
      </c>
      <c r="E276" s="15">
        <f t="shared" si="265"/>
        <v>5.1620372674991723E-8</v>
      </c>
      <c r="F276" s="15">
        <f t="shared" si="266"/>
        <v>1.0169559559863502E-7</v>
      </c>
      <c r="G276" s="15">
        <f t="shared" si="267"/>
        <v>2.0760794088482034E-7</v>
      </c>
      <c r="H276" s="5">
        <f t="shared" si="268"/>
        <v>57456.392747194623</v>
      </c>
      <c r="I276" s="5">
        <f t="shared" si="269"/>
        <v>25570.742976962218</v>
      </c>
      <c r="J276" s="5">
        <f t="shared" si="270"/>
        <v>8896.6249656896034</v>
      </c>
      <c r="K276" s="5">
        <f t="shared" si="271"/>
        <v>49301.667359003404</v>
      </c>
      <c r="L276" s="5">
        <f t="shared" si="272"/>
        <v>8626.6265991376622</v>
      </c>
      <c r="M276" s="5">
        <f t="shared" si="273"/>
        <v>2035.8684420209854</v>
      </c>
      <c r="N276" s="15">
        <f t="shared" si="274"/>
        <v>5.7771999715772182E-4</v>
      </c>
      <c r="O276" s="15">
        <f t="shared" si="275"/>
        <v>1.4446717318508107E-3</v>
      </c>
      <c r="P276" s="15">
        <f t="shared" si="276"/>
        <v>1.1954563031069121E-3</v>
      </c>
      <c r="Q276" s="5">
        <f t="shared" si="277"/>
        <v>752.22938891600643</v>
      </c>
      <c r="R276" s="5">
        <f t="shared" si="278"/>
        <v>1034.0269020955336</v>
      </c>
      <c r="S276" s="5">
        <f t="shared" si="279"/>
        <v>678.41640299444884</v>
      </c>
      <c r="T276" s="5">
        <f t="shared" si="280"/>
        <v>13.092179180579256</v>
      </c>
      <c r="U276" s="5">
        <f t="shared" si="281"/>
        <v>40.437890405731778</v>
      </c>
      <c r="V276" s="5">
        <f t="shared" si="282"/>
        <v>76.255479534183422</v>
      </c>
      <c r="W276" s="15">
        <f t="shared" si="283"/>
        <v>-1.0734613539272964E-2</v>
      </c>
      <c r="X276" s="15">
        <f t="shared" si="284"/>
        <v>-1.217998157191269E-2</v>
      </c>
      <c r="Y276" s="15">
        <f t="shared" si="285"/>
        <v>-9.7425357312937999E-3</v>
      </c>
      <c r="Z276" s="5">
        <f t="shared" si="298"/>
        <v>576.26071420939525</v>
      </c>
      <c r="AA276" s="5">
        <f t="shared" si="299"/>
        <v>2566.6647120870716</v>
      </c>
      <c r="AB276" s="5">
        <f t="shared" si="300"/>
        <v>10968.055247679744</v>
      </c>
      <c r="AC276" s="16">
        <f t="shared" si="286"/>
        <v>0.94785606557155144</v>
      </c>
      <c r="AD276" s="16">
        <f t="shared" si="287"/>
        <v>3.0693904832027177</v>
      </c>
      <c r="AE276" s="16">
        <f t="shared" si="288"/>
        <v>20.035970672647611</v>
      </c>
      <c r="AF276" s="15">
        <f t="shared" si="289"/>
        <v>-4.0504037456468023E-3</v>
      </c>
      <c r="AG276" s="15">
        <f t="shared" si="290"/>
        <v>2.9673830763510267E-4</v>
      </c>
      <c r="AH276" s="15">
        <f t="shared" si="291"/>
        <v>9.7937136394747881E-3</v>
      </c>
      <c r="AI276" s="1">
        <f t="shared" si="255"/>
        <v>106142.51888200645</v>
      </c>
      <c r="AJ276" s="1">
        <f t="shared" si="256"/>
        <v>47051.41651518883</v>
      </c>
      <c r="AK276" s="1">
        <f t="shared" si="257"/>
        <v>16450.949839142992</v>
      </c>
      <c r="AL276" s="14">
        <f t="shared" si="292"/>
        <v>93.001120121470876</v>
      </c>
      <c r="AM276" s="14">
        <f t="shared" si="293"/>
        <v>22.847862816396976</v>
      </c>
      <c r="AN276" s="14">
        <f t="shared" si="294"/>
        <v>7.144994921179106</v>
      </c>
      <c r="AO276" s="11">
        <f t="shared" si="295"/>
        <v>2.259722350143259E-3</v>
      </c>
      <c r="AP276" s="11">
        <f t="shared" si="296"/>
        <v>2.8466541672447138E-3</v>
      </c>
      <c r="AQ276" s="11">
        <f t="shared" si="297"/>
        <v>2.5822745042478911E-3</v>
      </c>
      <c r="AR276" s="1">
        <f t="shared" si="303"/>
        <v>57456.392747194623</v>
      </c>
      <c r="AS276" s="1">
        <f t="shared" si="301"/>
        <v>25570.742976962218</v>
      </c>
      <c r="AT276" s="1">
        <f t="shared" si="302"/>
        <v>8896.6249656896034</v>
      </c>
      <c r="AU276" s="1">
        <f t="shared" si="258"/>
        <v>11491.278549438925</v>
      </c>
      <c r="AV276" s="1">
        <f t="shared" si="259"/>
        <v>5114.1485953924439</v>
      </c>
      <c r="AW276" s="1">
        <f t="shared" si="260"/>
        <v>1779.3249931379207</v>
      </c>
      <c r="AX276" s="2">
        <v>0.2</v>
      </c>
      <c r="AY276" s="2">
        <v>0.2</v>
      </c>
      <c r="AZ276" s="2">
        <v>0.2</v>
      </c>
      <c r="BA276" s="2">
        <f t="shared" si="304"/>
        <v>0.20000000000000004</v>
      </c>
      <c r="BB276" s="2">
        <f t="shared" si="310"/>
        <v>4.000000000000001E-3</v>
      </c>
      <c r="BC276" s="2">
        <f t="shared" si="305"/>
        <v>4.000000000000001E-3</v>
      </c>
      <c r="BD276" s="2">
        <f t="shared" si="306"/>
        <v>4.000000000000001E-3</v>
      </c>
      <c r="BE276" s="2">
        <f t="shared" si="307"/>
        <v>229.82557098877854</v>
      </c>
      <c r="BF276" s="2">
        <f t="shared" si="308"/>
        <v>102.28297190784889</v>
      </c>
      <c r="BG276" s="2">
        <f t="shared" si="309"/>
        <v>35.586499862758423</v>
      </c>
      <c r="BH276" s="2">
        <f t="shared" si="311"/>
        <v>3988.2220897895022</v>
      </c>
      <c r="BI276" s="2">
        <f t="shared" si="312"/>
        <v>398.50538882687937</v>
      </c>
      <c r="BJ276" s="2">
        <f t="shared" si="313"/>
        <v>32.445587717372803</v>
      </c>
      <c r="BK276" s="11">
        <f t="shared" si="314"/>
        <v>3.0878445069725896E-2</v>
      </c>
      <c r="BL276" s="12">
        <f>BL$4*temperature!$I386+BL$5*temperature!$I386^2</f>
        <v>-19.670049059074369</v>
      </c>
      <c r="BM276" s="12">
        <f>BM$4*temperature!$I386+BM$5*temperature!$I386^2</f>
        <v>-17.953660472909377</v>
      </c>
      <c r="BN276" s="12">
        <f>BN$4*temperature!$I386+BN$5*temperature!$I386^2</f>
        <v>-16.329046474974724</v>
      </c>
      <c r="BO276" s="12">
        <f>BO$4*temperature!$I386^2+BO$5*temperature!$I386^6</f>
        <v>-78.184524076429284</v>
      </c>
      <c r="BP276" s="12">
        <f>BP$4*temperature!$I386^2+BP$5*temperature!$I386^6</f>
        <v>-77.962767623952075</v>
      </c>
      <c r="BQ276" s="12">
        <f>BQ$4*temperature!$I386^2+BQ$5*temperature!$I386^6</f>
        <v>-77.822416128659611</v>
      </c>
    </row>
    <row r="277" spans="1:69">
      <c r="A277" s="2">
        <f t="shared" si="261"/>
        <v>2231</v>
      </c>
      <c r="B277" s="5">
        <f t="shared" si="262"/>
        <v>1165.4047143362263</v>
      </c>
      <c r="C277" s="5">
        <f t="shared" si="263"/>
        <v>2964.165094375207</v>
      </c>
      <c r="D277" s="5">
        <f t="shared" si="264"/>
        <v>4369.9418571062006</v>
      </c>
      <c r="E277" s="15">
        <f t="shared" si="265"/>
        <v>4.9039354041242134E-8</v>
      </c>
      <c r="F277" s="15">
        <f t="shared" si="266"/>
        <v>9.6610815818703263E-8</v>
      </c>
      <c r="G277" s="15">
        <f t="shared" si="267"/>
        <v>1.972275438405793E-7</v>
      </c>
      <c r="H277" s="5">
        <f t="shared" si="268"/>
        <v>57446.084474884723</v>
      </c>
      <c r="I277" s="5">
        <f t="shared" si="269"/>
        <v>25589.259972197615</v>
      </c>
      <c r="J277" s="5">
        <f t="shared" si="270"/>
        <v>8901.1274513082844</v>
      </c>
      <c r="K277" s="5">
        <f t="shared" si="271"/>
        <v>49292.819711651842</v>
      </c>
      <c r="L277" s="5">
        <f t="shared" si="272"/>
        <v>8632.8727170951915</v>
      </c>
      <c r="M277" s="5">
        <f t="shared" si="273"/>
        <v>2036.8983712755071</v>
      </c>
      <c r="N277" s="15">
        <f t="shared" si="274"/>
        <v>-1.7945939408370304E-4</v>
      </c>
      <c r="O277" s="15">
        <f t="shared" si="275"/>
        <v>7.2405103962114303E-4</v>
      </c>
      <c r="P277" s="15">
        <f t="shared" si="276"/>
        <v>5.0589185099769729E-4</v>
      </c>
      <c r="Q277" s="5">
        <f t="shared" si="277"/>
        <v>744.0209881042565</v>
      </c>
      <c r="R277" s="5">
        <f t="shared" si="278"/>
        <v>1022.1721414803513</v>
      </c>
      <c r="S277" s="5">
        <f t="shared" si="279"/>
        <v>672.14690115310441</v>
      </c>
      <c r="T277" s="5">
        <f t="shared" si="280"/>
        <v>12.951639696688822</v>
      </c>
      <c r="U277" s="5">
        <f t="shared" si="281"/>
        <v>39.945357645782941</v>
      </c>
      <c r="V277" s="5">
        <f t="shared" si="282"/>
        <v>75.512557800114692</v>
      </c>
      <c r="W277" s="15">
        <f t="shared" si="283"/>
        <v>-1.0734613539272964E-2</v>
      </c>
      <c r="X277" s="15">
        <f t="shared" si="284"/>
        <v>-1.217998157191269E-2</v>
      </c>
      <c r="Y277" s="15">
        <f t="shared" si="285"/>
        <v>-9.7425357312937999E-3</v>
      </c>
      <c r="Z277" s="5">
        <f t="shared" si="298"/>
        <v>568.09378407766951</v>
      </c>
      <c r="AA277" s="5">
        <f t="shared" si="299"/>
        <v>2539.8193042421863</v>
      </c>
      <c r="AB277" s="5">
        <f t="shared" si="300"/>
        <v>10980.683576594281</v>
      </c>
      <c r="AC277" s="16">
        <f t="shared" si="286"/>
        <v>0.94401686581322641</v>
      </c>
      <c r="AD277" s="16">
        <f t="shared" si="287"/>
        <v>3.0703012889401746</v>
      </c>
      <c r="AE277" s="16">
        <f t="shared" si="288"/>
        <v>20.232197231904436</v>
      </c>
      <c r="AF277" s="15">
        <f t="shared" si="289"/>
        <v>-4.0504037456468023E-3</v>
      </c>
      <c r="AG277" s="15">
        <f t="shared" si="290"/>
        <v>2.9673830763510267E-4</v>
      </c>
      <c r="AH277" s="15">
        <f t="shared" si="291"/>
        <v>9.7937136394747881E-3</v>
      </c>
      <c r="AI277" s="1">
        <f t="shared" si="255"/>
        <v>107019.54554324473</v>
      </c>
      <c r="AJ277" s="1">
        <f t="shared" si="256"/>
        <v>47460.423459062389</v>
      </c>
      <c r="AK277" s="1">
        <f t="shared" si="257"/>
        <v>16585.179848366613</v>
      </c>
      <c r="AL277" s="14">
        <f t="shared" si="292"/>
        <v>93.209175264100452</v>
      </c>
      <c r="AM277" s="14">
        <f t="shared" si="293"/>
        <v>22.912252380656916</v>
      </c>
      <c r="AN277" s="14">
        <f t="shared" si="294"/>
        <v>7.1632607560148678</v>
      </c>
      <c r="AO277" s="11">
        <f t="shared" si="295"/>
        <v>2.2371251266418263E-3</v>
      </c>
      <c r="AP277" s="11">
        <f t="shared" si="296"/>
        <v>2.8181876255722665E-3</v>
      </c>
      <c r="AQ277" s="11">
        <f t="shared" si="297"/>
        <v>2.556451759205412E-3</v>
      </c>
      <c r="AR277" s="1">
        <f t="shared" si="303"/>
        <v>57446.084474884723</v>
      </c>
      <c r="AS277" s="1">
        <f t="shared" si="301"/>
        <v>25589.259972197615</v>
      </c>
      <c r="AT277" s="1">
        <f t="shared" si="302"/>
        <v>8901.1274513082844</v>
      </c>
      <c r="AU277" s="1">
        <f t="shared" si="258"/>
        <v>11489.216894976946</v>
      </c>
      <c r="AV277" s="1">
        <f t="shared" si="259"/>
        <v>5117.851994439523</v>
      </c>
      <c r="AW277" s="1">
        <f t="shared" si="260"/>
        <v>1780.2254902616569</v>
      </c>
      <c r="AX277" s="2">
        <v>0.2</v>
      </c>
      <c r="AY277" s="2">
        <v>0.2</v>
      </c>
      <c r="AZ277" s="2">
        <v>0.2</v>
      </c>
      <c r="BA277" s="2">
        <f t="shared" si="304"/>
        <v>0.19999999999999998</v>
      </c>
      <c r="BB277" s="2">
        <f t="shared" si="310"/>
        <v>4.000000000000001E-3</v>
      </c>
      <c r="BC277" s="2">
        <f t="shared" si="305"/>
        <v>4.000000000000001E-3</v>
      </c>
      <c r="BD277" s="2">
        <f t="shared" si="306"/>
        <v>4.000000000000001E-3</v>
      </c>
      <c r="BE277" s="2">
        <f t="shared" si="307"/>
        <v>229.78433789953894</v>
      </c>
      <c r="BF277" s="2">
        <f t="shared" si="308"/>
        <v>102.35703988879048</v>
      </c>
      <c r="BG277" s="2">
        <f t="shared" si="309"/>
        <v>35.60450980523315</v>
      </c>
      <c r="BH277" s="2">
        <f t="shared" si="311"/>
        <v>4044.831053249527</v>
      </c>
      <c r="BI277" s="2">
        <f t="shared" si="312"/>
        <v>403.00914209852056</v>
      </c>
      <c r="BJ277" s="2">
        <f t="shared" si="313"/>
        <v>32.424675164236071</v>
      </c>
      <c r="BK277" s="11">
        <f t="shared" si="314"/>
        <v>3.0138138062385272E-2</v>
      </c>
      <c r="BL277" s="12">
        <f>BL$4*temperature!$I387+BL$5*temperature!$I387^2</f>
        <v>-19.682571658642214</v>
      </c>
      <c r="BM277" s="12">
        <f>BM$4*temperature!$I387+BM$5*temperature!$I387^2</f>
        <v>-17.963565021361092</v>
      </c>
      <c r="BN277" s="12">
        <f>BN$4*temperature!$I387+BN$5*temperature!$I387^2</f>
        <v>-16.336956336780695</v>
      </c>
      <c r="BO277" s="12">
        <f>BO$4*temperature!$I387^2+BO$5*temperature!$I387^6</f>
        <v>-78.282627860798144</v>
      </c>
      <c r="BP277" s="12">
        <f>BP$4*temperature!$I387^2+BP$5*temperature!$I387^6</f>
        <v>-78.056054399248339</v>
      </c>
      <c r="BQ277" s="12">
        <f>BQ$4*temperature!$I387^2+BQ$5*temperature!$I387^6</f>
        <v>-77.912644094552306</v>
      </c>
    </row>
    <row r="278" spans="1:69">
      <c r="A278" s="2">
        <f t="shared" si="261"/>
        <v>2232</v>
      </c>
      <c r="B278" s="5">
        <f t="shared" si="262"/>
        <v>1165.4047686293861</v>
      </c>
      <c r="C278" s="5">
        <f t="shared" si="263"/>
        <v>2964.1653664270943</v>
      </c>
      <c r="D278" s="5">
        <f t="shared" si="264"/>
        <v>4369.9426758854543</v>
      </c>
      <c r="E278" s="15">
        <f t="shared" si="265"/>
        <v>4.6587386339180026E-8</v>
      </c>
      <c r="F278" s="15">
        <f t="shared" si="266"/>
        <v>9.1780275027768093E-8</v>
      </c>
      <c r="G278" s="15">
        <f t="shared" si="267"/>
        <v>1.8736616664855034E-7</v>
      </c>
      <c r="H278" s="5">
        <f t="shared" si="268"/>
        <v>57393.643250900364</v>
      </c>
      <c r="I278" s="5">
        <f t="shared" si="269"/>
        <v>25589.930092835646</v>
      </c>
      <c r="J278" s="5">
        <f t="shared" si="270"/>
        <v>8899.6889876718997</v>
      </c>
      <c r="K278" s="5">
        <f t="shared" si="271"/>
        <v>49247.819123307789</v>
      </c>
      <c r="L278" s="5">
        <f t="shared" si="272"/>
        <v>8633.0979987398241</v>
      </c>
      <c r="M278" s="5">
        <f t="shared" si="273"/>
        <v>2036.5688174315953</v>
      </c>
      <c r="N278" s="15">
        <f t="shared" si="274"/>
        <v>-9.1292380122076633E-4</v>
      </c>
      <c r="O278" s="15">
        <f t="shared" si="275"/>
        <v>2.6095791286984138E-5</v>
      </c>
      <c r="P278" s="15">
        <f t="shared" si="276"/>
        <v>-1.6179199147048351E-4</v>
      </c>
      <c r="Q278" s="5">
        <f t="shared" si="277"/>
        <v>735.3623014413306</v>
      </c>
      <c r="R278" s="5">
        <f t="shared" si="278"/>
        <v>1009.7485458060632</v>
      </c>
      <c r="S278" s="5">
        <f t="shared" si="279"/>
        <v>665.49092213783945</v>
      </c>
      <c r="T278" s="5">
        <f t="shared" si="280"/>
        <v>12.812608849844962</v>
      </c>
      <c r="U278" s="5">
        <f t="shared" si="281"/>
        <v>39.458823925773842</v>
      </c>
      <c r="V278" s="5">
        <f t="shared" si="282"/>
        <v>74.77687400758569</v>
      </c>
      <c r="W278" s="15">
        <f t="shared" si="283"/>
        <v>-1.0734613539272964E-2</v>
      </c>
      <c r="X278" s="15">
        <f t="shared" si="284"/>
        <v>-1.217998157191269E-2</v>
      </c>
      <c r="Y278" s="15">
        <f t="shared" si="285"/>
        <v>-9.7425357312937999E-3</v>
      </c>
      <c r="Z278" s="5">
        <f t="shared" si="298"/>
        <v>559.61878867843961</v>
      </c>
      <c r="AA278" s="5">
        <f t="shared" si="299"/>
        <v>2511.4461760163435</v>
      </c>
      <c r="AB278" s="5">
        <f t="shared" si="300"/>
        <v>10985.754775733218</v>
      </c>
      <c r="AC278" s="16">
        <f t="shared" si="286"/>
        <v>0.94019321636398279</v>
      </c>
      <c r="AD278" s="16">
        <f t="shared" si="287"/>
        <v>3.0712123649485847</v>
      </c>
      <c r="AE278" s="16">
        <f t="shared" si="288"/>
        <v>20.430345577891082</v>
      </c>
      <c r="AF278" s="15">
        <f t="shared" si="289"/>
        <v>-4.0504037456468023E-3</v>
      </c>
      <c r="AG278" s="15">
        <f t="shared" si="290"/>
        <v>2.9673830763510267E-4</v>
      </c>
      <c r="AH278" s="15">
        <f t="shared" si="291"/>
        <v>9.7937136394747881E-3</v>
      </c>
      <c r="AI278" s="1">
        <f t="shared" si="255"/>
        <v>107806.8078838972</v>
      </c>
      <c r="AJ278" s="1">
        <f t="shared" si="256"/>
        <v>47832.233107595675</v>
      </c>
      <c r="AK278" s="1">
        <f t="shared" si="257"/>
        <v>16706.887353791608</v>
      </c>
      <c r="AL278" s="14">
        <f t="shared" si="292"/>
        <v>93.41561064623717</v>
      </c>
      <c r="AM278" s="14">
        <f t="shared" si="293"/>
        <v>22.976177696528744</v>
      </c>
      <c r="AN278" s="14">
        <f t="shared" si="294"/>
        <v>7.1813901612706159</v>
      </c>
      <c r="AO278" s="11">
        <f t="shared" si="295"/>
        <v>2.2147538753754079E-3</v>
      </c>
      <c r="AP278" s="11">
        <f t="shared" si="296"/>
        <v>2.7900057493165436E-3</v>
      </c>
      <c r="AQ278" s="11">
        <f t="shared" si="297"/>
        <v>2.5308872416133577E-3</v>
      </c>
      <c r="AR278" s="1">
        <f t="shared" si="303"/>
        <v>57393.643250900364</v>
      </c>
      <c r="AS278" s="1">
        <f t="shared" si="301"/>
        <v>25589.930092835646</v>
      </c>
      <c r="AT278" s="1">
        <f t="shared" si="302"/>
        <v>8899.6889876718997</v>
      </c>
      <c r="AU278" s="1">
        <f t="shared" si="258"/>
        <v>11478.728650180074</v>
      </c>
      <c r="AV278" s="1">
        <f t="shared" si="259"/>
        <v>5117.9860185671296</v>
      </c>
      <c r="AW278" s="1">
        <f t="shared" si="260"/>
        <v>1779.93779753438</v>
      </c>
      <c r="AX278" s="2">
        <v>0.2</v>
      </c>
      <c r="AY278" s="2">
        <v>0.2</v>
      </c>
      <c r="AZ278" s="2">
        <v>0.2</v>
      </c>
      <c r="BA278" s="2">
        <f t="shared" si="304"/>
        <v>0.20000000000000004</v>
      </c>
      <c r="BB278" s="2">
        <f t="shared" si="310"/>
        <v>4.000000000000001E-3</v>
      </c>
      <c r="BC278" s="2">
        <f t="shared" si="305"/>
        <v>4.000000000000001E-3</v>
      </c>
      <c r="BD278" s="2">
        <f t="shared" si="306"/>
        <v>4.000000000000001E-3</v>
      </c>
      <c r="BE278" s="2">
        <f t="shared" si="307"/>
        <v>229.5745730036015</v>
      </c>
      <c r="BF278" s="2">
        <f t="shared" si="308"/>
        <v>102.3597203713426</v>
      </c>
      <c r="BG278" s="2">
        <f t="shared" si="309"/>
        <v>35.598755950687604</v>
      </c>
      <c r="BH278" s="2">
        <f t="shared" si="311"/>
        <v>4102.3385498859025</v>
      </c>
      <c r="BI278" s="2">
        <f t="shared" si="312"/>
        <v>407.57282138415411</v>
      </c>
      <c r="BJ278" s="2">
        <f t="shared" si="313"/>
        <v>32.404469858841949</v>
      </c>
      <c r="BK278" s="11">
        <f t="shared" si="314"/>
        <v>2.9421100841125453E-2</v>
      </c>
      <c r="BL278" s="12">
        <f>BL$4*temperature!$I388+BL$5*temperature!$I388^2</f>
        <v>-19.696417862885291</v>
      </c>
      <c r="BM278" s="12">
        <f>BM$4*temperature!$I388+BM$5*temperature!$I388^2</f>
        <v>-17.974516250213689</v>
      </c>
      <c r="BN278" s="12">
        <f>BN$4*temperature!$I388+BN$5*temperature!$I388^2</f>
        <v>-16.345701917973287</v>
      </c>
      <c r="BO278" s="12">
        <f>BO$4*temperature!$I388^2+BO$5*temperature!$I388^6</f>
        <v>-78.391183246328609</v>
      </c>
      <c r="BP278" s="12">
        <f>BP$4*temperature!$I388^2+BP$5*temperature!$I388^6</f>
        <v>-78.159277746627367</v>
      </c>
      <c r="BQ278" s="12">
        <f>BQ$4*temperature!$I388^2+BQ$5*temperature!$I388^6</f>
        <v>-78.012481587902087</v>
      </c>
    </row>
    <row r="279" spans="1:69">
      <c r="A279" s="2">
        <f t="shared" si="261"/>
        <v>2233</v>
      </c>
      <c r="B279" s="5">
        <f t="shared" si="262"/>
        <v>1165.4048202078902</v>
      </c>
      <c r="C279" s="5">
        <f t="shared" si="263"/>
        <v>2964.1656248764116</v>
      </c>
      <c r="D279" s="5">
        <f t="shared" si="264"/>
        <v>4369.9434537258912</v>
      </c>
      <c r="E279" s="15">
        <f t="shared" si="265"/>
        <v>4.4258017022221023E-8</v>
      </c>
      <c r="F279" s="15">
        <f t="shared" si="266"/>
        <v>8.7191261276379687E-8</v>
      </c>
      <c r="G279" s="15">
        <f t="shared" si="267"/>
        <v>1.7799785831612283E-7</v>
      </c>
      <c r="H279" s="5">
        <f t="shared" si="268"/>
        <v>57300.495048013923</v>
      </c>
      <c r="I279" s="5">
        <f t="shared" si="269"/>
        <v>25573.312826321158</v>
      </c>
      <c r="J279" s="5">
        <f t="shared" si="270"/>
        <v>8892.501343285956</v>
      </c>
      <c r="K279" s="5">
        <f t="shared" si="271"/>
        <v>49167.889178450801</v>
      </c>
      <c r="L279" s="5">
        <f t="shared" si="272"/>
        <v>8627.4911940480451</v>
      </c>
      <c r="M279" s="5">
        <f t="shared" si="273"/>
        <v>2034.9236637613815</v>
      </c>
      <c r="N279" s="15">
        <f t="shared" si="274"/>
        <v>-1.6230149127387516E-3</v>
      </c>
      <c r="O279" s="15">
        <f t="shared" si="275"/>
        <v>-6.4945454025855387E-4</v>
      </c>
      <c r="P279" s="15">
        <f t="shared" si="276"/>
        <v>-8.0780656962464725E-4</v>
      </c>
      <c r="Q279" s="5">
        <f t="shared" si="277"/>
        <v>726.28781129055847</v>
      </c>
      <c r="R279" s="5">
        <f t="shared" si="278"/>
        <v>996.80211571939878</v>
      </c>
      <c r="S279" s="5">
        <f t="shared" si="279"/>
        <v>658.47511978797547</v>
      </c>
      <c r="T279" s="5">
        <f t="shared" si="280"/>
        <v>12.675070445412008</v>
      </c>
      <c r="U279" s="5">
        <f t="shared" si="281"/>
        <v>38.978216177508571</v>
      </c>
      <c r="V279" s="5">
        <f t="shared" si="282"/>
        <v>74.048357640692331</v>
      </c>
      <c r="W279" s="15">
        <f t="shared" si="283"/>
        <v>-1.0734613539272964E-2</v>
      </c>
      <c r="X279" s="15">
        <f t="shared" si="284"/>
        <v>-1.217998157191269E-2</v>
      </c>
      <c r="Y279" s="15">
        <f t="shared" si="285"/>
        <v>-9.7425357312937999E-3</v>
      </c>
      <c r="Z279" s="5">
        <f t="shared" si="298"/>
        <v>550.8658148162416</v>
      </c>
      <c r="AA279" s="5">
        <f t="shared" si="299"/>
        <v>2481.6579600237824</v>
      </c>
      <c r="AB279" s="5">
        <f t="shared" si="300"/>
        <v>10983.493520663415</v>
      </c>
      <c r="AC279" s="16">
        <f t="shared" si="286"/>
        <v>0.93638505423879037</v>
      </c>
      <c r="AD279" s="16">
        <f t="shared" si="287"/>
        <v>3.0721237113081474</v>
      </c>
      <c r="AE279" s="16">
        <f t="shared" si="288"/>
        <v>20.630434532036457</v>
      </c>
      <c r="AF279" s="15">
        <f t="shared" si="289"/>
        <v>-4.0504037456468023E-3</v>
      </c>
      <c r="AG279" s="15">
        <f t="shared" si="290"/>
        <v>2.9673830763510267E-4</v>
      </c>
      <c r="AH279" s="15">
        <f t="shared" si="291"/>
        <v>9.7937136394747881E-3</v>
      </c>
      <c r="AI279" s="1">
        <f t="shared" si="255"/>
        <v>108504.85574568756</v>
      </c>
      <c r="AJ279" s="1">
        <f t="shared" si="256"/>
        <v>48166.995815403236</v>
      </c>
      <c r="AK279" s="1">
        <f t="shared" si="257"/>
        <v>16816.136415946828</v>
      </c>
      <c r="AL279" s="14">
        <f t="shared" si="292"/>
        <v>93.620434306079474</v>
      </c>
      <c r="AM279" s="14">
        <f t="shared" si="293"/>
        <v>23.039640327720672</v>
      </c>
      <c r="AN279" s="14">
        <f t="shared" si="294"/>
        <v>7.1993836971194609</v>
      </c>
      <c r="AO279" s="11">
        <f t="shared" si="295"/>
        <v>2.1926063366216539E-3</v>
      </c>
      <c r="AP279" s="11">
        <f t="shared" si="296"/>
        <v>2.762105691823378E-3</v>
      </c>
      <c r="AQ279" s="11">
        <f t="shared" si="297"/>
        <v>2.5055783691972241E-3</v>
      </c>
      <c r="AR279" s="1">
        <f t="shared" si="303"/>
        <v>57300.495048013923</v>
      </c>
      <c r="AS279" s="1">
        <f t="shared" si="301"/>
        <v>25573.312826321158</v>
      </c>
      <c r="AT279" s="1">
        <f t="shared" si="302"/>
        <v>8892.501343285956</v>
      </c>
      <c r="AU279" s="1">
        <f t="shared" si="258"/>
        <v>11460.099009602785</v>
      </c>
      <c r="AV279" s="1">
        <f t="shared" si="259"/>
        <v>5114.6625652642324</v>
      </c>
      <c r="AW279" s="1">
        <f t="shared" si="260"/>
        <v>1778.5002686571913</v>
      </c>
      <c r="AX279" s="2">
        <v>0.2</v>
      </c>
      <c r="AY279" s="2">
        <v>0.2</v>
      </c>
      <c r="AZ279" s="2">
        <v>0.2</v>
      </c>
      <c r="BA279" s="2">
        <f t="shared" si="304"/>
        <v>0.19999999999999998</v>
      </c>
      <c r="BB279" s="2">
        <f t="shared" si="310"/>
        <v>4.000000000000001E-3</v>
      </c>
      <c r="BC279" s="2">
        <f t="shared" si="305"/>
        <v>4.000000000000001E-3</v>
      </c>
      <c r="BD279" s="2">
        <f t="shared" si="306"/>
        <v>4.000000000000001E-3</v>
      </c>
      <c r="BE279" s="2">
        <f t="shared" si="307"/>
        <v>229.20198019205574</v>
      </c>
      <c r="BF279" s="2">
        <f t="shared" si="308"/>
        <v>102.29325130528466</v>
      </c>
      <c r="BG279" s="2">
        <f t="shared" si="309"/>
        <v>35.570005373143829</v>
      </c>
      <c r="BH279" s="2">
        <f t="shared" si="311"/>
        <v>4160.7588277830091</v>
      </c>
      <c r="BI279" s="2">
        <f t="shared" si="312"/>
        <v>412.19722037884844</v>
      </c>
      <c r="BJ279" s="2">
        <f t="shared" si="313"/>
        <v>32.384965044341705</v>
      </c>
      <c r="BK279" s="11">
        <f t="shared" si="314"/>
        <v>2.8727027576556957E-2</v>
      </c>
      <c r="BL279" s="12">
        <f>BL$4*temperature!$I389+BL$5*temperature!$I389^2</f>
        <v>-19.7115160497038</v>
      </c>
      <c r="BM279" s="12">
        <f>BM$4*temperature!$I389+BM$5*temperature!$I389^2</f>
        <v>-17.986457452889308</v>
      </c>
      <c r="BN279" s="12">
        <f>BN$4*temperature!$I389+BN$5*temperature!$I389^2</f>
        <v>-16.355237883775764</v>
      </c>
      <c r="BO279" s="12">
        <f>BO$4*temperature!$I389^2+BO$5*temperature!$I389^6</f>
        <v>-78.509652811472918</v>
      </c>
      <c r="BP279" s="12">
        <f>BP$4*temperature!$I389^2+BP$5*temperature!$I389^6</f>
        <v>-78.271926102490028</v>
      </c>
      <c r="BQ279" s="12">
        <f>BQ$4*temperature!$I389^2+BQ$5*temperature!$I389^6</f>
        <v>-78.121433464885499</v>
      </c>
    </row>
    <row r="280" spans="1:69">
      <c r="A280" s="2">
        <f t="shared" si="261"/>
        <v>2234</v>
      </c>
      <c r="B280" s="5">
        <f t="shared" si="262"/>
        <v>1165.4048692074714</v>
      </c>
      <c r="C280" s="5">
        <f t="shared" si="263"/>
        <v>2964.1658704032839</v>
      </c>
      <c r="D280" s="5">
        <f t="shared" si="264"/>
        <v>4369.9441926744385</v>
      </c>
      <c r="E280" s="15">
        <f t="shared" si="265"/>
        <v>4.2045116171109967E-8</v>
      </c>
      <c r="F280" s="15">
        <f t="shared" si="266"/>
        <v>8.2831698212560695E-8</v>
      </c>
      <c r="G280" s="15">
        <f t="shared" si="267"/>
        <v>1.6909796540031667E-7</v>
      </c>
      <c r="H280" s="5">
        <f t="shared" si="268"/>
        <v>57168.132428794976</v>
      </c>
      <c r="I280" s="5">
        <f t="shared" si="269"/>
        <v>25539.997724713907</v>
      </c>
      <c r="J280" s="5">
        <f t="shared" si="270"/>
        <v>8879.7659273901172</v>
      </c>
      <c r="K280" s="5">
        <f t="shared" si="271"/>
        <v>49054.310599947908</v>
      </c>
      <c r="L280" s="5">
        <f t="shared" si="272"/>
        <v>8616.2511955645423</v>
      </c>
      <c r="M280" s="5">
        <f t="shared" si="273"/>
        <v>2032.0089996288107</v>
      </c>
      <c r="N280" s="15">
        <f t="shared" si="274"/>
        <v>-2.3100153453947669E-3</v>
      </c>
      <c r="O280" s="15">
        <f t="shared" si="275"/>
        <v>-1.3028119334688171E-3</v>
      </c>
      <c r="P280" s="15">
        <f t="shared" si="276"/>
        <v>-1.4323211157627469E-3</v>
      </c>
      <c r="Q280" s="5">
        <f t="shared" si="277"/>
        <v>716.83169631555188</v>
      </c>
      <c r="R280" s="5">
        <f t="shared" si="278"/>
        <v>983.3783375629107</v>
      </c>
      <c r="S280" s="5">
        <f t="shared" si="279"/>
        <v>651.1260533423881</v>
      </c>
      <c r="T280" s="5">
        <f t="shared" si="280"/>
        <v>12.539008462597449</v>
      </c>
      <c r="U280" s="5">
        <f t="shared" si="281"/>
        <v>38.50346222276049</v>
      </c>
      <c r="V280" s="5">
        <f t="shared" si="282"/>
        <v>73.326938870534264</v>
      </c>
      <c r="W280" s="15">
        <f t="shared" si="283"/>
        <v>-1.0734613539272964E-2</v>
      </c>
      <c r="X280" s="15">
        <f t="shared" si="284"/>
        <v>-1.217998157191269E-2</v>
      </c>
      <c r="Y280" s="15">
        <f t="shared" si="285"/>
        <v>-9.7425357312937999E-3</v>
      </c>
      <c r="Z280" s="5">
        <f t="shared" si="298"/>
        <v>541.86434602244105</v>
      </c>
      <c r="AA280" s="5">
        <f t="shared" si="299"/>
        <v>2450.5664933837011</v>
      </c>
      <c r="AB280" s="5">
        <f t="shared" si="300"/>
        <v>10974.137443856067</v>
      </c>
      <c r="AC280" s="16">
        <f t="shared" si="286"/>
        <v>0.9325923167077339</v>
      </c>
      <c r="AD280" s="16">
        <f t="shared" si="287"/>
        <v>3.0730353280990865</v>
      </c>
      <c r="AE280" s="16">
        <f t="shared" si="288"/>
        <v>20.832483100101154</v>
      </c>
      <c r="AF280" s="15">
        <f t="shared" si="289"/>
        <v>-4.0504037456468023E-3</v>
      </c>
      <c r="AG280" s="15">
        <f t="shared" si="290"/>
        <v>2.9673830763510267E-4</v>
      </c>
      <c r="AH280" s="15">
        <f t="shared" si="291"/>
        <v>9.7937136394747881E-3</v>
      </c>
      <c r="AI280" s="1">
        <f t="shared" si="255"/>
        <v>109114.46918072159</v>
      </c>
      <c r="AJ280" s="1">
        <f t="shared" si="256"/>
        <v>48464.958799127147</v>
      </c>
      <c r="AK280" s="1">
        <f t="shared" si="257"/>
        <v>16913.023043009336</v>
      </c>
      <c r="AL280" s="14">
        <f t="shared" si="292"/>
        <v>93.823654336001297</v>
      </c>
      <c r="AM280" s="14">
        <f t="shared" si="293"/>
        <v>23.102641870190563</v>
      </c>
      <c r="AN280" s="14">
        <f t="shared" si="294"/>
        <v>7.2172419309818849</v>
      </c>
      <c r="AO280" s="11">
        <f t="shared" si="295"/>
        <v>2.1706802732554373E-3</v>
      </c>
      <c r="AP280" s="11">
        <f t="shared" si="296"/>
        <v>2.7344846349051442E-3</v>
      </c>
      <c r="AQ280" s="11">
        <f t="shared" si="297"/>
        <v>2.4805225855052517E-3</v>
      </c>
      <c r="AR280" s="1">
        <f t="shared" si="303"/>
        <v>57168.132428794976</v>
      </c>
      <c r="AS280" s="1">
        <f t="shared" si="301"/>
        <v>25539.997724713907</v>
      </c>
      <c r="AT280" s="1">
        <f t="shared" si="302"/>
        <v>8879.7659273901172</v>
      </c>
      <c r="AU280" s="1">
        <f t="shared" si="258"/>
        <v>11433.626485758996</v>
      </c>
      <c r="AV280" s="1">
        <f t="shared" si="259"/>
        <v>5107.9995449427815</v>
      </c>
      <c r="AW280" s="1">
        <f t="shared" si="260"/>
        <v>1775.9531854780234</v>
      </c>
      <c r="AX280" s="2">
        <v>0.2</v>
      </c>
      <c r="AY280" s="2">
        <v>0.2</v>
      </c>
      <c r="AZ280" s="2">
        <v>0.2</v>
      </c>
      <c r="BA280" s="2">
        <f t="shared" si="304"/>
        <v>0.2</v>
      </c>
      <c r="BB280" s="2">
        <f t="shared" si="310"/>
        <v>4.000000000000001E-3</v>
      </c>
      <c r="BC280" s="2">
        <f t="shared" si="305"/>
        <v>4.000000000000001E-3</v>
      </c>
      <c r="BD280" s="2">
        <f t="shared" si="306"/>
        <v>4.000000000000001E-3</v>
      </c>
      <c r="BE280" s="2">
        <f t="shared" si="307"/>
        <v>228.67252971517996</v>
      </c>
      <c r="BF280" s="2">
        <f t="shared" si="308"/>
        <v>102.15999089885565</v>
      </c>
      <c r="BG280" s="2">
        <f t="shared" si="309"/>
        <v>35.519063709560477</v>
      </c>
      <c r="BH280" s="2">
        <f t="shared" si="311"/>
        <v>4220.106589292177</v>
      </c>
      <c r="BI280" s="2">
        <f t="shared" si="312"/>
        <v>416.88316221852381</v>
      </c>
      <c r="BJ280" s="2">
        <f t="shared" si="313"/>
        <v>32.366155327721017</v>
      </c>
      <c r="BK280" s="11">
        <f t="shared" si="314"/>
        <v>2.8055666893220005E-2</v>
      </c>
      <c r="BL280" s="12">
        <f>BL$4*temperature!$I390+BL$5*temperature!$I390^2</f>
        <v>-19.727794014326111</v>
      </c>
      <c r="BM280" s="12">
        <f>BM$4*temperature!$I390+BM$5*temperature!$I390^2</f>
        <v>-17.999331461474931</v>
      </c>
      <c r="BN280" s="12">
        <f>BN$4*temperature!$I390+BN$5*temperature!$I390^2</f>
        <v>-16.365518530585902</v>
      </c>
      <c r="BO280" s="12">
        <f>BO$4*temperature!$I390^2+BO$5*temperature!$I390^6</f>
        <v>-78.63749482391411</v>
      </c>
      <c r="BP280" s="12">
        <f>BP$4*temperature!$I390^2+BP$5*temperature!$I390^6</f>
        <v>-78.39348379857104</v>
      </c>
      <c r="BQ280" s="12">
        <f>BQ$4*temperature!$I390^2+BQ$5*temperature!$I390^6</f>
        <v>-78.239000607888173</v>
      </c>
    </row>
    <row r="281" spans="1:69">
      <c r="A281" s="2">
        <f t="shared" si="261"/>
        <v>2235</v>
      </c>
      <c r="B281" s="5">
        <f t="shared" si="262"/>
        <v>1165.4049157570753</v>
      </c>
      <c r="C281" s="5">
        <f t="shared" si="263"/>
        <v>2964.1661036538321</v>
      </c>
      <c r="D281" s="5">
        <f t="shared" si="264"/>
        <v>4369.9448946756766</v>
      </c>
      <c r="E281" s="15">
        <f t="shared" si="265"/>
        <v>3.9942860362554464E-8</v>
      </c>
      <c r="F281" s="15">
        <f t="shared" si="266"/>
        <v>7.8690113301932661E-8</v>
      </c>
      <c r="G281" s="15">
        <f t="shared" si="267"/>
        <v>1.6064306713030082E-7</v>
      </c>
      <c r="H281" s="5">
        <f t="shared" si="268"/>
        <v>56998.108011319637</v>
      </c>
      <c r="I281" s="5">
        <f t="shared" si="269"/>
        <v>25490.601742415773</v>
      </c>
      <c r="J281" s="5">
        <f t="shared" si="270"/>
        <v>8861.6928998111071</v>
      </c>
      <c r="K281" s="5">
        <f t="shared" si="271"/>
        <v>48908.415642208172</v>
      </c>
      <c r="L281" s="5">
        <f t="shared" si="272"/>
        <v>8599.5861402619539</v>
      </c>
      <c r="M281" s="5">
        <f t="shared" si="273"/>
        <v>2027.872916797683</v>
      </c>
      <c r="N281" s="15">
        <f t="shared" si="274"/>
        <v>-2.9741516281729385E-3</v>
      </c>
      <c r="O281" s="15">
        <f t="shared" si="275"/>
        <v>-1.9341422301113464E-3</v>
      </c>
      <c r="P281" s="15">
        <f t="shared" si="276"/>
        <v>-2.0354648192419944E-3</v>
      </c>
      <c r="Q281" s="5">
        <f t="shared" si="277"/>
        <v>707.02773299966009</v>
      </c>
      <c r="R281" s="5">
        <f t="shared" si="278"/>
        <v>969.52205650075678</v>
      </c>
      <c r="S281" s="5">
        <f t="shared" si="279"/>
        <v>643.47010590962395</v>
      </c>
      <c r="T281" s="5">
        <f t="shared" si="280"/>
        <v>12.404407052585793</v>
      </c>
      <c r="U281" s="5">
        <f t="shared" si="281"/>
        <v>38.034490762432434</v>
      </c>
      <c r="V281" s="5">
        <f t="shared" si="282"/>
        <v>72.612548548521687</v>
      </c>
      <c r="W281" s="15">
        <f t="shared" si="283"/>
        <v>-1.0734613539272964E-2</v>
      </c>
      <c r="X281" s="15">
        <f t="shared" si="284"/>
        <v>-1.217998157191269E-2</v>
      </c>
      <c r="Y281" s="15">
        <f t="shared" si="285"/>
        <v>-9.7425357312937999E-3</v>
      </c>
      <c r="Z281" s="5">
        <f t="shared" si="298"/>
        <v>532.6431919453679</v>
      </c>
      <c r="AA281" s="5">
        <f t="shared" si="299"/>
        <v>2418.2824819502503</v>
      </c>
      <c r="AB281" s="5">
        <f t="shared" si="300"/>
        <v>10957.936032816155</v>
      </c>
      <c r="AC281" s="16">
        <f t="shared" si="286"/>
        <v>0.92881494129497943</v>
      </c>
      <c r="AD281" s="16">
        <f t="shared" si="287"/>
        <v>3.0739472154016494</v>
      </c>
      <c r="AE281" s="16">
        <f t="shared" si="288"/>
        <v>21.036510473982741</v>
      </c>
      <c r="AF281" s="15">
        <f t="shared" si="289"/>
        <v>-4.0504037456468023E-3</v>
      </c>
      <c r="AG281" s="15">
        <f t="shared" si="290"/>
        <v>2.9673830763510267E-4</v>
      </c>
      <c r="AH281" s="15">
        <f t="shared" si="291"/>
        <v>9.7937136394747881E-3</v>
      </c>
      <c r="AI281" s="1">
        <f t="shared" si="255"/>
        <v>109636.64874840844</v>
      </c>
      <c r="AJ281" s="1">
        <f t="shared" si="256"/>
        <v>48726.462464157215</v>
      </c>
      <c r="AK281" s="1">
        <f t="shared" si="257"/>
        <v>16997.673924186427</v>
      </c>
      <c r="AL281" s="14">
        <f t="shared" si="292"/>
        <v>94.025278880076868</v>
      </c>
      <c r="AM281" s="14">
        <f t="shared" si="293"/>
        <v>23.165183951218118</v>
      </c>
      <c r="AN281" s="14">
        <f t="shared" si="294"/>
        <v>7.2349654372805929</v>
      </c>
      <c r="AO281" s="11">
        <f t="shared" si="295"/>
        <v>2.148973470522883E-3</v>
      </c>
      <c r="AP281" s="11">
        <f t="shared" si="296"/>
        <v>2.7071397885560927E-3</v>
      </c>
      <c r="AQ281" s="11">
        <f t="shared" si="297"/>
        <v>2.455717359650199E-3</v>
      </c>
      <c r="AR281" s="1">
        <f t="shared" si="303"/>
        <v>56998.108011319637</v>
      </c>
      <c r="AS281" s="1">
        <f t="shared" si="301"/>
        <v>25490.601742415773</v>
      </c>
      <c r="AT281" s="1">
        <f t="shared" si="302"/>
        <v>8861.6928998111071</v>
      </c>
      <c r="AU281" s="1">
        <f t="shared" si="258"/>
        <v>11399.621602263927</v>
      </c>
      <c r="AV281" s="1">
        <f t="shared" si="259"/>
        <v>5098.1203484831549</v>
      </c>
      <c r="AW281" s="1">
        <f t="shared" si="260"/>
        <v>1772.3385799622215</v>
      </c>
      <c r="AX281" s="2">
        <v>0.2</v>
      </c>
      <c r="AY281" s="2">
        <v>0.2</v>
      </c>
      <c r="AZ281" s="2">
        <v>0.2</v>
      </c>
      <c r="BA281" s="2">
        <f t="shared" si="304"/>
        <v>0.19999999999999998</v>
      </c>
      <c r="BB281" s="2">
        <f t="shared" si="310"/>
        <v>4.000000000000001E-3</v>
      </c>
      <c r="BC281" s="2">
        <f t="shared" si="305"/>
        <v>4.000000000000001E-3</v>
      </c>
      <c r="BD281" s="2">
        <f t="shared" si="306"/>
        <v>4.000000000000001E-3</v>
      </c>
      <c r="BE281" s="2">
        <f t="shared" si="307"/>
        <v>227.9924320452786</v>
      </c>
      <c r="BF281" s="2">
        <f t="shared" si="308"/>
        <v>101.96240696966312</v>
      </c>
      <c r="BG281" s="2">
        <f t="shared" si="309"/>
        <v>35.446771599244435</v>
      </c>
      <c r="BH281" s="2">
        <f t="shared" si="311"/>
        <v>4280.3969992103703</v>
      </c>
      <c r="BI281" s="2">
        <f t="shared" si="312"/>
        <v>421.63149975529086</v>
      </c>
      <c r="BJ281" s="2">
        <f t="shared" si="313"/>
        <v>32.348036612999586</v>
      </c>
      <c r="BK281" s="11">
        <f t="shared" si="314"/>
        <v>2.7406819136150368E-2</v>
      </c>
      <c r="BL281" s="12">
        <f>BL$4*temperature!$I391+BL$5*temperature!$I391^2</f>
        <v>-19.745179174865012</v>
      </c>
      <c r="BM281" s="12">
        <f>BM$4*temperature!$I391+BM$5*temperature!$I391^2</f>
        <v>-18.013080810325349</v>
      </c>
      <c r="BN281" s="12">
        <f>BN$4*temperature!$I391+BN$5*temperature!$I391^2</f>
        <v>-16.376497917479711</v>
      </c>
      <c r="BO281" s="12">
        <f>BO$4*temperature!$I391^2+BO$5*temperature!$I391^6</f>
        <v>-78.774164443157559</v>
      </c>
      <c r="BP281" s="12">
        <f>BP$4*temperature!$I391^2+BP$5*temperature!$I391^6</f>
        <v>-78.523432214627618</v>
      </c>
      <c r="BQ281" s="12">
        <f>BQ$4*temperature!$I391^2+BQ$5*temperature!$I391^6</f>
        <v>-78.364681046505979</v>
      </c>
    </row>
    <row r="282" spans="1:69">
      <c r="A282" s="2">
        <f t="shared" si="261"/>
        <v>2236</v>
      </c>
      <c r="B282" s="5">
        <f t="shared" si="262"/>
        <v>1165.4049599792006</v>
      </c>
      <c r="C282" s="5">
        <f t="shared" si="263"/>
        <v>2964.1663252418707</v>
      </c>
      <c r="D282" s="5">
        <f t="shared" si="264"/>
        <v>4369.9455615769593</v>
      </c>
      <c r="E282" s="15">
        <f t="shared" si="265"/>
        <v>3.7945717344426738E-8</v>
      </c>
      <c r="F282" s="15">
        <f t="shared" si="266"/>
        <v>7.4755607636836019E-8</v>
      </c>
      <c r="G282" s="15">
        <f t="shared" si="267"/>
        <v>1.5261091377378576E-7</v>
      </c>
      <c r="H282" s="5">
        <f t="shared" si="268"/>
        <v>56792.027969298542</v>
      </c>
      <c r="I282" s="5">
        <f t="shared" si="269"/>
        <v>25425.766574762165</v>
      </c>
      <c r="J282" s="5">
        <f t="shared" si="270"/>
        <v>8838.5002830599497</v>
      </c>
      <c r="K282" s="5">
        <f t="shared" si="271"/>
        <v>48731.58251386894</v>
      </c>
      <c r="L282" s="5">
        <f t="shared" si="272"/>
        <v>8577.7125116916195</v>
      </c>
      <c r="M282" s="5">
        <f t="shared" si="273"/>
        <v>2022.5653062530248</v>
      </c>
      <c r="N282" s="15">
        <f t="shared" si="274"/>
        <v>-3.6155971527039865E-3</v>
      </c>
      <c r="O282" s="15">
        <f t="shared" si="275"/>
        <v>-2.5435675872732544E-3</v>
      </c>
      <c r="P282" s="15">
        <f t="shared" si="276"/>
        <v>-2.6173289759398033E-3</v>
      </c>
      <c r="Q282" s="5">
        <f t="shared" si="277"/>
        <v>696.90920369810749</v>
      </c>
      <c r="R282" s="5">
        <f t="shared" si="278"/>
        <v>955.27735863445741</v>
      </c>
      <c r="S282" s="5">
        <f t="shared" si="279"/>
        <v>635.53340756192665</v>
      </c>
      <c r="T282" s="5">
        <f t="shared" si="280"/>
        <v>12.271250536692452</v>
      </c>
      <c r="U282" s="5">
        <f t="shared" si="281"/>
        <v>37.571231365848924</v>
      </c>
      <c r="V282" s="5">
        <f t="shared" si="282"/>
        <v>71.905118199747406</v>
      </c>
      <c r="W282" s="15">
        <f t="shared" si="283"/>
        <v>-1.0734613539272964E-2</v>
      </c>
      <c r="X282" s="15">
        <f t="shared" si="284"/>
        <v>-1.217998157191269E-2</v>
      </c>
      <c r="Y282" s="15">
        <f t="shared" si="285"/>
        <v>-9.7425357312937999E-3</v>
      </c>
      <c r="Z282" s="5">
        <f t="shared" si="298"/>
        <v>523.23042447654268</v>
      </c>
      <c r="AA282" s="5">
        <f t="shared" si="299"/>
        <v>2384.9151864389364</v>
      </c>
      <c r="AB282" s="5">
        <f t="shared" si="300"/>
        <v>10935.149529032142</v>
      </c>
      <c r="AC282" s="16">
        <f t="shared" si="286"/>
        <v>0.92505286577774548</v>
      </c>
      <c r="AD282" s="16">
        <f t="shared" si="287"/>
        <v>3.0748593732961074</v>
      </c>
      <c r="AE282" s="16">
        <f t="shared" si="288"/>
        <v>21.242536033538741</v>
      </c>
      <c r="AF282" s="15">
        <f t="shared" si="289"/>
        <v>-4.0504037456468023E-3</v>
      </c>
      <c r="AG282" s="15">
        <f t="shared" si="290"/>
        <v>2.9673830763510267E-4</v>
      </c>
      <c r="AH282" s="15">
        <f t="shared" si="291"/>
        <v>9.7937136394747881E-3</v>
      </c>
      <c r="AI282" s="1">
        <f t="shared" si="255"/>
        <v>110072.60547583151</v>
      </c>
      <c r="AJ282" s="1">
        <f t="shared" si="256"/>
        <v>48951.936566224649</v>
      </c>
      <c r="AK282" s="1">
        <f t="shared" si="257"/>
        <v>17070.245111730008</v>
      </c>
      <c r="AL282" s="14">
        <f t="shared" si="292"/>
        <v>94.225316131649947</v>
      </c>
      <c r="AM282" s="14">
        <f t="shared" si="293"/>
        <v>23.227268228489844</v>
      </c>
      <c r="AN282" s="14">
        <f t="shared" si="294"/>
        <v>7.2525547971991831</v>
      </c>
      <c r="AO282" s="11">
        <f t="shared" si="295"/>
        <v>2.1274837358176541E-3</v>
      </c>
      <c r="AP282" s="11">
        <f t="shared" si="296"/>
        <v>2.6800683906705318E-3</v>
      </c>
      <c r="AQ282" s="11">
        <f t="shared" si="297"/>
        <v>2.4311601860536971E-3</v>
      </c>
      <c r="AR282" s="1">
        <f t="shared" si="303"/>
        <v>56792.027969298542</v>
      </c>
      <c r="AS282" s="1">
        <f t="shared" si="301"/>
        <v>25425.766574762165</v>
      </c>
      <c r="AT282" s="1">
        <f t="shared" si="302"/>
        <v>8838.5002830599497</v>
      </c>
      <c r="AU282" s="1">
        <f t="shared" si="258"/>
        <v>11358.405593859708</v>
      </c>
      <c r="AV282" s="1">
        <f t="shared" si="259"/>
        <v>5085.153314952433</v>
      </c>
      <c r="AW282" s="1">
        <f t="shared" si="260"/>
        <v>1767.70005661199</v>
      </c>
      <c r="AX282" s="2">
        <v>0.2</v>
      </c>
      <c r="AY282" s="2">
        <v>0.2</v>
      </c>
      <c r="AZ282" s="2">
        <v>0.2</v>
      </c>
      <c r="BA282" s="2">
        <f t="shared" si="304"/>
        <v>0.20000000000000004</v>
      </c>
      <c r="BB282" s="2">
        <f t="shared" si="310"/>
        <v>4.000000000000001E-3</v>
      </c>
      <c r="BC282" s="2">
        <f t="shared" si="305"/>
        <v>4.000000000000001E-3</v>
      </c>
      <c r="BD282" s="2">
        <f t="shared" si="306"/>
        <v>4.000000000000001E-3</v>
      </c>
      <c r="BE282" s="2">
        <f t="shared" si="307"/>
        <v>227.16811187719424</v>
      </c>
      <c r="BF282" s="2">
        <f t="shared" si="308"/>
        <v>101.70306629904869</v>
      </c>
      <c r="BG282" s="2">
        <f t="shared" si="309"/>
        <v>35.354001132239809</v>
      </c>
      <c r="BH282" s="2">
        <f t="shared" si="311"/>
        <v>4341.6456928027619</v>
      </c>
      <c r="BI282" s="2">
        <f t="shared" si="312"/>
        <v>426.4431157860493</v>
      </c>
      <c r="BJ282" s="2">
        <f t="shared" si="313"/>
        <v>32.330606031839928</v>
      </c>
      <c r="BK282" s="11">
        <f t="shared" si="314"/>
        <v>2.6780333637000137E-2</v>
      </c>
      <c r="BL282" s="12">
        <f>BL$4*temperature!$I392+BL$5*temperature!$I392^2</f>
        <v>-19.763598771336188</v>
      </c>
      <c r="BM282" s="12">
        <f>BM$4*temperature!$I392+BM$5*temperature!$I392^2</f>
        <v>-18.027647894419481</v>
      </c>
      <c r="BN282" s="12">
        <f>BN$4*temperature!$I392+BN$5*temperature!$I392^2</f>
        <v>-16.388129993462183</v>
      </c>
      <c r="BO282" s="12">
        <f>BO$4*temperature!$I392^2+BO$5*temperature!$I392^6</f>
        <v>-78.919114900432646</v>
      </c>
      <c r="BP282" s="12">
        <f>BP$4*temperature!$I392^2+BP$5*temperature!$I392^6</f>
        <v>-78.661250908908343</v>
      </c>
      <c r="BQ282" s="12">
        <f>BQ$4*temperature!$I392^2+BQ$5*temperature!$I392^6</f>
        <v>-78.497971056625133</v>
      </c>
    </row>
    <row r="283" spans="1:69">
      <c r="A283" s="2">
        <f t="shared" si="261"/>
        <v>2237</v>
      </c>
      <c r="B283" s="5">
        <f t="shared" si="262"/>
        <v>1165.4050019902215</v>
      </c>
      <c r="C283" s="5">
        <f t="shared" si="263"/>
        <v>2964.1665357505226</v>
      </c>
      <c r="D283" s="5">
        <f t="shared" si="264"/>
        <v>4369.946195133276</v>
      </c>
      <c r="E283" s="15">
        <f t="shared" si="265"/>
        <v>3.60484314772054E-8</v>
      </c>
      <c r="F283" s="15">
        <f t="shared" si="266"/>
        <v>7.1017827254994215E-8</v>
      </c>
      <c r="G283" s="15">
        <f t="shared" si="267"/>
        <v>1.4498036808509648E-7</v>
      </c>
      <c r="H283" s="5">
        <f t="shared" si="268"/>
        <v>56551.545578811034</v>
      </c>
      <c r="I283" s="5">
        <f t="shared" si="269"/>
        <v>25346.15600313076</v>
      </c>
      <c r="J283" s="5">
        <f t="shared" si="270"/>
        <v>8810.4130785023845</v>
      </c>
      <c r="K283" s="5">
        <f t="shared" si="271"/>
        <v>48525.229840471831</v>
      </c>
      <c r="L283" s="5">
        <f t="shared" si="272"/>
        <v>8550.854244332515</v>
      </c>
      <c r="M283" s="5">
        <f t="shared" si="273"/>
        <v>2016.1376559542932</v>
      </c>
      <c r="N283" s="15">
        <f t="shared" si="274"/>
        <v>-4.2344751135134917E-3</v>
      </c>
      <c r="O283" s="15">
        <f t="shared" si="275"/>
        <v>-3.1311689826973854E-3</v>
      </c>
      <c r="P283" s="15">
        <f t="shared" si="276"/>
        <v>-3.1779692249539471E-3</v>
      </c>
      <c r="Q283" s="5">
        <f t="shared" si="277"/>
        <v>686.50881111674369</v>
      </c>
      <c r="R283" s="5">
        <f t="shared" si="278"/>
        <v>940.68746194774189</v>
      </c>
      <c r="S283" s="5">
        <f t="shared" si="279"/>
        <v>627.34176302596677</v>
      </c>
      <c r="T283" s="5">
        <f t="shared" si="280"/>
        <v>12.139523404537464</v>
      </c>
      <c r="U283" s="5">
        <f t="shared" si="281"/>
        <v>37.113614460178816</v>
      </c>
      <c r="V283" s="5">
        <f t="shared" si="282"/>
        <v>71.204580016423463</v>
      </c>
      <c r="W283" s="15">
        <f t="shared" si="283"/>
        <v>-1.0734613539272964E-2</v>
      </c>
      <c r="X283" s="15">
        <f t="shared" si="284"/>
        <v>-1.217998157191269E-2</v>
      </c>
      <c r="Y283" s="15">
        <f t="shared" si="285"/>
        <v>-9.7425357312937999E-3</v>
      </c>
      <c r="Z283" s="5">
        <f t="shared" si="298"/>
        <v>513.65332037189455</v>
      </c>
      <c r="AA283" s="5">
        <f t="shared" si="299"/>
        <v>2350.5721301166391</v>
      </c>
      <c r="AB283" s="5">
        <f t="shared" si="300"/>
        <v>10906.04782998687</v>
      </c>
      <c r="AC283" s="16">
        <f t="shared" si="286"/>
        <v>0.92130602818527796</v>
      </c>
      <c r="AD283" s="16">
        <f t="shared" si="287"/>
        <v>3.0757718018627553</v>
      </c>
      <c r="AE283" s="16">
        <f t="shared" si="288"/>
        <v>21.450579348427443</v>
      </c>
      <c r="AF283" s="15">
        <f t="shared" si="289"/>
        <v>-4.0504037456468023E-3</v>
      </c>
      <c r="AG283" s="15">
        <f t="shared" si="290"/>
        <v>2.9673830763510267E-4</v>
      </c>
      <c r="AH283" s="15">
        <f t="shared" si="291"/>
        <v>9.7937136394747881E-3</v>
      </c>
      <c r="AI283" s="1">
        <f t="shared" si="255"/>
        <v>110423.75052210808</v>
      </c>
      <c r="AJ283" s="1">
        <f t="shared" si="256"/>
        <v>49141.896224554621</v>
      </c>
      <c r="AK283" s="1">
        <f t="shared" si="257"/>
        <v>17130.920657168997</v>
      </c>
      <c r="AL283" s="14">
        <f t="shared" si="292"/>
        <v>94.4237743309466</v>
      </c>
      <c r="AM283" s="14">
        <f t="shared" si="293"/>
        <v>23.288896389196839</v>
      </c>
      <c r="AN283" s="14">
        <f t="shared" si="294"/>
        <v>7.270010598444606</v>
      </c>
      <c r="AO283" s="11">
        <f t="shared" si="295"/>
        <v>2.1062088984594774E-3</v>
      </c>
      <c r="AP283" s="11">
        <f t="shared" si="296"/>
        <v>2.6532677067638267E-3</v>
      </c>
      <c r="AQ283" s="11">
        <f t="shared" si="297"/>
        <v>2.4068485841931601E-3</v>
      </c>
      <c r="AR283" s="1">
        <f t="shared" si="303"/>
        <v>56551.545578811034</v>
      </c>
      <c r="AS283" s="1">
        <f t="shared" si="301"/>
        <v>25346.15600313076</v>
      </c>
      <c r="AT283" s="1">
        <f t="shared" si="302"/>
        <v>8810.4130785023845</v>
      </c>
      <c r="AU283" s="1">
        <f t="shared" si="258"/>
        <v>11310.309115762208</v>
      </c>
      <c r="AV283" s="1">
        <f t="shared" si="259"/>
        <v>5069.2312006261527</v>
      </c>
      <c r="AW283" s="1">
        <f t="shared" si="260"/>
        <v>1762.0826157004769</v>
      </c>
      <c r="AX283" s="2">
        <v>0.2</v>
      </c>
      <c r="AY283" s="2">
        <v>0.2</v>
      </c>
      <c r="AZ283" s="2">
        <v>0.2</v>
      </c>
      <c r="BA283" s="2">
        <f t="shared" si="304"/>
        <v>0.20000000000000004</v>
      </c>
      <c r="BB283" s="2">
        <f t="shared" si="310"/>
        <v>4.000000000000001E-3</v>
      </c>
      <c r="BC283" s="2">
        <f t="shared" si="305"/>
        <v>4.000000000000001E-3</v>
      </c>
      <c r="BD283" s="2">
        <f t="shared" si="306"/>
        <v>4.000000000000001E-3</v>
      </c>
      <c r="BE283" s="2">
        <f t="shared" si="307"/>
        <v>226.20618231524418</v>
      </c>
      <c r="BF283" s="2">
        <f t="shared" si="308"/>
        <v>101.38462401252306</v>
      </c>
      <c r="BG283" s="2">
        <f t="shared" si="309"/>
        <v>35.241652314009549</v>
      </c>
      <c r="BH283" s="2">
        <f t="shared" si="311"/>
        <v>4403.8687835497039</v>
      </c>
      <c r="BI283" s="2">
        <f t="shared" si="312"/>
        <v>431.31892322526681</v>
      </c>
      <c r="BJ283" s="2">
        <f t="shared" si="313"/>
        <v>32.313861871309953</v>
      </c>
      <c r="BK283" s="11">
        <f t="shared" si="314"/>
        <v>2.6176105960910884E-2</v>
      </c>
      <c r="BL283" s="12">
        <f>BL$4*temperature!$I393+BL$5*temperature!$I393^2</f>
        <v>-19.78298005793798</v>
      </c>
      <c r="BM283" s="12">
        <f>BM$4*temperature!$I393+BM$5*temperature!$I393^2</f>
        <v>-18.042975122305521</v>
      </c>
      <c r="BN283" s="12">
        <f>BN$4*temperature!$I393+BN$5*temperature!$I393^2</f>
        <v>-16.400368720329261</v>
      </c>
      <c r="BO283" s="12">
        <f>BO$4*temperature!$I393^2+BO$5*temperature!$I393^6</f>
        <v>-79.071798656429507</v>
      </c>
      <c r="BP283" s="12">
        <f>BP$4*temperature!$I393^2+BP$5*temperature!$I393^6</f>
        <v>-78.806418726854872</v>
      </c>
      <c r="BQ283" s="12">
        <f>BQ$4*temperature!$I393^2+BQ$5*temperature!$I393^6</f>
        <v>-78.638366237987725</v>
      </c>
    </row>
    <row r="284" spans="1:69">
      <c r="A284" s="2">
        <f t="shared" si="261"/>
        <v>2238</v>
      </c>
      <c r="B284" s="5">
        <f t="shared" si="262"/>
        <v>1165.4050419006926</v>
      </c>
      <c r="C284" s="5">
        <f t="shared" si="263"/>
        <v>2964.166735733756</v>
      </c>
      <c r="D284" s="5">
        <f t="shared" si="264"/>
        <v>4369.9467970118631</v>
      </c>
      <c r="E284" s="15">
        <f t="shared" si="265"/>
        <v>3.4246009903345128E-8</v>
      </c>
      <c r="F284" s="15">
        <f t="shared" si="266"/>
        <v>6.7466935892244502E-8</v>
      </c>
      <c r="G284" s="15">
        <f t="shared" si="267"/>
        <v>1.3773134968084164E-7</v>
      </c>
      <c r="H284" s="5">
        <f t="shared" si="268"/>
        <v>56278.3548240694</v>
      </c>
      <c r="I284" s="5">
        <f t="shared" si="269"/>
        <v>25252.453252312342</v>
      </c>
      <c r="J284" s="5">
        <f t="shared" si="270"/>
        <v>8777.6623884550772</v>
      </c>
      <c r="K284" s="5">
        <f t="shared" si="271"/>
        <v>48290.811177788812</v>
      </c>
      <c r="L284" s="5">
        <f t="shared" si="272"/>
        <v>8519.2418320763936</v>
      </c>
      <c r="M284" s="5">
        <f t="shared" si="273"/>
        <v>2008.6428499443466</v>
      </c>
      <c r="N284" s="15">
        <f t="shared" si="274"/>
        <v>-4.8308614601862976E-3</v>
      </c>
      <c r="O284" s="15">
        <f t="shared" si="275"/>
        <v>-3.6969887864799489E-3</v>
      </c>
      <c r="P284" s="15">
        <f t="shared" si="276"/>
        <v>-3.7174078802665322E-3</v>
      </c>
      <c r="Q284" s="5">
        <f t="shared" si="277"/>
        <v>675.8585991090481</v>
      </c>
      <c r="R284" s="5">
        <f t="shared" si="278"/>
        <v>925.7946159142806</v>
      </c>
      <c r="S284" s="5">
        <f t="shared" si="279"/>
        <v>618.92058393873697</v>
      </c>
      <c r="T284" s="5">
        <f t="shared" si="280"/>
        <v>12.009210312238794</v>
      </c>
      <c r="U284" s="5">
        <f t="shared" si="281"/>
        <v>36.661571319986763</v>
      </c>
      <c r="V284" s="5">
        <f t="shared" si="282"/>
        <v>70.510866851381692</v>
      </c>
      <c r="W284" s="15">
        <f t="shared" si="283"/>
        <v>-1.0734613539272964E-2</v>
      </c>
      <c r="X284" s="15">
        <f t="shared" si="284"/>
        <v>-1.217998157191269E-2</v>
      </c>
      <c r="Y284" s="15">
        <f t="shared" si="285"/>
        <v>-9.7425357312937999E-3</v>
      </c>
      <c r="Z284" s="5">
        <f t="shared" si="298"/>
        <v>503.93831012926142</v>
      </c>
      <c r="AA284" s="5">
        <f t="shared" si="299"/>
        <v>2315.3588277046138</v>
      </c>
      <c r="AB284" s="5">
        <f t="shared" si="300"/>
        <v>10870.909396485367</v>
      </c>
      <c r="AC284" s="16">
        <f t="shared" si="286"/>
        <v>0.91757436679782933</v>
      </c>
      <c r="AD284" s="16">
        <f t="shared" si="287"/>
        <v>3.0766845011819117</v>
      </c>
      <c r="AE284" s="16">
        <f t="shared" si="288"/>
        <v>21.660660179966772</v>
      </c>
      <c r="AF284" s="15">
        <f t="shared" si="289"/>
        <v>-4.0504037456468023E-3</v>
      </c>
      <c r="AG284" s="15">
        <f t="shared" si="290"/>
        <v>2.9673830763510267E-4</v>
      </c>
      <c r="AH284" s="15">
        <f t="shared" si="291"/>
        <v>9.7937136394747881E-3</v>
      </c>
      <c r="AI284" s="1">
        <f t="shared" si="255"/>
        <v>110691.68458565949</v>
      </c>
      <c r="AJ284" s="1">
        <f t="shared" si="256"/>
        <v>49296.937802725311</v>
      </c>
      <c r="AK284" s="1">
        <f t="shared" si="257"/>
        <v>17179.911207152574</v>
      </c>
      <c r="AL284" s="14">
        <f t="shared" si="292"/>
        <v>94.620661762731359</v>
      </c>
      <c r="AM284" s="14">
        <f t="shared" si="293"/>
        <v>23.35007014914531</v>
      </c>
      <c r="AN284" s="14">
        <f t="shared" si="294"/>
        <v>7.2873334350133812</v>
      </c>
      <c r="AO284" s="11">
        <f t="shared" si="295"/>
        <v>2.0851468094748825E-3</v>
      </c>
      <c r="AP284" s="11">
        <f t="shared" si="296"/>
        <v>2.6267350296961885E-3</v>
      </c>
      <c r="AQ284" s="11">
        <f t="shared" si="297"/>
        <v>2.3827800983512283E-3</v>
      </c>
      <c r="AR284" s="1">
        <f t="shared" si="303"/>
        <v>56278.3548240694</v>
      </c>
      <c r="AS284" s="1">
        <f t="shared" si="301"/>
        <v>25252.453252312342</v>
      </c>
      <c r="AT284" s="1">
        <f t="shared" si="302"/>
        <v>8777.6623884550772</v>
      </c>
      <c r="AU284" s="1">
        <f t="shared" si="258"/>
        <v>11255.67096481388</v>
      </c>
      <c r="AV284" s="1">
        <f t="shared" si="259"/>
        <v>5050.4906504624687</v>
      </c>
      <c r="AW284" s="1">
        <f t="shared" si="260"/>
        <v>1755.5324776910156</v>
      </c>
      <c r="AX284" s="2">
        <v>0.2</v>
      </c>
      <c r="AY284" s="2">
        <v>0.2</v>
      </c>
      <c r="AZ284" s="2">
        <v>0.2</v>
      </c>
      <c r="BA284" s="2">
        <f t="shared" si="304"/>
        <v>0.2</v>
      </c>
      <c r="BB284" s="2">
        <f t="shared" si="310"/>
        <v>4.000000000000001E-3</v>
      </c>
      <c r="BC284" s="2">
        <f t="shared" si="305"/>
        <v>4.000000000000001E-3</v>
      </c>
      <c r="BD284" s="2">
        <f t="shared" si="306"/>
        <v>4.000000000000001E-3</v>
      </c>
      <c r="BE284" s="2">
        <f t="shared" si="307"/>
        <v>225.11341929627764</v>
      </c>
      <c r="BF284" s="2">
        <f t="shared" si="308"/>
        <v>101.00981300924938</v>
      </c>
      <c r="BG284" s="2">
        <f t="shared" si="309"/>
        <v>35.110649553820316</v>
      </c>
      <c r="BH284" s="2">
        <f t="shared" si="311"/>
        <v>4467.0828704913411</v>
      </c>
      <c r="BI284" s="2">
        <f t="shared" si="312"/>
        <v>436.25986521228708</v>
      </c>
      <c r="BJ284" s="2">
        <f t="shared" si="313"/>
        <v>32.297803498547971</v>
      </c>
      <c r="BK284" s="11">
        <f t="shared" si="314"/>
        <v>2.5594075116195353E-2</v>
      </c>
      <c r="BL284" s="12">
        <f>BL$4*temperature!$I394+BL$5*temperature!$I394^2</f>
        <v>-19.803250488409109</v>
      </c>
      <c r="BM284" s="12">
        <f>BM$4*temperature!$I394+BM$5*temperature!$I394^2</f>
        <v>-18.059005063485941</v>
      </c>
      <c r="BN284" s="12">
        <f>BN$4*temperature!$I394+BN$5*temperature!$I394^2</f>
        <v>-16.413168191018343</v>
      </c>
      <c r="BO284" s="12">
        <f>BO$4*temperature!$I394^2+BO$5*temperature!$I394^6</f>
        <v>-79.231668537091394</v>
      </c>
      <c r="BP284" s="12">
        <f>BP$4*temperature!$I394^2+BP$5*temperature!$I394^6</f>
        <v>-78.958414888208708</v>
      </c>
      <c r="BQ284" s="12">
        <f>BQ$4*temperature!$I394^2+BQ$5*temperature!$I394^6</f>
        <v>-78.785362570383811</v>
      </c>
    </row>
    <row r="285" spans="1:69">
      <c r="A285" s="2">
        <f t="shared" si="261"/>
        <v>2239</v>
      </c>
      <c r="B285" s="5">
        <f t="shared" si="262"/>
        <v>1165.4050798156418</v>
      </c>
      <c r="C285" s="5">
        <f t="shared" si="263"/>
        <v>2964.166925717841</v>
      </c>
      <c r="D285" s="5">
        <f t="shared" si="264"/>
        <v>4369.9473687965992</v>
      </c>
      <c r="E285" s="15">
        <f t="shared" si="265"/>
        <v>3.2533709408177867E-8</v>
      </c>
      <c r="F285" s="15">
        <f t="shared" si="266"/>
        <v>6.4093589097632269E-8</v>
      </c>
      <c r="G285" s="15">
        <f t="shared" si="267"/>
        <v>1.3084478219679956E-7</v>
      </c>
      <c r="H285" s="5">
        <f t="shared" si="268"/>
        <v>55974.184074901677</v>
      </c>
      <c r="I285" s="5">
        <f t="shared" si="269"/>
        <v>25145.358365995173</v>
      </c>
      <c r="J285" s="5">
        <f t="shared" si="270"/>
        <v>8740.4845460868801</v>
      </c>
      <c r="K285" s="5">
        <f t="shared" si="271"/>
        <v>48029.809586685828</v>
      </c>
      <c r="L285" s="5">
        <f t="shared" si="272"/>
        <v>8483.1114428232304</v>
      </c>
      <c r="M285" s="5">
        <f t="shared" si="273"/>
        <v>2000.1349692442277</v>
      </c>
      <c r="N285" s="15">
        <f t="shared" si="274"/>
        <v>-5.4047878827728768E-3</v>
      </c>
      <c r="O285" s="15">
        <f t="shared" si="275"/>
        <v>-4.2410334118144766E-3</v>
      </c>
      <c r="P285" s="15">
        <f t="shared" si="276"/>
        <v>-4.235636365297446E-3</v>
      </c>
      <c r="Q285" s="5">
        <f t="shared" si="277"/>
        <v>664.98987968124004</v>
      </c>
      <c r="R285" s="5">
        <f t="shared" si="278"/>
        <v>910.64000959777127</v>
      </c>
      <c r="S285" s="5">
        <f t="shared" si="279"/>
        <v>610.29482563314548</v>
      </c>
      <c r="T285" s="5">
        <f t="shared" si="280"/>
        <v>11.88029608062506</v>
      </c>
      <c r="U285" s="5">
        <f t="shared" si="281"/>
        <v>36.215034056911961</v>
      </c>
      <c r="V285" s="5">
        <f t="shared" si="282"/>
        <v>69.823912211637605</v>
      </c>
      <c r="W285" s="15">
        <f t="shared" si="283"/>
        <v>-1.0734613539272964E-2</v>
      </c>
      <c r="X285" s="15">
        <f t="shared" si="284"/>
        <v>-1.217998157191269E-2</v>
      </c>
      <c r="Y285" s="15">
        <f t="shared" si="285"/>
        <v>-9.7425357312937999E-3</v>
      </c>
      <c r="Z285" s="5">
        <f t="shared" si="298"/>
        <v>494.11093288678558</v>
      </c>
      <c r="AA285" s="5">
        <f t="shared" si="299"/>
        <v>2279.3785351298779</v>
      </c>
      <c r="AB285" s="5">
        <f t="shared" si="300"/>
        <v>10830.02016758376</v>
      </c>
      <c r="AC285" s="16">
        <f t="shared" si="286"/>
        <v>0.91385782014564187</v>
      </c>
      <c r="AD285" s="16">
        <f t="shared" si="287"/>
        <v>3.0775974713339198</v>
      </c>
      <c r="AE285" s="16">
        <f t="shared" si="288"/>
        <v>21.872798483011341</v>
      </c>
      <c r="AF285" s="15">
        <f t="shared" si="289"/>
        <v>-4.0504037456468023E-3</v>
      </c>
      <c r="AG285" s="15">
        <f t="shared" si="290"/>
        <v>2.9673830763510267E-4</v>
      </c>
      <c r="AH285" s="15">
        <f t="shared" si="291"/>
        <v>9.7937136394747881E-3</v>
      </c>
      <c r="AI285" s="1">
        <f t="shared" si="255"/>
        <v>110878.18709190741</v>
      </c>
      <c r="AJ285" s="1">
        <f t="shared" si="256"/>
        <v>49417.734672915249</v>
      </c>
      <c r="AK285" s="1">
        <f t="shared" si="257"/>
        <v>17217.452564128333</v>
      </c>
      <c r="AL285" s="14">
        <f t="shared" si="292"/>
        <v>94.81598675400646</v>
      </c>
      <c r="AM285" s="14">
        <f t="shared" si="293"/>
        <v>23.410791251879864</v>
      </c>
      <c r="AN285" s="14">
        <f t="shared" si="294"/>
        <v>7.3045239069615908</v>
      </c>
      <c r="AO285" s="11">
        <f t="shared" si="295"/>
        <v>2.0642953413801336E-3</v>
      </c>
      <c r="AP285" s="11">
        <f t="shared" si="296"/>
        <v>2.6004676793992265E-3</v>
      </c>
      <c r="AQ285" s="11">
        <f t="shared" si="297"/>
        <v>2.3589522973677161E-3</v>
      </c>
      <c r="AR285" s="1">
        <f t="shared" si="303"/>
        <v>55974.184074901677</v>
      </c>
      <c r="AS285" s="1">
        <f t="shared" si="301"/>
        <v>25145.358365995173</v>
      </c>
      <c r="AT285" s="1">
        <f t="shared" si="302"/>
        <v>8740.4845460868801</v>
      </c>
      <c r="AU285" s="1">
        <f t="shared" si="258"/>
        <v>11194.836814980335</v>
      </c>
      <c r="AV285" s="1">
        <f t="shared" si="259"/>
        <v>5029.0716731990351</v>
      </c>
      <c r="AW285" s="1">
        <f t="shared" si="260"/>
        <v>1748.0969092173762</v>
      </c>
      <c r="AX285" s="2">
        <v>0.2</v>
      </c>
      <c r="AY285" s="2">
        <v>0.2</v>
      </c>
      <c r="AZ285" s="2">
        <v>0.2</v>
      </c>
      <c r="BA285" s="2">
        <f t="shared" si="304"/>
        <v>0.19999999999999998</v>
      </c>
      <c r="BB285" s="2">
        <f t="shared" si="310"/>
        <v>4.000000000000001E-3</v>
      </c>
      <c r="BC285" s="2">
        <f t="shared" si="305"/>
        <v>4.000000000000001E-3</v>
      </c>
      <c r="BD285" s="2">
        <f t="shared" si="306"/>
        <v>4.000000000000001E-3</v>
      </c>
      <c r="BE285" s="2">
        <f t="shared" si="307"/>
        <v>223.89673629960677</v>
      </c>
      <c r="BF285" s="2">
        <f t="shared" si="308"/>
        <v>100.58143346398072</v>
      </c>
      <c r="BG285" s="2">
        <f t="shared" si="309"/>
        <v>34.961938184347531</v>
      </c>
      <c r="BH285" s="2">
        <f t="shared" si="311"/>
        <v>4531.3050450334331</v>
      </c>
      <c r="BI285" s="2">
        <f t="shared" si="312"/>
        <v>441.26691514294549</v>
      </c>
      <c r="BJ285" s="2">
        <f t="shared" si="313"/>
        <v>32.282431282071876</v>
      </c>
      <c r="BK285" s="11">
        <f t="shared" si="314"/>
        <v>2.5034220709374527E-2</v>
      </c>
      <c r="BL285" s="12">
        <f>BL$4*temperature!$I395+BL$5*temperature!$I395^2</f>
        <v>-19.824337894296512</v>
      </c>
      <c r="BM285" s="12">
        <f>BM$4*temperature!$I395+BM$5*temperature!$I395^2</f>
        <v>-18.075680590106508</v>
      </c>
      <c r="BN285" s="12">
        <f>BN$4*temperature!$I395+BN$5*temperature!$I395^2</f>
        <v>-16.426482743336649</v>
      </c>
      <c r="BO285" s="12">
        <f>BO$4*temperature!$I395^2+BO$5*temperature!$I395^6</f>
        <v>-79.398178847374211</v>
      </c>
      <c r="BP285" s="12">
        <f>BP$4*temperature!$I395^2+BP$5*temperature!$I395^6</f>
        <v>-79.116720052411765</v>
      </c>
      <c r="BQ285" s="12">
        <f>BQ$4*temperature!$I395^2+BQ$5*temperature!$I395^6</f>
        <v>-78.938457448344664</v>
      </c>
    </row>
    <row r="286" spans="1:69">
      <c r="A286" s="2">
        <f t="shared" si="261"/>
        <v>2240</v>
      </c>
      <c r="B286" s="5">
        <f t="shared" si="262"/>
        <v>1165.4051158348443</v>
      </c>
      <c r="C286" s="5">
        <f t="shared" si="263"/>
        <v>2964.1671062027331</v>
      </c>
      <c r="D286" s="5">
        <f t="shared" si="264"/>
        <v>4369.9479119921707</v>
      </c>
      <c r="E286" s="15">
        <f t="shared" si="265"/>
        <v>3.0907023937768974E-8</v>
      </c>
      <c r="F286" s="15">
        <f t="shared" si="266"/>
        <v>6.0888909642750647E-8</v>
      </c>
      <c r="G286" s="15">
        <f t="shared" si="267"/>
        <v>1.2430254308695959E-7</v>
      </c>
      <c r="H286" s="5">
        <f t="shared" si="268"/>
        <v>55640.789848945496</v>
      </c>
      <c r="I286" s="5">
        <f t="shared" si="269"/>
        <v>25025.585606336357</v>
      </c>
      <c r="J286" s="5">
        <f t="shared" si="270"/>
        <v>8699.1202550379676</v>
      </c>
      <c r="K286" s="5">
        <f t="shared" si="271"/>
        <v>47743.732280672986</v>
      </c>
      <c r="L286" s="5">
        <f t="shared" si="272"/>
        <v>8442.7040412021688</v>
      </c>
      <c r="M286" s="5">
        <f t="shared" si="273"/>
        <v>1990.6690949714809</v>
      </c>
      <c r="N286" s="15">
        <f t="shared" si="274"/>
        <v>-5.9562448503260867E-3</v>
      </c>
      <c r="O286" s="15">
        <f t="shared" si="275"/>
        <v>-4.7632760565990973E-3</v>
      </c>
      <c r="P286" s="15">
        <f t="shared" si="276"/>
        <v>-4.7326177574523731E-3</v>
      </c>
      <c r="Q286" s="5">
        <f t="shared" si="277"/>
        <v>653.93316609411625</v>
      </c>
      <c r="R286" s="5">
        <f t="shared" si="278"/>
        <v>895.26368807042059</v>
      </c>
      <c r="S286" s="5">
        <f t="shared" si="279"/>
        <v>601.48892841458223</v>
      </c>
      <c r="T286" s="5">
        <f t="shared" si="280"/>
        <v>11.75276569346741</v>
      </c>
      <c r="U286" s="5">
        <f t="shared" si="281"/>
        <v>35.773935609472581</v>
      </c>
      <c r="V286" s="5">
        <f t="shared" si="282"/>
        <v>69.143650252017011</v>
      </c>
      <c r="W286" s="15">
        <f t="shared" si="283"/>
        <v>-1.0734613539272964E-2</v>
      </c>
      <c r="X286" s="15">
        <f t="shared" si="284"/>
        <v>-1.217998157191269E-2</v>
      </c>
      <c r="Y286" s="15">
        <f t="shared" si="285"/>
        <v>-9.7425357312937999E-3</v>
      </c>
      <c r="Z286" s="5">
        <f t="shared" si="298"/>
        <v>484.19579711050102</v>
      </c>
      <c r="AA286" s="5">
        <f t="shared" si="299"/>
        <v>2242.7320197487998</v>
      </c>
      <c r="AB286" s="5">
        <f t="shared" si="300"/>
        <v>10783.672485435442</v>
      </c>
      <c r="AC286" s="16">
        <f t="shared" si="286"/>
        <v>0.91015632700793536</v>
      </c>
      <c r="AD286" s="16">
        <f t="shared" si="287"/>
        <v>3.0785107123991455</v>
      </c>
      <c r="AE286" s="16">
        <f t="shared" si="288"/>
        <v>22.087014407847892</v>
      </c>
      <c r="AF286" s="15">
        <f t="shared" si="289"/>
        <v>-4.0504037456468023E-3</v>
      </c>
      <c r="AG286" s="15">
        <f t="shared" si="290"/>
        <v>2.9673830763510267E-4</v>
      </c>
      <c r="AH286" s="15">
        <f t="shared" si="291"/>
        <v>9.7937136394747881E-3</v>
      </c>
      <c r="AI286" s="1">
        <f t="shared" si="255"/>
        <v>110985.20519769701</v>
      </c>
      <c r="AJ286" s="1">
        <f t="shared" si="256"/>
        <v>49505.032878822756</v>
      </c>
      <c r="AK286" s="1">
        <f t="shared" si="257"/>
        <v>17243.804216932876</v>
      </c>
      <c r="AL286" s="14">
        <f t="shared" si="292"/>
        <v>95.009757671753675</v>
      </c>
      <c r="AM286" s="14">
        <f t="shared" si="293"/>
        <v>23.471061467819542</v>
      </c>
      <c r="AN286" s="14">
        <f t="shared" si="294"/>
        <v>7.3215826201785807</v>
      </c>
      <c r="AO286" s="11">
        <f t="shared" si="295"/>
        <v>2.0436523879663322E-3</v>
      </c>
      <c r="AP286" s="11">
        <f t="shared" si="296"/>
        <v>2.5744630026052341E-3</v>
      </c>
      <c r="AQ286" s="11">
        <f t="shared" si="297"/>
        <v>2.335362774394039E-3</v>
      </c>
      <c r="AR286" s="1">
        <f t="shared" si="303"/>
        <v>55640.789848945496</v>
      </c>
      <c r="AS286" s="1">
        <f t="shared" si="301"/>
        <v>25025.585606336357</v>
      </c>
      <c r="AT286" s="1">
        <f t="shared" si="302"/>
        <v>8699.1202550379676</v>
      </c>
      <c r="AU286" s="1">
        <f t="shared" si="258"/>
        <v>11128.157969789099</v>
      </c>
      <c r="AV286" s="1">
        <f t="shared" si="259"/>
        <v>5005.1171212672716</v>
      </c>
      <c r="AW286" s="1">
        <f t="shared" si="260"/>
        <v>1739.8240510075937</v>
      </c>
      <c r="AX286" s="2">
        <v>0.2</v>
      </c>
      <c r="AY286" s="2">
        <v>0.2</v>
      </c>
      <c r="AZ286" s="2">
        <v>0.2</v>
      </c>
      <c r="BA286" s="2">
        <f t="shared" si="304"/>
        <v>0.2</v>
      </c>
      <c r="BB286" s="2">
        <f t="shared" si="310"/>
        <v>4.000000000000001E-3</v>
      </c>
      <c r="BC286" s="2">
        <f t="shared" si="305"/>
        <v>4.000000000000001E-3</v>
      </c>
      <c r="BD286" s="2">
        <f t="shared" si="306"/>
        <v>4.000000000000001E-3</v>
      </c>
      <c r="BE286" s="2">
        <f t="shared" si="307"/>
        <v>222.56315939578204</v>
      </c>
      <c r="BF286" s="2">
        <f t="shared" si="308"/>
        <v>100.10234242534546</v>
      </c>
      <c r="BG286" s="2">
        <f t="shared" si="309"/>
        <v>34.79648102015188</v>
      </c>
      <c r="BH286" s="2">
        <f t="shared" si="311"/>
        <v>4596.5528970708856</v>
      </c>
      <c r="BI286" s="2">
        <f t="shared" si="312"/>
        <v>446.34107661492942</v>
      </c>
      <c r="BJ286" s="2">
        <f t="shared" si="313"/>
        <v>32.267746509501684</v>
      </c>
      <c r="BK286" s="11">
        <f t="shared" si="314"/>
        <v>2.4496560029348829E-2</v>
      </c>
      <c r="BL286" s="12">
        <f>BL$4*temperature!$I396+BL$5*temperature!$I396^2</f>
        <v>-19.846170655980984</v>
      </c>
      <c r="BM286" s="12">
        <f>BM$4*temperature!$I396+BM$5*temperature!$I396^2</f>
        <v>-18.092945012827148</v>
      </c>
      <c r="BN286" s="12">
        <f>BN$4*temperature!$I396+BN$5*temperature!$I396^2</f>
        <v>-16.440267068968286</v>
      </c>
      <c r="BO286" s="12">
        <f>BO$4*temperature!$I396^2+BO$5*temperature!$I396^6</f>
        <v>-79.570786462594455</v>
      </c>
      <c r="BP286" s="12">
        <f>BP$4*temperature!$I396^2+BP$5*temperature!$I396^6</f>
        <v>-79.280817361922146</v>
      </c>
      <c r="BQ286" s="12">
        <f>BQ$4*temperature!$I396^2+BQ$5*temperature!$I396^6</f>
        <v>-79.09715069395908</v>
      </c>
    </row>
    <row r="287" spans="1:69">
      <c r="A287" s="2">
        <f t="shared" si="261"/>
        <v>2241</v>
      </c>
      <c r="B287" s="5">
        <f t="shared" si="262"/>
        <v>1165.4051500530879</v>
      </c>
      <c r="C287" s="5">
        <f t="shared" si="263"/>
        <v>2964.1672776633909</v>
      </c>
      <c r="D287" s="5">
        <f t="shared" si="264"/>
        <v>4369.9484280280267</v>
      </c>
      <c r="E287" s="15">
        <f t="shared" si="265"/>
        <v>2.9361672740880525E-8</v>
      </c>
      <c r="F287" s="15">
        <f t="shared" si="266"/>
        <v>5.7844464160613111E-8</v>
      </c>
      <c r="G287" s="15">
        <f t="shared" si="267"/>
        <v>1.180874159326116E-7</v>
      </c>
      <c r="H287" s="5">
        <f t="shared" si="268"/>
        <v>55279.950671824874</v>
      </c>
      <c r="I287" s="5">
        <f t="shared" si="269"/>
        <v>24893.860883704951</v>
      </c>
      <c r="J287" s="5">
        <f t="shared" si="270"/>
        <v>8653.8137406985643</v>
      </c>
      <c r="K287" s="5">
        <f t="shared" si="271"/>
        <v>47434.105357528839</v>
      </c>
      <c r="L287" s="5">
        <f t="shared" si="272"/>
        <v>8398.2645214707354</v>
      </c>
      <c r="M287" s="5">
        <f t="shared" si="273"/>
        <v>1980.3011141263435</v>
      </c>
      <c r="N287" s="15">
        <f t="shared" si="274"/>
        <v>-6.4851847217124448E-3</v>
      </c>
      <c r="O287" s="15">
        <f t="shared" si="275"/>
        <v>-5.2636595472919101E-3</v>
      </c>
      <c r="P287" s="15">
        <f t="shared" si="276"/>
        <v>-5.2082894496767729E-3</v>
      </c>
      <c r="Q287" s="5">
        <f t="shared" si="277"/>
        <v>642.71811194880434</v>
      </c>
      <c r="R287" s="5">
        <f t="shared" si="278"/>
        <v>879.70447697235124</v>
      </c>
      <c r="S287" s="5">
        <f t="shared" si="279"/>
        <v>592.52676328627524</v>
      </c>
      <c r="T287" s="5">
        <f t="shared" si="280"/>
        <v>11.626604295730411</v>
      </c>
      <c r="U287" s="5">
        <f t="shared" si="281"/>
        <v>35.338209732994414</v>
      </c>
      <c r="V287" s="5">
        <f t="shared" si="282"/>
        <v>68.470015768844647</v>
      </c>
      <c r="W287" s="15">
        <f t="shared" si="283"/>
        <v>-1.0734613539272964E-2</v>
      </c>
      <c r="X287" s="15">
        <f t="shared" si="284"/>
        <v>-1.217998157191269E-2</v>
      </c>
      <c r="Y287" s="15">
        <f t="shared" si="285"/>
        <v>-9.7425357312937999E-3</v>
      </c>
      <c r="Z287" s="5">
        <f t="shared" si="298"/>
        <v>474.21654684345333</v>
      </c>
      <c r="AA287" s="5">
        <f t="shared" si="299"/>
        <v>2205.5173506573165</v>
      </c>
      <c r="AB287" s="5">
        <f t="shared" si="300"/>
        <v>10732.164032411481</v>
      </c>
      <c r="AC287" s="16">
        <f t="shared" si="286"/>
        <v>0.90646982641189833</v>
      </c>
      <c r="AD287" s="16">
        <f t="shared" si="287"/>
        <v>3.0794242244579793</v>
      </c>
      <c r="AE287" s="16">
        <f t="shared" si="288"/>
        <v>22.303328302109307</v>
      </c>
      <c r="AF287" s="15">
        <f t="shared" si="289"/>
        <v>-4.0504037456468023E-3</v>
      </c>
      <c r="AG287" s="15">
        <f t="shared" si="290"/>
        <v>2.9673830763510267E-4</v>
      </c>
      <c r="AH287" s="15">
        <f t="shared" si="291"/>
        <v>9.7937136394747881E-3</v>
      </c>
      <c r="AI287" s="1">
        <f t="shared" si="255"/>
        <v>111014.84264771642</v>
      </c>
      <c r="AJ287" s="1">
        <f t="shared" si="256"/>
        <v>49559.646712207752</v>
      </c>
      <c r="AK287" s="1">
        <f t="shared" si="257"/>
        <v>17259.247846247181</v>
      </c>
      <c r="AL287" s="14">
        <f t="shared" si="292"/>
        <v>95.201982920718208</v>
      </c>
      <c r="AM287" s="14">
        <f t="shared" si="293"/>
        <v>23.53088259340651</v>
      </c>
      <c r="AN287" s="14">
        <f t="shared" si="294"/>
        <v>7.3385101861643891</v>
      </c>
      <c r="AO287" s="11">
        <f t="shared" si="295"/>
        <v>2.0232158640866691E-3</v>
      </c>
      <c r="AP287" s="11">
        <f t="shared" si="296"/>
        <v>2.5487183725791816E-3</v>
      </c>
      <c r="AQ287" s="11">
        <f t="shared" si="297"/>
        <v>2.3120091466500986E-3</v>
      </c>
      <c r="AR287" s="1">
        <f t="shared" si="303"/>
        <v>55279.950671824874</v>
      </c>
      <c r="AS287" s="1">
        <f t="shared" si="301"/>
        <v>24893.860883704951</v>
      </c>
      <c r="AT287" s="1">
        <f t="shared" si="302"/>
        <v>8653.8137406985643</v>
      </c>
      <c r="AU287" s="1">
        <f t="shared" si="258"/>
        <v>11055.990134364976</v>
      </c>
      <c r="AV287" s="1">
        <f t="shared" si="259"/>
        <v>4978.7721767409903</v>
      </c>
      <c r="AW287" s="1">
        <f t="shared" si="260"/>
        <v>1730.762748139713</v>
      </c>
      <c r="AX287" s="2">
        <v>0.2</v>
      </c>
      <c r="AY287" s="2">
        <v>0.2</v>
      </c>
      <c r="AZ287" s="2">
        <v>0.2</v>
      </c>
      <c r="BA287" s="2">
        <f t="shared" si="304"/>
        <v>0.2</v>
      </c>
      <c r="BB287" s="2">
        <f t="shared" si="310"/>
        <v>4.000000000000001E-3</v>
      </c>
      <c r="BC287" s="2">
        <f t="shared" si="305"/>
        <v>4.000000000000001E-3</v>
      </c>
      <c r="BD287" s="2">
        <f t="shared" si="306"/>
        <v>4.000000000000001E-3</v>
      </c>
      <c r="BE287" s="2">
        <f t="shared" si="307"/>
        <v>221.11980268729954</v>
      </c>
      <c r="BF287" s="2">
        <f t="shared" si="308"/>
        <v>99.575443534819826</v>
      </c>
      <c r="BG287" s="2">
        <f t="shared" si="309"/>
        <v>34.615254962794268</v>
      </c>
      <c r="BH287" s="2">
        <f t="shared" si="311"/>
        <v>4662.8445202755611</v>
      </c>
      <c r="BI287" s="2">
        <f t="shared" si="312"/>
        <v>451.48338327577915</v>
      </c>
      <c r="BJ287" s="2">
        <f t="shared" si="313"/>
        <v>32.253751301466387</v>
      </c>
      <c r="BK287" s="11">
        <f t="shared" si="314"/>
        <v>2.398114504503765E-2</v>
      </c>
      <c r="BL287" s="12">
        <f>BL$4*temperature!$I397+BL$5*temperature!$I397^2</f>
        <v>-19.868677866322077</v>
      </c>
      <c r="BM287" s="12">
        <f>BM$4*temperature!$I397+BM$5*temperature!$I397^2</f>
        <v>-18.110742210764588</v>
      </c>
      <c r="BN287" s="12">
        <f>BN$4*temperature!$I397+BN$5*temperature!$I397^2</f>
        <v>-16.454476317671645</v>
      </c>
      <c r="BO287" s="12">
        <f>BO$4*temperature!$I397^2+BO$5*temperature!$I397^6</f>
        <v>-79.748951896702167</v>
      </c>
      <c r="BP287" s="12">
        <f>BP$4*temperature!$I397^2+BP$5*temperature!$I397^6</f>
        <v>-79.450193462805885</v>
      </c>
      <c r="BQ287" s="12">
        <f>BQ$4*temperature!$I397^2+BQ$5*temperature!$I397^6</f>
        <v>-79.260945547187703</v>
      </c>
    </row>
    <row r="288" spans="1:69">
      <c r="A288" s="2">
        <f t="shared" si="261"/>
        <v>2242</v>
      </c>
      <c r="B288" s="5">
        <f t="shared" si="262"/>
        <v>1165.4051825604201</v>
      </c>
      <c r="C288" s="5">
        <f t="shared" si="263"/>
        <v>2964.1674405510253</v>
      </c>
      <c r="D288" s="5">
        <f t="shared" si="264"/>
        <v>4369.9489182621483</v>
      </c>
      <c r="E288" s="15">
        <f t="shared" si="265"/>
        <v>2.7893589103836498E-8</v>
      </c>
      <c r="F288" s="15">
        <f t="shared" si="266"/>
        <v>5.4952240952582456E-8</v>
      </c>
      <c r="G288" s="15">
        <f t="shared" si="267"/>
        <v>1.1218304513598101E-7</v>
      </c>
      <c r="H288" s="5">
        <f t="shared" si="268"/>
        <v>54893.461048852267</v>
      </c>
      <c r="I288" s="5">
        <f t="shared" si="269"/>
        <v>24750.919222789031</v>
      </c>
      <c r="J288" s="5">
        <f t="shared" si="270"/>
        <v>8604.8119151181254</v>
      </c>
      <c r="K288" s="5">
        <f t="shared" si="271"/>
        <v>47102.46862661976</v>
      </c>
      <c r="L288" s="5">
        <f t="shared" si="272"/>
        <v>8350.0408526813681</v>
      </c>
      <c r="M288" s="5">
        <f t="shared" si="273"/>
        <v>1969.0875284968108</v>
      </c>
      <c r="N288" s="15">
        <f t="shared" si="274"/>
        <v>-6.9915249462260132E-3</v>
      </c>
      <c r="O288" s="15">
        <f t="shared" si="275"/>
        <v>-5.7420992951675576E-3</v>
      </c>
      <c r="P288" s="15">
        <f t="shared" si="276"/>
        <v>-5.6625659348172874E-3</v>
      </c>
      <c r="Q288" s="5">
        <f t="shared" si="277"/>
        <v>631.37345614216042</v>
      </c>
      <c r="R288" s="5">
        <f t="shared" si="278"/>
        <v>863.99991503113074</v>
      </c>
      <c r="S288" s="5">
        <f t="shared" si="279"/>
        <v>583.43158207799115</v>
      </c>
      <c r="T288" s="5">
        <f t="shared" si="280"/>
        <v>11.501797191841694</v>
      </c>
      <c r="U288" s="5">
        <f t="shared" si="281"/>
        <v>34.907790989662153</v>
      </c>
      <c r="V288" s="5">
        <f t="shared" si="282"/>
        <v>67.802944193694429</v>
      </c>
      <c r="W288" s="15">
        <f t="shared" si="283"/>
        <v>-1.0734613539272964E-2</v>
      </c>
      <c r="X288" s="15">
        <f t="shared" si="284"/>
        <v>-1.217998157191269E-2</v>
      </c>
      <c r="Y288" s="15">
        <f t="shared" si="285"/>
        <v>-9.7425357312937999E-3</v>
      </c>
      <c r="Z288" s="5">
        <f t="shared" si="298"/>
        <v>464.19583329256488</v>
      </c>
      <c r="AA288" s="5">
        <f t="shared" si="299"/>
        <v>2167.8297086926004</v>
      </c>
      <c r="AB288" s="5">
        <f t="shared" si="300"/>
        <v>10675.796782886791</v>
      </c>
      <c r="AC288" s="16">
        <f t="shared" si="286"/>
        <v>0.90279825763168375</v>
      </c>
      <c r="AD288" s="16">
        <f t="shared" si="287"/>
        <v>3.0803380075908353</v>
      </c>
      <c r="AE288" s="16">
        <f t="shared" si="288"/>
        <v>22.521760712707358</v>
      </c>
      <c r="AF288" s="15">
        <f t="shared" si="289"/>
        <v>-4.0504037456468023E-3</v>
      </c>
      <c r="AG288" s="15">
        <f t="shared" si="290"/>
        <v>2.9673830763510267E-4</v>
      </c>
      <c r="AH288" s="15">
        <f t="shared" si="291"/>
        <v>9.7937136394747881E-3</v>
      </c>
      <c r="AI288" s="1">
        <f t="shared" si="255"/>
        <v>110969.34851730976</v>
      </c>
      <c r="AJ288" s="1">
        <f t="shared" si="256"/>
        <v>49582.454217727965</v>
      </c>
      <c r="AK288" s="1">
        <f t="shared" si="257"/>
        <v>17264.085809762175</v>
      </c>
      <c r="AL288" s="14">
        <f t="shared" si="292"/>
        <v>95.392670941234542</v>
      </c>
      <c r="AM288" s="14">
        <f t="shared" si="293"/>
        <v>23.590256450267443</v>
      </c>
      <c r="AN288" s="14">
        <f t="shared" si="294"/>
        <v>7.3553072218108539</v>
      </c>
      <c r="AO288" s="11">
        <f t="shared" si="295"/>
        <v>2.0029837054458023E-3</v>
      </c>
      <c r="AP288" s="11">
        <f t="shared" si="296"/>
        <v>2.5232311888533899E-3</v>
      </c>
      <c r="AQ288" s="11">
        <f t="shared" si="297"/>
        <v>2.2888890551835974E-3</v>
      </c>
      <c r="AR288" s="1">
        <f t="shared" si="303"/>
        <v>54893.461048852267</v>
      </c>
      <c r="AS288" s="1">
        <f t="shared" si="301"/>
        <v>24750.919222789031</v>
      </c>
      <c r="AT288" s="1">
        <f t="shared" si="302"/>
        <v>8604.8119151181254</v>
      </c>
      <c r="AU288" s="1">
        <f t="shared" si="258"/>
        <v>10978.692209770454</v>
      </c>
      <c r="AV288" s="1">
        <f t="shared" si="259"/>
        <v>4950.1838445578069</v>
      </c>
      <c r="AW288" s="1">
        <f t="shared" si="260"/>
        <v>1720.9623830236251</v>
      </c>
      <c r="AX288" s="2">
        <v>0.2</v>
      </c>
      <c r="AY288" s="2">
        <v>0.2</v>
      </c>
      <c r="AZ288" s="2">
        <v>0.2</v>
      </c>
      <c r="BA288" s="2">
        <f t="shared" si="304"/>
        <v>0.19999999999999998</v>
      </c>
      <c r="BB288" s="2">
        <f t="shared" si="310"/>
        <v>4.000000000000001E-3</v>
      </c>
      <c r="BC288" s="2">
        <f t="shared" si="305"/>
        <v>4.000000000000001E-3</v>
      </c>
      <c r="BD288" s="2">
        <f t="shared" si="306"/>
        <v>4.000000000000001E-3</v>
      </c>
      <c r="BE288" s="2">
        <f t="shared" si="307"/>
        <v>219.57384419540912</v>
      </c>
      <c r="BF288" s="2">
        <f t="shared" si="308"/>
        <v>99.003676891156147</v>
      </c>
      <c r="BG288" s="2">
        <f t="shared" si="309"/>
        <v>34.419247660472507</v>
      </c>
      <c r="BH288" s="2">
        <f t="shared" si="311"/>
        <v>4730.1985163882355</v>
      </c>
      <c r="BI288" s="2">
        <f t="shared" si="312"/>
        <v>456.69489856223259</v>
      </c>
      <c r="BJ288" s="2">
        <f t="shared" si="313"/>
        <v>32.240448521506387</v>
      </c>
      <c r="BK288" s="11">
        <f t="shared" si="314"/>
        <v>2.3488059302287451E-2</v>
      </c>
      <c r="BL288" s="12">
        <f>BL$4*temperature!$I398+BL$5*temperature!$I398^2</f>
        <v>-19.891789486798015</v>
      </c>
      <c r="BM288" s="12">
        <f>BM$4*temperature!$I398+BM$5*temperature!$I398^2</f>
        <v>-18.129016755408628</v>
      </c>
      <c r="BN288" s="12">
        <f>BN$4*temperature!$I398+BN$5*temperature!$I398^2</f>
        <v>-16.469066196589139</v>
      </c>
      <c r="BO288" s="12">
        <f>BO$4*temperature!$I398^2+BO$5*temperature!$I398^6</f>
        <v>-79.932140346553979</v>
      </c>
      <c r="BP288" s="12">
        <f>BP$4*temperature!$I398^2+BP$5*temperature!$I398^6</f>
        <v>-79.624339501723711</v>
      </c>
      <c r="BQ288" s="12">
        <f>BQ$4*temperature!$I398^2+BQ$5*temperature!$I398^6</f>
        <v>-79.429349632823715</v>
      </c>
    </row>
    <row r="289" spans="1:69">
      <c r="A289" s="2">
        <f t="shared" si="261"/>
        <v>2243</v>
      </c>
      <c r="B289" s="5">
        <f t="shared" si="262"/>
        <v>1165.4052134423869</v>
      </c>
      <c r="C289" s="5">
        <f t="shared" si="263"/>
        <v>2964.1675952942865</v>
      </c>
      <c r="D289" s="5">
        <f t="shared" si="264"/>
        <v>4369.9493839846164</v>
      </c>
      <c r="E289" s="15">
        <f t="shared" si="265"/>
        <v>2.6498909648644671E-8</v>
      </c>
      <c r="F289" s="15">
        <f t="shared" si="266"/>
        <v>5.2204628904953329E-8</v>
      </c>
      <c r="G289" s="15">
        <f t="shared" si="267"/>
        <v>1.0657389287918195E-7</v>
      </c>
      <c r="H289" s="5">
        <f t="shared" si="268"/>
        <v>54483.125562007837</v>
      </c>
      <c r="I289" s="5">
        <f t="shared" si="269"/>
        <v>24597.502271343554</v>
      </c>
      <c r="J289" s="5">
        <f t="shared" si="270"/>
        <v>8552.3635575362441</v>
      </c>
      <c r="K289" s="5">
        <f t="shared" si="271"/>
        <v>46750.370543714125</v>
      </c>
      <c r="L289" s="5">
        <f t="shared" si="272"/>
        <v>8298.2832382328506</v>
      </c>
      <c r="M289" s="5">
        <f t="shared" si="273"/>
        <v>1957.0852671382684</v>
      </c>
      <c r="N289" s="15">
        <f t="shared" si="274"/>
        <v>-7.4751513704452988E-3</v>
      </c>
      <c r="O289" s="15">
        <f t="shared" si="275"/>
        <v>-6.1984863740992546E-3</v>
      </c>
      <c r="P289" s="15">
        <f t="shared" si="276"/>
        <v>-6.0953417178488678E-3</v>
      </c>
      <c r="Q289" s="5">
        <f t="shared" si="277"/>
        <v>619.9269735755131</v>
      </c>
      <c r="R289" s="5">
        <f t="shared" si="278"/>
        <v>848.18619435683831</v>
      </c>
      <c r="S289" s="5">
        <f t="shared" si="279"/>
        <v>574.22597192892999</v>
      </c>
      <c r="T289" s="5">
        <f t="shared" si="280"/>
        <v>11.378329843980179</v>
      </c>
      <c r="U289" s="5">
        <f t="shared" si="281"/>
        <v>34.482614738691886</v>
      </c>
      <c r="V289" s="5">
        <f t="shared" si="282"/>
        <v>67.142371587200444</v>
      </c>
      <c r="W289" s="15">
        <f t="shared" si="283"/>
        <v>-1.0734613539272964E-2</v>
      </c>
      <c r="X289" s="15">
        <f t="shared" si="284"/>
        <v>-1.217998157191269E-2</v>
      </c>
      <c r="Y289" s="15">
        <f t="shared" si="285"/>
        <v>-9.7425357312937999E-3</v>
      </c>
      <c r="Z289" s="5">
        <f t="shared" si="298"/>
        <v>454.15529153326298</v>
      </c>
      <c r="AA289" s="5">
        <f t="shared" si="299"/>
        <v>2129.7612157217759</v>
      </c>
      <c r="AB289" s="5">
        <f t="shared" si="300"/>
        <v>10614.875972118867</v>
      </c>
      <c r="AC289" s="16">
        <f t="shared" si="286"/>
        <v>0.89914156018740898</v>
      </c>
      <c r="AD289" s="16">
        <f t="shared" si="287"/>
        <v>3.081252061878152</v>
      </c>
      <c r="AE289" s="16">
        <f t="shared" si="288"/>
        <v>22.742332387784387</v>
      </c>
      <c r="AF289" s="15">
        <f t="shared" si="289"/>
        <v>-4.0504037456468023E-3</v>
      </c>
      <c r="AG289" s="15">
        <f t="shared" si="290"/>
        <v>2.9673830763510267E-4</v>
      </c>
      <c r="AH289" s="15">
        <f t="shared" si="291"/>
        <v>9.7937136394747881E-3</v>
      </c>
      <c r="AI289" s="1">
        <f t="shared" si="255"/>
        <v>110851.10587534924</v>
      </c>
      <c r="AJ289" s="1">
        <f t="shared" si="256"/>
        <v>49574.392640512975</v>
      </c>
      <c r="AK289" s="1">
        <f t="shared" si="257"/>
        <v>17258.639611809584</v>
      </c>
      <c r="AL289" s="14">
        <f t="shared" si="292"/>
        <v>95.581830207093645</v>
      </c>
      <c r="AM289" s="14">
        <f t="shared" si="293"/>
        <v>23.649184884387523</v>
      </c>
      <c r="AN289" s="14">
        <f t="shared" si="294"/>
        <v>7.3719743491863943</v>
      </c>
      <c r="AO289" s="11">
        <f t="shared" si="295"/>
        <v>1.9829538683913445E-3</v>
      </c>
      <c r="AP289" s="11">
        <f t="shared" si="296"/>
        <v>2.4979988769648557E-3</v>
      </c>
      <c r="AQ289" s="11">
        <f t="shared" si="297"/>
        <v>2.2660001646317616E-3</v>
      </c>
      <c r="AR289" s="1">
        <f t="shared" si="303"/>
        <v>54483.125562007837</v>
      </c>
      <c r="AS289" s="1">
        <f t="shared" si="301"/>
        <v>24597.502271343554</v>
      </c>
      <c r="AT289" s="1">
        <f t="shared" si="302"/>
        <v>8552.3635575362441</v>
      </c>
      <c r="AU289" s="1">
        <f t="shared" si="258"/>
        <v>10896.625112401569</v>
      </c>
      <c r="AV289" s="1">
        <f t="shared" si="259"/>
        <v>4919.5004542687111</v>
      </c>
      <c r="AW289" s="1">
        <f t="shared" si="260"/>
        <v>1710.472711507249</v>
      </c>
      <c r="AX289" s="2">
        <v>0.2</v>
      </c>
      <c r="AY289" s="2">
        <v>0.2</v>
      </c>
      <c r="AZ289" s="2">
        <v>0.2</v>
      </c>
      <c r="BA289" s="2">
        <f t="shared" si="304"/>
        <v>0.20000000000000004</v>
      </c>
      <c r="BB289" s="2">
        <f t="shared" si="310"/>
        <v>4.000000000000001E-3</v>
      </c>
      <c r="BC289" s="2">
        <f t="shared" si="305"/>
        <v>4.000000000000001E-3</v>
      </c>
      <c r="BD289" s="2">
        <f t="shared" si="306"/>
        <v>4.000000000000001E-3</v>
      </c>
      <c r="BE289" s="2">
        <f t="shared" si="307"/>
        <v>217.9325022480314</v>
      </c>
      <c r="BF289" s="2">
        <f t="shared" si="308"/>
        <v>98.390009085374231</v>
      </c>
      <c r="BG289" s="2">
        <f t="shared" si="309"/>
        <v>34.209454230144985</v>
      </c>
      <c r="BH289" s="2">
        <f t="shared" si="311"/>
        <v>4798.6339983461294</v>
      </c>
      <c r="BI289" s="2">
        <f t="shared" si="312"/>
        <v>461.9767153193738</v>
      </c>
      <c r="BJ289" s="2">
        <f t="shared" si="313"/>
        <v>32.227841681805664</v>
      </c>
      <c r="BK289" s="11">
        <f t="shared" si="314"/>
        <v>2.3017414706912181E-2</v>
      </c>
      <c r="BL289" s="12">
        <f>BL$4*temperature!$I399+BL$5*temperature!$I399^2</f>
        <v>-19.915436496029059</v>
      </c>
      <c r="BM289" s="12">
        <f>BM$4*temperature!$I399+BM$5*temperature!$I399^2</f>
        <v>-18.147714028425575</v>
      </c>
      <c r="BN289" s="12">
        <f>BN$4*temperature!$I399+BN$5*temperature!$I399^2</f>
        <v>-16.483993064601265</v>
      </c>
      <c r="BO289" s="12">
        <f>BO$4*temperature!$I399^2+BO$5*temperature!$I399^6</f>
        <v>-80.119822711015289</v>
      </c>
      <c r="BP289" s="12">
        <f>BP$4*temperature!$I399^2+BP$5*temperature!$I399^6</f>
        <v>-79.802752098207392</v>
      </c>
      <c r="BQ289" s="12">
        <f>BQ$4*temperature!$I399^2+BQ$5*temperature!$I399^6</f>
        <v>-79.601875903034994</v>
      </c>
    </row>
    <row r="290" spans="1:69">
      <c r="A290" s="2">
        <f t="shared" si="261"/>
        <v>2244</v>
      </c>
      <c r="B290" s="5">
        <f t="shared" si="262"/>
        <v>1165.405242780256</v>
      </c>
      <c r="C290" s="5">
        <f t="shared" si="263"/>
        <v>2964.1677423003925</v>
      </c>
      <c r="D290" s="5">
        <f t="shared" si="264"/>
        <v>4369.9498264210079</v>
      </c>
      <c r="E290" s="15">
        <f t="shared" si="265"/>
        <v>2.5173964166212438E-8</v>
      </c>
      <c r="F290" s="15">
        <f t="shared" si="266"/>
        <v>4.9594397459705657E-8</v>
      </c>
      <c r="G290" s="15">
        <f t="shared" si="267"/>
        <v>1.0124519823522286E-7</v>
      </c>
      <c r="H290" s="5">
        <f t="shared" si="268"/>
        <v>54050.753106105709</v>
      </c>
      <c r="I290" s="5">
        <f t="shared" si="269"/>
        <v>24434.355857915914</v>
      </c>
      <c r="J290" s="5">
        <f t="shared" si="270"/>
        <v>8496.7185125404503</v>
      </c>
      <c r="K290" s="5">
        <f t="shared" si="271"/>
        <v>46379.363265227126</v>
      </c>
      <c r="L290" s="5">
        <f t="shared" si="272"/>
        <v>8243.2432919444764</v>
      </c>
      <c r="M290" s="5">
        <f t="shared" si="273"/>
        <v>1944.3515028865374</v>
      </c>
      <c r="N290" s="15">
        <f t="shared" si="274"/>
        <v>-7.935921665906065E-3</v>
      </c>
      <c r="O290" s="15">
        <f t="shared" si="275"/>
        <v>-6.6326907274973923E-3</v>
      </c>
      <c r="P290" s="15">
        <f t="shared" si="276"/>
        <v>-6.5064943595180003E-3</v>
      </c>
      <c r="Q290" s="5">
        <f t="shared" si="277"/>
        <v>608.40543149799578</v>
      </c>
      <c r="R290" s="5">
        <f t="shared" si="278"/>
        <v>832.29810832385385</v>
      </c>
      <c r="S290" s="5">
        <f t="shared" si="279"/>
        <v>564.9318140717354</v>
      </c>
      <c r="T290" s="5">
        <f t="shared" si="280"/>
        <v>11.256187870382675</v>
      </c>
      <c r="U290" s="5">
        <f t="shared" si="281"/>
        <v>34.062617126623252</v>
      </c>
      <c r="V290" s="5">
        <f t="shared" si="282"/>
        <v>66.488234632928339</v>
      </c>
      <c r="W290" s="15">
        <f t="shared" si="283"/>
        <v>-1.0734613539272964E-2</v>
      </c>
      <c r="X290" s="15">
        <f t="shared" si="284"/>
        <v>-1.217998157191269E-2</v>
      </c>
      <c r="Y290" s="15">
        <f t="shared" si="285"/>
        <v>-9.7425357312937999E-3</v>
      </c>
      <c r="Z290" s="5">
        <f t="shared" si="298"/>
        <v>444.11552211525498</v>
      </c>
      <c r="AA290" s="5">
        <f t="shared" si="299"/>
        <v>2091.4007828029621</v>
      </c>
      <c r="AB290" s="5">
        <f t="shared" si="300"/>
        <v>10549.709084670183</v>
      </c>
      <c r="AC290" s="16">
        <f t="shared" si="286"/>
        <v>0.89549967384415918</v>
      </c>
      <c r="AD290" s="16">
        <f t="shared" si="287"/>
        <v>3.0821663874003908</v>
      </c>
      <c r="AE290" s="16">
        <f t="shared" si="288"/>
        <v>22.9650642786841</v>
      </c>
      <c r="AF290" s="15">
        <f t="shared" si="289"/>
        <v>-4.0504037456468023E-3</v>
      </c>
      <c r="AG290" s="15">
        <f t="shared" si="290"/>
        <v>2.9673830763510267E-4</v>
      </c>
      <c r="AH290" s="15">
        <f t="shared" si="291"/>
        <v>9.7937136394747881E-3</v>
      </c>
      <c r="AI290" s="1">
        <f t="shared" si="255"/>
        <v>110662.62040021589</v>
      </c>
      <c r="AJ290" s="1">
        <f t="shared" si="256"/>
        <v>49536.453830730388</v>
      </c>
      <c r="AK290" s="1">
        <f t="shared" si="257"/>
        <v>17243.248362135873</v>
      </c>
      <c r="AL290" s="14">
        <f t="shared" si="292"/>
        <v>95.769469223451154</v>
      </c>
      <c r="AM290" s="14">
        <f t="shared" si="293"/>
        <v>23.707669765297034</v>
      </c>
      <c r="AN290" s="14">
        <f t="shared" si="294"/>
        <v>7.3885121953244237</v>
      </c>
      <c r="AO290" s="11">
        <f t="shared" si="295"/>
        <v>1.9631243297074312E-3</v>
      </c>
      <c r="AP290" s="11">
        <f t="shared" si="296"/>
        <v>2.4730188881952071E-3</v>
      </c>
      <c r="AQ290" s="11">
        <f t="shared" si="297"/>
        <v>2.2433401629854441E-3</v>
      </c>
      <c r="AR290" s="1">
        <f t="shared" si="303"/>
        <v>54050.753106105709</v>
      </c>
      <c r="AS290" s="1">
        <f t="shared" si="301"/>
        <v>24434.355857915914</v>
      </c>
      <c r="AT290" s="1">
        <f t="shared" si="302"/>
        <v>8496.7185125404503</v>
      </c>
      <c r="AU290" s="1">
        <f t="shared" si="258"/>
        <v>10810.150621221143</v>
      </c>
      <c r="AV290" s="1">
        <f t="shared" si="259"/>
        <v>4886.8711715831832</v>
      </c>
      <c r="AW290" s="1">
        <f t="shared" si="260"/>
        <v>1699.3437025080902</v>
      </c>
      <c r="AX290" s="2">
        <v>0.2</v>
      </c>
      <c r="AY290" s="2">
        <v>0.2</v>
      </c>
      <c r="AZ290" s="2">
        <v>0.2</v>
      </c>
      <c r="BA290" s="2">
        <f t="shared" si="304"/>
        <v>0.19999999999999998</v>
      </c>
      <c r="BB290" s="2">
        <f t="shared" si="310"/>
        <v>4.000000000000001E-3</v>
      </c>
      <c r="BC290" s="2">
        <f t="shared" si="305"/>
        <v>4.000000000000001E-3</v>
      </c>
      <c r="BD290" s="2">
        <f t="shared" si="306"/>
        <v>4.000000000000001E-3</v>
      </c>
      <c r="BE290" s="2">
        <f t="shared" si="307"/>
        <v>216.20301242442289</v>
      </c>
      <c r="BF290" s="2">
        <f t="shared" si="308"/>
        <v>97.737423431663686</v>
      </c>
      <c r="BG290" s="2">
        <f t="shared" si="309"/>
        <v>33.986874050161809</v>
      </c>
      <c r="BH290" s="2">
        <f t="shared" si="311"/>
        <v>4868.1705920720951</v>
      </c>
      <c r="BI290" s="2">
        <f t="shared" si="312"/>
        <v>467.32995528801922</v>
      </c>
      <c r="BJ290" s="2">
        <f t="shared" si="313"/>
        <v>32.2159348446378</v>
      </c>
      <c r="BK290" s="11">
        <f t="shared" si="314"/>
        <v>2.2569348182437027E-2</v>
      </c>
      <c r="BL290" s="12">
        <f>BL$4*temperature!$I400+BL$5*temperature!$I400^2</f>
        <v>-19.939551030587232</v>
      </c>
      <c r="BM290" s="12">
        <f>BM$4*temperature!$I400+BM$5*temperature!$I400^2</f>
        <v>-18.166780333273948</v>
      </c>
      <c r="BN290" s="12">
        <f>BN$4*temperature!$I400+BN$5*temperature!$I400^2</f>
        <v>-16.499214021667179</v>
      </c>
      <c r="BO290" s="12">
        <f>BO$4*temperature!$I400^2+BO$5*temperature!$I400^6</f>
        <v>-80.311476583506519</v>
      </c>
      <c r="BP290" s="12">
        <f>BP$4*temperature!$I400^2+BP$5*temperature!$I400^6</f>
        <v>-79.984934290922709</v>
      </c>
      <c r="BQ290" s="12">
        <f>BQ$4*temperature!$I400^2+BQ$5*temperature!$I400^6</f>
        <v>-79.778043554237371</v>
      </c>
    </row>
    <row r="291" spans="1:69">
      <c r="A291" s="2">
        <f t="shared" si="261"/>
        <v>2245</v>
      </c>
      <c r="B291" s="5">
        <f t="shared" si="262"/>
        <v>1165.4052706512323</v>
      </c>
      <c r="C291" s="5">
        <f t="shared" si="263"/>
        <v>2964.1678819561998</v>
      </c>
      <c r="D291" s="5">
        <f t="shared" si="264"/>
        <v>4369.9502467356224</v>
      </c>
      <c r="E291" s="15">
        <f t="shared" si="265"/>
        <v>2.3915265957901815E-8</v>
      </c>
      <c r="F291" s="15">
        <f t="shared" si="266"/>
        <v>4.7114677586720375E-8</v>
      </c>
      <c r="G291" s="15">
        <f t="shared" si="267"/>
        <v>9.6182938323461708E-8</v>
      </c>
      <c r="H291" s="5">
        <f t="shared" si="268"/>
        <v>53598.151278110839</v>
      </c>
      <c r="I291" s="5">
        <f t="shared" si="269"/>
        <v>24262.22760490658</v>
      </c>
      <c r="J291" s="5">
        <f t="shared" si="270"/>
        <v>8438.1269078565801</v>
      </c>
      <c r="K291" s="5">
        <f t="shared" si="271"/>
        <v>45990.997833878013</v>
      </c>
      <c r="L291" s="5">
        <f t="shared" si="272"/>
        <v>8185.1732327977143</v>
      </c>
      <c r="M291" s="5">
        <f t="shared" si="273"/>
        <v>1930.94347336332</v>
      </c>
      <c r="N291" s="15">
        <f t="shared" si="274"/>
        <v>-8.3736688907993795E-3</v>
      </c>
      <c r="O291" s="15">
        <f t="shared" si="275"/>
        <v>-7.0445645106107513E-3</v>
      </c>
      <c r="P291" s="15">
        <f t="shared" si="276"/>
        <v>-6.8958876537047464E-3</v>
      </c>
      <c r="Q291" s="5">
        <f t="shared" si="277"/>
        <v>596.83455136233022</v>
      </c>
      <c r="R291" s="5">
        <f t="shared" si="278"/>
        <v>816.36900684548084</v>
      </c>
      <c r="S291" s="5">
        <f t="shared" si="279"/>
        <v>555.57024685996737</v>
      </c>
      <c r="T291" s="5">
        <f t="shared" si="280"/>
        <v>11.135357043668664</v>
      </c>
      <c r="U291" s="5">
        <f t="shared" si="281"/>
        <v>33.647735077729862</v>
      </c>
      <c r="V291" s="5">
        <f t="shared" si="282"/>
        <v>65.840470631306388</v>
      </c>
      <c r="W291" s="15">
        <f t="shared" si="283"/>
        <v>-1.0734613539272964E-2</v>
      </c>
      <c r="X291" s="15">
        <f t="shared" si="284"/>
        <v>-1.217998157191269E-2</v>
      </c>
      <c r="Y291" s="15">
        <f t="shared" si="285"/>
        <v>-9.7425357312937999E-3</v>
      </c>
      <c r="Z291" s="5">
        <f t="shared" si="298"/>
        <v>434.09607735586843</v>
      </c>
      <c r="AA291" s="5">
        <f t="shared" si="299"/>
        <v>2052.8339767924517</v>
      </c>
      <c r="AB291" s="5">
        <f t="shared" si="300"/>
        <v>10480.604864841525</v>
      </c>
      <c r="AC291" s="16">
        <f t="shared" si="286"/>
        <v>0.89187253861099536</v>
      </c>
      <c r="AD291" s="16">
        <f t="shared" si="287"/>
        <v>3.083080984238038</v>
      </c>
      <c r="AE291" s="16">
        <f t="shared" si="288"/>
        <v>23.189977541941662</v>
      </c>
      <c r="AF291" s="15">
        <f t="shared" si="289"/>
        <v>-4.0504037456468023E-3</v>
      </c>
      <c r="AG291" s="15">
        <f t="shared" si="290"/>
        <v>2.9673830763510267E-4</v>
      </c>
      <c r="AH291" s="15">
        <f t="shared" si="291"/>
        <v>9.7937136394747881E-3</v>
      </c>
      <c r="AI291" s="1">
        <f t="shared" si="255"/>
        <v>110406.50898141545</v>
      </c>
      <c r="AJ291" s="1">
        <f t="shared" si="256"/>
        <v>49469.679619240531</v>
      </c>
      <c r="AK291" s="1">
        <f t="shared" si="257"/>
        <v>17218.267228430377</v>
      </c>
      <c r="AL291" s="14">
        <f t="shared" si="292"/>
        <v>95.955596524776126</v>
      </c>
      <c r="AM291" s="14">
        <f t="shared" si="293"/>
        <v>23.765712985270465</v>
      </c>
      <c r="AN291" s="14">
        <f t="shared" si="294"/>
        <v>7.4049213920153782</v>
      </c>
      <c r="AO291" s="11">
        <f t="shared" si="295"/>
        <v>1.9434930864103569E-3</v>
      </c>
      <c r="AP291" s="11">
        <f t="shared" si="296"/>
        <v>2.4482886993132552E-3</v>
      </c>
      <c r="AQ291" s="11">
        <f t="shared" si="297"/>
        <v>2.2209067613555896E-3</v>
      </c>
      <c r="AR291" s="1">
        <f t="shared" si="303"/>
        <v>53598.151278110839</v>
      </c>
      <c r="AS291" s="1">
        <f t="shared" si="301"/>
        <v>24262.22760490658</v>
      </c>
      <c r="AT291" s="1">
        <f t="shared" si="302"/>
        <v>8438.1269078565801</v>
      </c>
      <c r="AU291" s="1">
        <f t="shared" si="258"/>
        <v>10719.630255622169</v>
      </c>
      <c r="AV291" s="1">
        <f t="shared" si="259"/>
        <v>4852.4455209813159</v>
      </c>
      <c r="AW291" s="1">
        <f t="shared" si="260"/>
        <v>1687.6253815713162</v>
      </c>
      <c r="AX291" s="2">
        <v>0.2</v>
      </c>
      <c r="AY291" s="2">
        <v>0.2</v>
      </c>
      <c r="AZ291" s="2">
        <v>0.2</v>
      </c>
      <c r="BA291" s="2">
        <f t="shared" si="304"/>
        <v>0.19999999999999998</v>
      </c>
      <c r="BB291" s="2">
        <f t="shared" si="310"/>
        <v>4.000000000000001E-3</v>
      </c>
      <c r="BC291" s="2">
        <f t="shared" si="305"/>
        <v>4.000000000000001E-3</v>
      </c>
      <c r="BD291" s="2">
        <f t="shared" si="306"/>
        <v>4.000000000000001E-3</v>
      </c>
      <c r="BE291" s="2">
        <f t="shared" si="307"/>
        <v>214.39260511244342</v>
      </c>
      <c r="BF291" s="2">
        <f t="shared" si="308"/>
        <v>97.048910419626338</v>
      </c>
      <c r="BG291" s="2">
        <f t="shared" si="309"/>
        <v>33.752507631426326</v>
      </c>
      <c r="BH291" s="2">
        <f t="shared" si="311"/>
        <v>4938.8284367445704</v>
      </c>
      <c r="BI291" s="2">
        <f t="shared" si="312"/>
        <v>472.75576844877168</v>
      </c>
      <c r="BJ291" s="2">
        <f t="shared" si="313"/>
        <v>32.204732519449571</v>
      </c>
      <c r="BK291" s="11">
        <f t="shared" si="314"/>
        <v>2.2144018192504972E-2</v>
      </c>
      <c r="BL291" s="12">
        <f>BL$4*temperature!$I401+BL$5*temperature!$I401^2</f>
        <v>-19.964066518007726</v>
      </c>
      <c r="BM291" s="12">
        <f>BM$4*temperature!$I401+BM$5*temperature!$I401^2</f>
        <v>-18.186163000568722</v>
      </c>
      <c r="BN291" s="12">
        <f>BN$4*temperature!$I401+BN$5*temperature!$I401^2</f>
        <v>-16.514686993103346</v>
      </c>
      <c r="BO291" s="12">
        <f>BO$4*temperature!$I401^2+BO$5*temperature!$I401^6</f>
        <v>-80.506587216411305</v>
      </c>
      <c r="BP291" s="12">
        <f>BP$4*temperature!$I401^2+BP$5*temperature!$I401^6</f>
        <v>-80.170396456435924</v>
      </c>
      <c r="BQ291" s="12">
        <f>BQ$4*temperature!$I401^2+BQ$5*temperature!$I401^6</f>
        <v>-79.957378916878767</v>
      </c>
    </row>
    <row r="292" spans="1:69">
      <c r="A292" s="2">
        <f t="shared" si="261"/>
        <v>2246</v>
      </c>
      <c r="B292" s="5">
        <f t="shared" si="262"/>
        <v>1165.4052971286605</v>
      </c>
      <c r="C292" s="5">
        <f t="shared" si="263"/>
        <v>2964.1680146292229</v>
      </c>
      <c r="D292" s="5">
        <f t="shared" si="264"/>
        <v>4369.9506460345447</v>
      </c>
      <c r="E292" s="15">
        <f t="shared" si="265"/>
        <v>2.2719502660006724E-8</v>
      </c>
      <c r="F292" s="15">
        <f t="shared" si="266"/>
        <v>4.4758943707384355E-8</v>
      </c>
      <c r="G292" s="15">
        <f t="shared" si="267"/>
        <v>9.1373791407288624E-8</v>
      </c>
      <c r="H292" s="5">
        <f t="shared" si="268"/>
        <v>53127.120933552025</v>
      </c>
      <c r="I292" s="5">
        <f t="shared" si="269"/>
        <v>24081.864603311653</v>
      </c>
      <c r="J292" s="5">
        <f t="shared" si="270"/>
        <v>8376.8383937683175</v>
      </c>
      <c r="K292" s="5">
        <f t="shared" si="271"/>
        <v>45586.819507725988</v>
      </c>
      <c r="L292" s="5">
        <f t="shared" si="272"/>
        <v>8124.3251004865742</v>
      </c>
      <c r="M292" s="5">
        <f t="shared" si="273"/>
        <v>1916.9183069309424</v>
      </c>
      <c r="N292" s="15">
        <f t="shared" si="274"/>
        <v>-8.7882051964155439E-3</v>
      </c>
      <c r="O292" s="15">
        <f t="shared" si="275"/>
        <v>-7.4339455721381675E-3</v>
      </c>
      <c r="P292" s="15">
        <f t="shared" si="276"/>
        <v>-7.2633749386503688E-3</v>
      </c>
      <c r="Q292" s="5">
        <f t="shared" si="277"/>
        <v>585.23897606706737</v>
      </c>
      <c r="R292" s="5">
        <f t="shared" si="278"/>
        <v>800.4307588420105</v>
      </c>
      <c r="S292" s="5">
        <f t="shared" si="279"/>
        <v>546.161632976492</v>
      </c>
      <c r="T292" s="5">
        <f t="shared" si="280"/>
        <v>11.015823289183061</v>
      </c>
      <c r="U292" s="5">
        <f t="shared" si="281"/>
        <v>33.237906284546511</v>
      </c>
      <c r="V292" s="5">
        <f t="shared" si="282"/>
        <v>65.199017493615685</v>
      </c>
      <c r="W292" s="15">
        <f t="shared" si="283"/>
        <v>-1.0734613539272964E-2</v>
      </c>
      <c r="X292" s="15">
        <f t="shared" si="284"/>
        <v>-1.217998157191269E-2</v>
      </c>
      <c r="Y292" s="15">
        <f t="shared" si="285"/>
        <v>-9.7425357312937999E-3</v>
      </c>
      <c r="Z292" s="5">
        <f t="shared" si="298"/>
        <v>424.11545210975078</v>
      </c>
      <c r="AA292" s="5">
        <f t="shared" si="299"/>
        <v>2014.1429049582596</v>
      </c>
      <c r="AB292" s="5">
        <f t="shared" si="300"/>
        <v>10407.87235158341</v>
      </c>
      <c r="AC292" s="16">
        <f t="shared" si="286"/>
        <v>0.88826009473996581</v>
      </c>
      <c r="AD292" s="16">
        <f t="shared" si="287"/>
        <v>3.0839958524716029</v>
      </c>
      <c r="AE292" s="16">
        <f t="shared" si="288"/>
        <v>23.417093541293291</v>
      </c>
      <c r="AF292" s="15">
        <f t="shared" si="289"/>
        <v>-4.0504037456468023E-3</v>
      </c>
      <c r="AG292" s="15">
        <f t="shared" si="290"/>
        <v>2.9673830763510267E-4</v>
      </c>
      <c r="AH292" s="15">
        <f t="shared" si="291"/>
        <v>9.7937136394747881E-3</v>
      </c>
      <c r="AI292" s="1">
        <f t="shared" si="255"/>
        <v>110085.48833889607</v>
      </c>
      <c r="AJ292" s="1">
        <f t="shared" si="256"/>
        <v>49375.157178297799</v>
      </c>
      <c r="AK292" s="1">
        <f t="shared" si="257"/>
        <v>17184.065887158657</v>
      </c>
      <c r="AL292" s="14">
        <f t="shared" si="292"/>
        <v>96.140220672839916</v>
      </c>
      <c r="AM292" s="14">
        <f t="shared" si="293"/>
        <v>23.823316458538095</v>
      </c>
      <c r="AN292" s="14">
        <f t="shared" si="294"/>
        <v>7.4212025756023436</v>
      </c>
      <c r="AO292" s="11">
        <f t="shared" si="295"/>
        <v>1.9240581555462534E-3</v>
      </c>
      <c r="AP292" s="11">
        <f t="shared" si="296"/>
        <v>2.4238058123201224E-3</v>
      </c>
      <c r="AQ292" s="11">
        <f t="shared" si="297"/>
        <v>2.1986976937420338E-3</v>
      </c>
      <c r="AR292" s="1">
        <f t="shared" si="303"/>
        <v>53127.120933552025</v>
      </c>
      <c r="AS292" s="1">
        <f t="shared" si="301"/>
        <v>24081.864603311653</v>
      </c>
      <c r="AT292" s="1">
        <f t="shared" si="302"/>
        <v>8376.8383937683175</v>
      </c>
      <c r="AU292" s="1">
        <f t="shared" si="258"/>
        <v>10625.424186710407</v>
      </c>
      <c r="AV292" s="1">
        <f t="shared" si="259"/>
        <v>4816.3729206623311</v>
      </c>
      <c r="AW292" s="1">
        <f t="shared" si="260"/>
        <v>1675.3676787536635</v>
      </c>
      <c r="AX292" s="2">
        <v>0.2</v>
      </c>
      <c r="AY292" s="2">
        <v>0.2</v>
      </c>
      <c r="AZ292" s="2">
        <v>0.2</v>
      </c>
      <c r="BA292" s="2">
        <f t="shared" si="304"/>
        <v>0.2</v>
      </c>
      <c r="BB292" s="2">
        <f t="shared" si="310"/>
        <v>4.000000000000001E-3</v>
      </c>
      <c r="BC292" s="2">
        <f t="shared" si="305"/>
        <v>4.000000000000001E-3</v>
      </c>
      <c r="BD292" s="2">
        <f t="shared" si="306"/>
        <v>4.000000000000001E-3</v>
      </c>
      <c r="BE292" s="2">
        <f t="shared" si="307"/>
        <v>212.50848373420814</v>
      </c>
      <c r="BF292" s="2">
        <f t="shared" si="308"/>
        <v>96.327458413246632</v>
      </c>
      <c r="BG292" s="2">
        <f t="shared" si="309"/>
        <v>33.507353575073274</v>
      </c>
      <c r="BH292" s="2">
        <f t="shared" si="311"/>
        <v>5010.628183365885</v>
      </c>
      <c r="BI292" s="2">
        <f t="shared" si="312"/>
        <v>478.25533221160833</v>
      </c>
      <c r="BJ292" s="2">
        <f t="shared" si="313"/>
        <v>32.194239555576033</v>
      </c>
      <c r="BK292" s="11">
        <f t="shared" si="314"/>
        <v>2.1741601120344928E-2</v>
      </c>
      <c r="BL292" s="12">
        <f>BL$4*temperature!$I402+BL$5*temperature!$I402^2</f>
        <v>-19.988917801931752</v>
      </c>
      <c r="BM292" s="12">
        <f>BM$4*temperature!$I402+BM$5*temperature!$I402^2</f>
        <v>-18.205810487142234</v>
      </c>
      <c r="BN292" s="12">
        <f>BN$4*temperature!$I402+BN$5*temperature!$I402^2</f>
        <v>-16.530370808761884</v>
      </c>
      <c r="BO292" s="12">
        <f>BO$4*temperature!$I402^2+BO$5*temperature!$I402^6</f>
        <v>-80.704648455604669</v>
      </c>
      <c r="BP292" s="12">
        <f>BP$4*temperature!$I402^2+BP$5*temperature!$I402^6</f>
        <v>-80.358657198854701</v>
      </c>
      <c r="BQ292" s="12">
        <f>BQ$4*temperature!$I402^2+BQ$5*temperature!$I402^6</f>
        <v>-80.139416316576956</v>
      </c>
    </row>
    <row r="293" spans="1:69">
      <c r="A293" s="2">
        <f t="shared" si="261"/>
        <v>2247</v>
      </c>
      <c r="B293" s="5">
        <f t="shared" si="262"/>
        <v>1165.4053222822181</v>
      </c>
      <c r="C293" s="5">
        <f t="shared" si="263"/>
        <v>2964.1681406686007</v>
      </c>
      <c r="D293" s="5">
        <f t="shared" si="264"/>
        <v>4369.9510253685548</v>
      </c>
      <c r="E293" s="15">
        <f t="shared" si="265"/>
        <v>2.1583527527006385E-8</v>
      </c>
      <c r="F293" s="15">
        <f t="shared" si="266"/>
        <v>4.2520996522015135E-8</v>
      </c>
      <c r="G293" s="15">
        <f t="shared" si="267"/>
        <v>8.6805101836924189E-8</v>
      </c>
      <c r="H293" s="5">
        <f t="shared" si="268"/>
        <v>52639.450923826327</v>
      </c>
      <c r="I293" s="5">
        <f t="shared" si="269"/>
        <v>23894.011155427899</v>
      </c>
      <c r="J293" s="5">
        <f t="shared" si="270"/>
        <v>8313.1014061357309</v>
      </c>
      <c r="K293" s="5">
        <f t="shared" si="271"/>
        <v>45168.363244422355</v>
      </c>
      <c r="L293" s="5">
        <f t="shared" si="272"/>
        <v>8060.949993895536</v>
      </c>
      <c r="M293" s="5">
        <f t="shared" si="273"/>
        <v>1902.3328540471725</v>
      </c>
      <c r="N293" s="15">
        <f t="shared" si="274"/>
        <v>-9.1793256871696149E-3</v>
      </c>
      <c r="O293" s="15">
        <f t="shared" si="275"/>
        <v>-7.8006610773420082E-3</v>
      </c>
      <c r="P293" s="15">
        <f t="shared" si="276"/>
        <v>-7.6088025405327553E-3</v>
      </c>
      <c r="Q293" s="5">
        <f t="shared" si="277"/>
        <v>573.64224245438845</v>
      </c>
      <c r="R293" s="5">
        <f t="shared" si="278"/>
        <v>784.5137216961765</v>
      </c>
      <c r="S293" s="5">
        <f t="shared" si="279"/>
        <v>536.72553075455028</v>
      </c>
      <c r="T293" s="5">
        <f t="shared" si="280"/>
        <v>10.897572683356758</v>
      </c>
      <c r="U293" s="5">
        <f t="shared" si="281"/>
        <v>32.833069198511772</v>
      </c>
      <c r="V293" s="5">
        <f t="shared" si="282"/>
        <v>64.563813736038881</v>
      </c>
      <c r="W293" s="15">
        <f t="shared" si="283"/>
        <v>-1.0734613539272964E-2</v>
      </c>
      <c r="X293" s="15">
        <f t="shared" si="284"/>
        <v>-1.217998157191269E-2</v>
      </c>
      <c r="Y293" s="15">
        <f t="shared" si="285"/>
        <v>-9.7425357312937999E-3</v>
      </c>
      <c r="Z293" s="5">
        <f t="shared" si="298"/>
        <v>414.19107880576416</v>
      </c>
      <c r="AA293" s="5">
        <f t="shared" si="299"/>
        <v>1975.4061171455942</v>
      </c>
      <c r="AB293" s="5">
        <f t="shared" si="300"/>
        <v>10331.819940340609</v>
      </c>
      <c r="AC293" s="16">
        <f t="shared" si="286"/>
        <v>0.88466228272512248</v>
      </c>
      <c r="AD293" s="16">
        <f t="shared" si="287"/>
        <v>3.0849109921816189</v>
      </c>
      <c r="AE293" s="16">
        <f t="shared" si="288"/>
        <v>23.646433849705513</v>
      </c>
      <c r="AF293" s="15">
        <f t="shared" si="289"/>
        <v>-4.0504037456468023E-3</v>
      </c>
      <c r="AG293" s="15">
        <f t="shared" si="290"/>
        <v>2.9673830763510267E-4</v>
      </c>
      <c r="AH293" s="15">
        <f t="shared" si="291"/>
        <v>9.7937136394747881E-3</v>
      </c>
      <c r="AI293" s="1">
        <f t="shared" si="255"/>
        <v>109702.36369171686</v>
      </c>
      <c r="AJ293" s="1">
        <f t="shared" si="256"/>
        <v>49254.01438113035</v>
      </c>
      <c r="AK293" s="1">
        <f t="shared" si="257"/>
        <v>17141.026977196456</v>
      </c>
      <c r="AL293" s="14">
        <f t="shared" si="292"/>
        <v>96.323350254744895</v>
      </c>
      <c r="AM293" s="14">
        <f t="shared" si="293"/>
        <v>23.880482120510035</v>
      </c>
      <c r="AN293" s="14">
        <f t="shared" si="294"/>
        <v>7.4373563867802357</v>
      </c>
      <c r="AO293" s="11">
        <f t="shared" si="295"/>
        <v>1.9048175739907907E-3</v>
      </c>
      <c r="AP293" s="11">
        <f t="shared" si="296"/>
        <v>2.3995677541969211E-3</v>
      </c>
      <c r="AQ293" s="11">
        <f t="shared" si="297"/>
        <v>2.1767107168046136E-3</v>
      </c>
      <c r="AR293" s="1">
        <f t="shared" si="303"/>
        <v>52639.450923826327</v>
      </c>
      <c r="AS293" s="1">
        <f t="shared" si="301"/>
        <v>23894.011155427899</v>
      </c>
      <c r="AT293" s="1">
        <f t="shared" si="302"/>
        <v>8313.1014061357309</v>
      </c>
      <c r="AU293" s="1">
        <f t="shared" si="258"/>
        <v>10527.890184765267</v>
      </c>
      <c r="AV293" s="1">
        <f t="shared" si="259"/>
        <v>4778.8022310855804</v>
      </c>
      <c r="AW293" s="1">
        <f t="shared" si="260"/>
        <v>1662.6202812271463</v>
      </c>
      <c r="AX293" s="2">
        <v>0.2</v>
      </c>
      <c r="AY293" s="2">
        <v>0.2</v>
      </c>
      <c r="AZ293" s="2">
        <v>0.2</v>
      </c>
      <c r="BA293" s="2">
        <f t="shared" si="304"/>
        <v>0.2</v>
      </c>
      <c r="BB293" s="2">
        <f t="shared" si="310"/>
        <v>4.000000000000001E-3</v>
      </c>
      <c r="BC293" s="2">
        <f t="shared" si="305"/>
        <v>4.000000000000001E-3</v>
      </c>
      <c r="BD293" s="2">
        <f t="shared" si="306"/>
        <v>4.000000000000001E-3</v>
      </c>
      <c r="BE293" s="2">
        <f t="shared" si="307"/>
        <v>210.55780369530535</v>
      </c>
      <c r="BF293" s="2">
        <f t="shared" si="308"/>
        <v>95.576044621711617</v>
      </c>
      <c r="BG293" s="2">
        <f t="shared" si="309"/>
        <v>33.252405624542931</v>
      </c>
      <c r="BH293" s="2">
        <f t="shared" si="311"/>
        <v>5083.5909914430322</v>
      </c>
      <c r="BI293" s="2">
        <f t="shared" si="312"/>
        <v>483.829850440153</v>
      </c>
      <c r="BJ293" s="2">
        <f t="shared" si="313"/>
        <v>32.184461030634935</v>
      </c>
      <c r="BK293" s="11">
        <f t="shared" si="314"/>
        <v>2.1362287499502169E-2</v>
      </c>
      <c r="BL293" s="12">
        <f>BL$4*temperature!$I403+BL$5*temperature!$I403^2</f>
        <v>-20.014041259324234</v>
      </c>
      <c r="BM293" s="12">
        <f>BM$4*temperature!$I403+BM$5*temperature!$I403^2</f>
        <v>-18.225672468761228</v>
      </c>
      <c r="BN293" s="12">
        <f>BN$4*temperature!$I403+BN$5*temperature!$I403^2</f>
        <v>-16.546225277079955</v>
      </c>
      <c r="BO293" s="12">
        <f>BO$4*temperature!$I403^2+BO$5*temperature!$I403^6</f>
        <v>-80.90516364322508</v>
      </c>
      <c r="BP293" s="12">
        <f>BP$4*temperature!$I403^2+BP$5*temperature!$I403^6</f>
        <v>-80.549244208592597</v>
      </c>
      <c r="BQ293" s="12">
        <f>BQ$4*temperature!$I403^2+BQ$5*temperature!$I403^6</f>
        <v>-80.323698904938894</v>
      </c>
    </row>
    <row r="294" spans="1:69">
      <c r="A294" s="2">
        <f t="shared" si="261"/>
        <v>2248</v>
      </c>
      <c r="B294" s="5">
        <f t="shared" si="262"/>
        <v>1165.4053461780979</v>
      </c>
      <c r="C294" s="5">
        <f t="shared" si="263"/>
        <v>2964.1682604060147</v>
      </c>
      <c r="D294" s="5">
        <f t="shared" si="264"/>
        <v>4369.9513857358961</v>
      </c>
      <c r="E294" s="15">
        <f t="shared" si="265"/>
        <v>2.0504351150656065E-8</v>
      </c>
      <c r="F294" s="15">
        <f t="shared" si="266"/>
        <v>4.0394946695914376E-8</v>
      </c>
      <c r="G294" s="15">
        <f t="shared" si="267"/>
        <v>8.2464846745077975E-8</v>
      </c>
      <c r="H294" s="5">
        <f t="shared" si="268"/>
        <v>52136.91302793302</v>
      </c>
      <c r="I294" s="5">
        <f t="shared" si="269"/>
        <v>23699.406591692506</v>
      </c>
      <c r="J294" s="5">
        <f t="shared" si="270"/>
        <v>8247.1624549423086</v>
      </c>
      <c r="K294" s="5">
        <f t="shared" si="271"/>
        <v>44737.149352295339</v>
      </c>
      <c r="L294" s="5">
        <f t="shared" si="272"/>
        <v>7995.2973345873079</v>
      </c>
      <c r="M294" s="5">
        <f t="shared" si="273"/>
        <v>1887.2435244616556</v>
      </c>
      <c r="N294" s="15">
        <f t="shared" si="274"/>
        <v>-9.5468124402374732E-3</v>
      </c>
      <c r="O294" s="15">
        <f t="shared" si="275"/>
        <v>-8.1445312721137864E-3</v>
      </c>
      <c r="P294" s="15">
        <f t="shared" si="276"/>
        <v>-7.9320133453063546E-3</v>
      </c>
      <c r="Q294" s="5">
        <f t="shared" si="277"/>
        <v>562.06675892702253</v>
      </c>
      <c r="R294" s="5">
        <f t="shared" si="278"/>
        <v>768.64671748279738</v>
      </c>
      <c r="S294" s="5">
        <f t="shared" si="279"/>
        <v>527.28066953715347</v>
      </c>
      <c r="T294" s="5">
        <f t="shared" si="280"/>
        <v>10.780591452084785</v>
      </c>
      <c r="U294" s="5">
        <f t="shared" si="281"/>
        <v>32.433163020724564</v>
      </c>
      <c r="V294" s="5">
        <f t="shared" si="282"/>
        <v>63.934798473766925</v>
      </c>
      <c r="W294" s="15">
        <f t="shared" si="283"/>
        <v>-1.0734613539272964E-2</v>
      </c>
      <c r="X294" s="15">
        <f t="shared" si="284"/>
        <v>-1.217998157191269E-2</v>
      </c>
      <c r="Y294" s="15">
        <f t="shared" si="285"/>
        <v>-9.7425357312937999E-3</v>
      </c>
      <c r="Z294" s="5">
        <f t="shared" si="298"/>
        <v>404.33932654325019</v>
      </c>
      <c r="AA294" s="5">
        <f t="shared" si="299"/>
        <v>1936.6985250222581</v>
      </c>
      <c r="AB294" s="5">
        <f t="shared" si="300"/>
        <v>10252.754474250893</v>
      </c>
      <c r="AC294" s="16">
        <f t="shared" si="286"/>
        <v>0.88107904330154019</v>
      </c>
      <c r="AD294" s="16">
        <f t="shared" si="287"/>
        <v>3.0858264034486438</v>
      </c>
      <c r="AE294" s="16">
        <f t="shared" si="288"/>
        <v>23.878020251424314</v>
      </c>
      <c r="AF294" s="15">
        <f t="shared" si="289"/>
        <v>-4.0504037456468023E-3</v>
      </c>
      <c r="AG294" s="15">
        <f t="shared" si="290"/>
        <v>2.9673830763510267E-4</v>
      </c>
      <c r="AH294" s="15">
        <f t="shared" si="291"/>
        <v>9.7937136394747881E-3</v>
      </c>
      <c r="AI294" s="1">
        <f t="shared" si="255"/>
        <v>109260.01750731043</v>
      </c>
      <c r="AJ294" s="1">
        <f t="shared" si="256"/>
        <v>49107.415174102898</v>
      </c>
      <c r="AK294" s="1">
        <f t="shared" si="257"/>
        <v>17089.544560703958</v>
      </c>
      <c r="AL294" s="14">
        <f t="shared" si="292"/>
        <v>96.504993880992288</v>
      </c>
      <c r="AM294" s="14">
        <f t="shared" si="293"/>
        <v>23.937211927012576</v>
      </c>
      <c r="AN294" s="14">
        <f t="shared" si="294"/>
        <v>7.453383470398518</v>
      </c>
      <c r="AO294" s="11">
        <f t="shared" si="295"/>
        <v>1.8857693982508828E-3</v>
      </c>
      <c r="AP294" s="11">
        <f t="shared" si="296"/>
        <v>2.3755720766549518E-3</v>
      </c>
      <c r="AQ294" s="11">
        <f t="shared" si="297"/>
        <v>2.1549436096365672E-3</v>
      </c>
      <c r="AR294" s="1">
        <f t="shared" si="303"/>
        <v>52136.91302793302</v>
      </c>
      <c r="AS294" s="1">
        <f t="shared" si="301"/>
        <v>23699.406591692506</v>
      </c>
      <c r="AT294" s="1">
        <f t="shared" si="302"/>
        <v>8247.1624549423086</v>
      </c>
      <c r="AU294" s="1">
        <f t="shared" si="258"/>
        <v>10427.382605586605</v>
      </c>
      <c r="AV294" s="1">
        <f t="shared" si="259"/>
        <v>4739.8813183385018</v>
      </c>
      <c r="AW294" s="1">
        <f t="shared" si="260"/>
        <v>1649.4324909884617</v>
      </c>
      <c r="AX294" s="2">
        <v>0.2</v>
      </c>
      <c r="AY294" s="2">
        <v>0.2</v>
      </c>
      <c r="AZ294" s="2">
        <v>0.2</v>
      </c>
      <c r="BA294" s="2">
        <f t="shared" si="304"/>
        <v>0.20000000000000004</v>
      </c>
      <c r="BB294" s="2">
        <f t="shared" si="310"/>
        <v>4.000000000000001E-3</v>
      </c>
      <c r="BC294" s="2">
        <f t="shared" si="305"/>
        <v>4.000000000000001E-3</v>
      </c>
      <c r="BD294" s="2">
        <f t="shared" si="306"/>
        <v>4.000000000000001E-3</v>
      </c>
      <c r="BE294" s="2">
        <f t="shared" si="307"/>
        <v>208.54765211173213</v>
      </c>
      <c r="BF294" s="2">
        <f t="shared" si="308"/>
        <v>94.797626366770047</v>
      </c>
      <c r="BG294" s="2">
        <f t="shared" si="309"/>
        <v>32.988649819769243</v>
      </c>
      <c r="BH294" s="2">
        <f t="shared" si="311"/>
        <v>5157.7385235968341</v>
      </c>
      <c r="BI294" s="2">
        <f t="shared" si="312"/>
        <v>489.48055230062488</v>
      </c>
      <c r="BJ294" s="2">
        <f t="shared" si="313"/>
        <v>32.175402134731726</v>
      </c>
      <c r="BK294" s="11">
        <f t="shared" si="314"/>
        <v>2.1006278092874003E-2</v>
      </c>
      <c r="BL294" s="12">
        <f>BL$4*temperature!$I404+BL$5*temperature!$I404^2</f>
        <v>-20.039374909724387</v>
      </c>
      <c r="BM294" s="12">
        <f>BM$4*temperature!$I404+BM$5*temperature!$I404^2</f>
        <v>-18.24569992647184</v>
      </c>
      <c r="BN294" s="12">
        <f>BN$4*temperature!$I404+BN$5*temperature!$I404^2</f>
        <v>-16.56221125398158</v>
      </c>
      <c r="BO294" s="12">
        <f>BO$4*temperature!$I404^2+BO$5*temperature!$I404^6</f>
        <v>-81.107646486713648</v>
      </c>
      <c r="BP294" s="12">
        <f>BP$4*temperature!$I404^2+BP$5*temperature!$I404^6</f>
        <v>-80.741695088414346</v>
      </c>
      <c r="BQ294" s="12">
        <f>BQ$4*temperature!$I404^2+BQ$5*temperature!$I404^6</f>
        <v>-80.509779458305033</v>
      </c>
    </row>
    <row r="295" spans="1:69">
      <c r="A295" s="2">
        <f t="shared" si="261"/>
        <v>2249</v>
      </c>
      <c r="B295" s="5">
        <f t="shared" si="262"/>
        <v>1165.4053688791844</v>
      </c>
      <c r="C295" s="5">
        <f t="shared" si="263"/>
        <v>2964.168374156563</v>
      </c>
      <c r="D295" s="5">
        <f t="shared" si="264"/>
        <v>4369.9517280848986</v>
      </c>
      <c r="E295" s="15">
        <f t="shared" si="265"/>
        <v>1.9479133593123262E-8</v>
      </c>
      <c r="F295" s="15">
        <f t="shared" si="266"/>
        <v>3.8375199361118658E-8</v>
      </c>
      <c r="G295" s="15">
        <f t="shared" si="267"/>
        <v>7.834160440782407E-8</v>
      </c>
      <c r="H295" s="5">
        <f t="shared" si="268"/>
        <v>51621.257091788611</v>
      </c>
      <c r="I295" s="5">
        <f t="shared" si="269"/>
        <v>23498.783167666505</v>
      </c>
      <c r="J295" s="5">
        <f t="shared" si="270"/>
        <v>8179.2654402424596</v>
      </c>
      <c r="K295" s="5">
        <f t="shared" si="271"/>
        <v>44294.679319552801</v>
      </c>
      <c r="L295" s="5">
        <f t="shared" si="272"/>
        <v>7927.6141573276673</v>
      </c>
      <c r="M295" s="5">
        <f t="shared" si="273"/>
        <v>1871.7061306823557</v>
      </c>
      <c r="N295" s="15">
        <f t="shared" si="274"/>
        <v>-9.8904386879499206E-3</v>
      </c>
      <c r="O295" s="15">
        <f t="shared" si="275"/>
        <v>-8.465373384782815E-3</v>
      </c>
      <c r="P295" s="15">
        <f t="shared" si="276"/>
        <v>-8.2328504922183354E-3</v>
      </c>
      <c r="Q295" s="5">
        <f t="shared" si="277"/>
        <v>550.53378804150714</v>
      </c>
      <c r="R295" s="5">
        <f t="shared" si="278"/>
        <v>752.85701575143128</v>
      </c>
      <c r="S295" s="5">
        <f t="shared" si="279"/>
        <v>517.84492899373629</v>
      </c>
      <c r="T295" s="5">
        <f t="shared" si="280"/>
        <v>10.664865969121866</v>
      </c>
      <c r="U295" s="5">
        <f t="shared" si="281"/>
        <v>32.038127692813298</v>
      </c>
      <c r="V295" s="5">
        <f t="shared" si="282"/>
        <v>63.311911415163181</v>
      </c>
      <c r="W295" s="15">
        <f t="shared" si="283"/>
        <v>-1.0734613539272964E-2</v>
      </c>
      <c r="X295" s="15">
        <f t="shared" si="284"/>
        <v>-1.217998157191269E-2</v>
      </c>
      <c r="Y295" s="15">
        <f t="shared" si="285"/>
        <v>-9.7425357312937999E-3</v>
      </c>
      <c r="Z295" s="5">
        <f t="shared" si="298"/>
        <v>394.57550404077062</v>
      </c>
      <c r="AA295" s="5">
        <f t="shared" si="299"/>
        <v>1898.0913379131471</v>
      </c>
      <c r="AB295" s="5">
        <f t="shared" si="300"/>
        <v>10170.980367068547</v>
      </c>
      <c r="AC295" s="16">
        <f t="shared" si="286"/>
        <v>0.87751031744434072</v>
      </c>
      <c r="AD295" s="16">
        <f t="shared" si="287"/>
        <v>3.0867420863532589</v>
      </c>
      <c r="AE295" s="16">
        <f t="shared" si="288"/>
        <v>24.111874744044343</v>
      </c>
      <c r="AF295" s="15">
        <f t="shared" si="289"/>
        <v>-4.0504037456468023E-3</v>
      </c>
      <c r="AG295" s="15">
        <f t="shared" si="290"/>
        <v>2.9673830763510267E-4</v>
      </c>
      <c r="AH295" s="15">
        <f t="shared" si="291"/>
        <v>9.7937136394747881E-3</v>
      </c>
      <c r="AI295" s="1">
        <f t="shared" si="255"/>
        <v>108761.398362166</v>
      </c>
      <c r="AJ295" s="1">
        <f t="shared" si="256"/>
        <v>48936.554975031111</v>
      </c>
      <c r="AK295" s="1">
        <f t="shared" si="257"/>
        <v>17030.022595622024</v>
      </c>
      <c r="AL295" s="14">
        <f t="shared" si="292"/>
        <v>96.685160183589062</v>
      </c>
      <c r="AM295" s="14">
        <f t="shared" si="293"/>
        <v>23.993507853536894</v>
      </c>
      <c r="AN295" s="14">
        <f t="shared" si="294"/>
        <v>7.4692844752674272</v>
      </c>
      <c r="AO295" s="11">
        <f t="shared" si="295"/>
        <v>1.866911704268374E-3</v>
      </c>
      <c r="AP295" s="11">
        <f t="shared" si="296"/>
        <v>2.3518163558884021E-3</v>
      </c>
      <c r="AQ295" s="11">
        <f t="shared" si="297"/>
        <v>2.1333941735402016E-3</v>
      </c>
      <c r="AR295" s="1">
        <f t="shared" si="303"/>
        <v>51621.257091788611</v>
      </c>
      <c r="AS295" s="1">
        <f t="shared" si="301"/>
        <v>23498.783167666505</v>
      </c>
      <c r="AT295" s="1">
        <f t="shared" si="302"/>
        <v>8179.2654402424596</v>
      </c>
      <c r="AU295" s="1">
        <f t="shared" si="258"/>
        <v>10324.251418357722</v>
      </c>
      <c r="AV295" s="1">
        <f t="shared" si="259"/>
        <v>4699.7566335333013</v>
      </c>
      <c r="AW295" s="1">
        <f t="shared" si="260"/>
        <v>1635.8530880484921</v>
      </c>
      <c r="AX295" s="2">
        <v>0.2</v>
      </c>
      <c r="AY295" s="2">
        <v>0.2</v>
      </c>
      <c r="AZ295" s="2">
        <v>0.2</v>
      </c>
      <c r="BA295" s="2">
        <f t="shared" si="304"/>
        <v>0.2</v>
      </c>
      <c r="BB295" s="2">
        <f t="shared" si="310"/>
        <v>4.000000000000001E-3</v>
      </c>
      <c r="BC295" s="2">
        <f t="shared" si="305"/>
        <v>4.000000000000001E-3</v>
      </c>
      <c r="BD295" s="2">
        <f t="shared" si="306"/>
        <v>4.000000000000001E-3</v>
      </c>
      <c r="BE295" s="2">
        <f t="shared" si="307"/>
        <v>206.48502836715448</v>
      </c>
      <c r="BF295" s="2">
        <f t="shared" si="308"/>
        <v>93.995132670666038</v>
      </c>
      <c r="BG295" s="2">
        <f t="shared" si="309"/>
        <v>32.717061760969848</v>
      </c>
      <c r="BH295" s="2">
        <f t="shared" si="311"/>
        <v>5233.0929379188938</v>
      </c>
      <c r="BI295" s="2">
        <f t="shared" si="312"/>
        <v>495.20869092637446</v>
      </c>
      <c r="BJ295" s="2">
        <f t="shared" si="313"/>
        <v>32.167068050687298</v>
      </c>
      <c r="BK295" s="11">
        <f t="shared" si="314"/>
        <v>2.0673779819870702E-2</v>
      </c>
      <c r="BL295" s="12">
        <f>BL$4*temperature!$I405+BL$5*temperature!$I405^2</f>
        <v>-20.064858516502042</v>
      </c>
      <c r="BM295" s="12">
        <f>BM$4*temperature!$I405+BM$5*temperature!$I405^2</f>
        <v>-18.265845226556156</v>
      </c>
      <c r="BN295" s="12">
        <f>BN$4*temperature!$I405+BN$5*temperature!$I405^2</f>
        <v>-16.578290706623235</v>
      </c>
      <c r="BO295" s="12">
        <f>BO$4*temperature!$I405^2+BO$5*temperature!$I405^6</f>
        <v>-81.311621892076403</v>
      </c>
      <c r="BP295" s="12">
        <f>BP$4*temperature!$I405^2+BP$5*temperature!$I405^6</f>
        <v>-80.935558144860607</v>
      </c>
      <c r="BQ295" s="12">
        <f>BQ$4*temperature!$I405^2+BQ$5*temperature!$I405^6</f>
        <v>-80.697221142606821</v>
      </c>
    </row>
    <row r="296" spans="1:69">
      <c r="A296" s="2">
        <f t="shared" si="261"/>
        <v>2250</v>
      </c>
      <c r="B296" s="5">
        <f t="shared" si="262"/>
        <v>1165.4053904452169</v>
      </c>
      <c r="C296" s="5">
        <f t="shared" si="263"/>
        <v>2964.168482219588</v>
      </c>
      <c r="D296" s="5">
        <f t="shared" si="264"/>
        <v>4369.9520533164759</v>
      </c>
      <c r="E296" s="15">
        <f t="shared" si="265"/>
        <v>1.8505176913467097E-8</v>
      </c>
      <c r="F296" s="15">
        <f t="shared" si="266"/>
        <v>3.6456439393062724E-8</v>
      </c>
      <c r="G296" s="15">
        <f t="shared" si="267"/>
        <v>7.4424524187432867E-8</v>
      </c>
      <c r="H296" s="5">
        <f t="shared" si="268"/>
        <v>51094.206387751583</v>
      </c>
      <c r="I296" s="5">
        <f t="shared" si="269"/>
        <v>23292.864046949395</v>
      </c>
      <c r="J296" s="5">
        <f t="shared" si="270"/>
        <v>8109.6509973053608</v>
      </c>
      <c r="K296" s="5">
        <f t="shared" si="271"/>
        <v>43842.431832439172</v>
      </c>
      <c r="L296" s="5">
        <f t="shared" si="272"/>
        <v>7858.1444295998826</v>
      </c>
      <c r="M296" s="5">
        <f t="shared" si="273"/>
        <v>1855.7757381229676</v>
      </c>
      <c r="N296" s="15">
        <f t="shared" si="274"/>
        <v>-1.0209973162939145E-2</v>
      </c>
      <c r="O296" s="15">
        <f t="shared" si="275"/>
        <v>-8.7630056595996431E-3</v>
      </c>
      <c r="P296" s="15">
        <f t="shared" si="276"/>
        <v>-8.5111611797630271E-3</v>
      </c>
      <c r="Q296" s="5">
        <f t="shared" si="277"/>
        <v>539.06343392795281</v>
      </c>
      <c r="R296" s="5">
        <f t="shared" si="278"/>
        <v>737.17032263215435</v>
      </c>
      <c r="S296" s="5">
        <f t="shared" si="279"/>
        <v>508.4353223056865</v>
      </c>
      <c r="T296" s="5">
        <f t="shared" si="280"/>
        <v>10.5503827544952</v>
      </c>
      <c r="U296" s="5">
        <f t="shared" si="281"/>
        <v>31.647903887916247</v>
      </c>
      <c r="V296" s="5">
        <f t="shared" si="282"/>
        <v>62.695092855984448</v>
      </c>
      <c r="W296" s="15">
        <f t="shared" si="283"/>
        <v>-1.0734613539272964E-2</v>
      </c>
      <c r="X296" s="15">
        <f t="shared" si="284"/>
        <v>-1.217998157191269E-2</v>
      </c>
      <c r="Y296" s="15">
        <f t="shared" si="285"/>
        <v>-9.7425357312937999E-3</v>
      </c>
      <c r="Z296" s="5">
        <f t="shared" si="298"/>
        <v>384.91386623088016</v>
      </c>
      <c r="AA296" s="5">
        <f t="shared" si="299"/>
        <v>1859.6520147121237</v>
      </c>
      <c r="AB296" s="5">
        <f t="shared" si="300"/>
        <v>10086.798760111426</v>
      </c>
      <c r="AC296" s="16">
        <f t="shared" si="286"/>
        <v>0.8739560463677204</v>
      </c>
      <c r="AD296" s="16">
        <f t="shared" si="287"/>
        <v>3.0876580409760694</v>
      </c>
      <c r="AE296" s="16">
        <f t="shared" si="288"/>
        <v>24.348019540598397</v>
      </c>
      <c r="AF296" s="15">
        <f t="shared" si="289"/>
        <v>-4.0504037456468023E-3</v>
      </c>
      <c r="AG296" s="15">
        <f t="shared" si="290"/>
        <v>2.9673830763510267E-4</v>
      </c>
      <c r="AH296" s="15">
        <f t="shared" si="291"/>
        <v>9.7937136394747881E-3</v>
      </c>
      <c r="AI296" s="1">
        <f t="shared" si="255"/>
        <v>108209.50994430712</v>
      </c>
      <c r="AJ296" s="1">
        <f t="shared" si="256"/>
        <v>48742.656111061304</v>
      </c>
      <c r="AK296" s="1">
        <f t="shared" si="257"/>
        <v>16962.873424108315</v>
      </c>
      <c r="AL296" s="14">
        <f t="shared" si="292"/>
        <v>96.863857814193111</v>
      </c>
      <c r="AM296" s="14">
        <f t="shared" si="293"/>
        <v>24.049371894499931</v>
      </c>
      <c r="AN296" s="14">
        <f t="shared" si="294"/>
        <v>7.4850600539676764</v>
      </c>
      <c r="AO296" s="11">
        <f t="shared" si="295"/>
        <v>1.8482425872256903E-3</v>
      </c>
      <c r="AP296" s="11">
        <f t="shared" si="296"/>
        <v>2.3282981923295181E-3</v>
      </c>
      <c r="AQ296" s="11">
        <f t="shared" si="297"/>
        <v>2.1120602318047996E-3</v>
      </c>
      <c r="AR296" s="1">
        <f t="shared" si="303"/>
        <v>51094.206387751583</v>
      </c>
      <c r="AS296" s="1">
        <f t="shared" si="301"/>
        <v>23292.864046949395</v>
      </c>
      <c r="AT296" s="1">
        <f t="shared" si="302"/>
        <v>8109.6509973053608</v>
      </c>
      <c r="AU296" s="1">
        <f t="shared" si="258"/>
        <v>10218.841277550317</v>
      </c>
      <c r="AV296" s="1">
        <f t="shared" si="259"/>
        <v>4658.5728093898788</v>
      </c>
      <c r="AW296" s="1">
        <f t="shared" si="260"/>
        <v>1621.9301994610723</v>
      </c>
      <c r="AX296" s="2">
        <v>0.2</v>
      </c>
      <c r="AY296" s="2">
        <v>0.2</v>
      </c>
      <c r="AZ296" s="2">
        <v>0.2</v>
      </c>
      <c r="BA296" s="2">
        <f t="shared" si="304"/>
        <v>0.19999999999999998</v>
      </c>
      <c r="BB296" s="2">
        <f t="shared" si="310"/>
        <v>4.000000000000001E-3</v>
      </c>
      <c r="BC296" s="2">
        <f t="shared" si="305"/>
        <v>4.000000000000001E-3</v>
      </c>
      <c r="BD296" s="2">
        <f t="shared" si="306"/>
        <v>4.000000000000001E-3</v>
      </c>
      <c r="BE296" s="2">
        <f t="shared" si="307"/>
        <v>204.37682555100639</v>
      </c>
      <c r="BF296" s="2">
        <f t="shared" si="308"/>
        <v>93.171456187797602</v>
      </c>
      <c r="BG296" s="2">
        <f t="shared" si="309"/>
        <v>32.438603989221448</v>
      </c>
      <c r="BH296" s="2">
        <f t="shared" si="311"/>
        <v>5309.6768779022495</v>
      </c>
      <c r="BI296" s="2">
        <f t="shared" si="312"/>
        <v>501.01554189008124</v>
      </c>
      <c r="BJ296" s="2">
        <f t="shared" si="313"/>
        <v>32.159463830587136</v>
      </c>
      <c r="BK296" s="11">
        <f t="shared" si="314"/>
        <v>2.0365001534595611E-2</v>
      </c>
      <c r="BL296" s="12">
        <f>BL$4*temperature!$I406+BL$5*temperature!$I406^2</f>
        <v>-20.090433680107921</v>
      </c>
      <c r="BM296" s="12">
        <f>BM$4*temperature!$I406+BM$5*temperature!$I406^2</f>
        <v>-18.286062194096715</v>
      </c>
      <c r="BN296" s="12">
        <f>BN$4*temperature!$I406+BN$5*temperature!$I406^2</f>
        <v>-16.594426771984995</v>
      </c>
      <c r="BO296" s="12">
        <f>BO$4*temperature!$I406^2+BO$5*temperature!$I406^6</f>
        <v>-81.516626759287618</v>
      </c>
      <c r="BP296" s="12">
        <f>BP$4*temperature!$I406^2+BP$5*temperature!$I406^6</f>
        <v>-81.130393143117004</v>
      </c>
      <c r="BQ296" s="12">
        <f>BQ$4*temperature!$I406^2+BQ$5*temperature!$I406^6</f>
        <v>-80.885598242496357</v>
      </c>
    </row>
    <row r="297" spans="1:69">
      <c r="A297" s="2">
        <f t="shared" si="261"/>
        <v>2251</v>
      </c>
      <c r="B297" s="5">
        <f t="shared" si="262"/>
        <v>1165.4054109329481</v>
      </c>
      <c r="C297" s="5">
        <f t="shared" si="263"/>
        <v>2964.1685848794655</v>
      </c>
      <c r="D297" s="5">
        <f t="shared" si="264"/>
        <v>4369.9523622864981</v>
      </c>
      <c r="E297" s="15">
        <f t="shared" si="265"/>
        <v>1.7579918067793741E-8</v>
      </c>
      <c r="F297" s="15">
        <f t="shared" si="266"/>
        <v>3.4633617423409587E-8</v>
      </c>
      <c r="G297" s="15">
        <f t="shared" si="267"/>
        <v>7.0703297978061215E-8</v>
      </c>
      <c r="H297" s="5">
        <f t="shared" si="268"/>
        <v>50557.453206342572</v>
      </c>
      <c r="I297" s="5">
        <f t="shared" si="269"/>
        <v>23082.361375545064</v>
      </c>
      <c r="J297" s="5">
        <f t="shared" si="270"/>
        <v>8038.5558726604431</v>
      </c>
      <c r="K297" s="5">
        <f t="shared" si="271"/>
        <v>43381.858992631198</v>
      </c>
      <c r="L297" s="5">
        <f t="shared" si="272"/>
        <v>7787.1284019709974</v>
      </c>
      <c r="M297" s="5">
        <f t="shared" si="273"/>
        <v>1839.506522321542</v>
      </c>
      <c r="N297" s="15">
        <f t="shared" si="274"/>
        <v>-1.0505184602173312E-2</v>
      </c>
      <c r="O297" s="15">
        <f t="shared" si="275"/>
        <v>-9.0372515121233121E-3</v>
      </c>
      <c r="P297" s="15">
        <f t="shared" si="276"/>
        <v>-8.7668005714317543E-3</v>
      </c>
      <c r="Q297" s="5">
        <f t="shared" si="277"/>
        <v>527.67463437896072</v>
      </c>
      <c r="R297" s="5">
        <f t="shared" si="278"/>
        <v>721.61077602566183</v>
      </c>
      <c r="S297" s="5">
        <f t="shared" si="279"/>
        <v>499.06798312480231</v>
      </c>
      <c r="T297" s="5">
        <f t="shared" si="280"/>
        <v>10.437128472934283</v>
      </c>
      <c r="U297" s="5">
        <f t="shared" si="281"/>
        <v>31.262433001771761</v>
      </c>
      <c r="V297" s="5">
        <f t="shared" si="282"/>
        <v>62.084283673658234</v>
      </c>
      <c r="W297" s="15">
        <f t="shared" si="283"/>
        <v>-1.0734613539272964E-2</v>
      </c>
      <c r="X297" s="15">
        <f t="shared" si="284"/>
        <v>-1.217998157191269E-2</v>
      </c>
      <c r="Y297" s="15">
        <f t="shared" si="285"/>
        <v>-9.7425357312937999E-3</v>
      </c>
      <c r="Z297" s="5">
        <f t="shared" si="298"/>
        <v>375.36762429451176</v>
      </c>
      <c r="AA297" s="5">
        <f t="shared" si="299"/>
        <v>1821.4442313367488</v>
      </c>
      <c r="AB297" s="5">
        <f t="shared" si="300"/>
        <v>10000.506715435651</v>
      </c>
      <c r="AC297" s="16">
        <f t="shared" si="286"/>
        <v>0.87041617152398187</v>
      </c>
      <c r="AD297" s="16">
        <f t="shared" si="287"/>
        <v>3.0885742673977048</v>
      </c>
      <c r="AE297" s="16">
        <f t="shared" si="288"/>
        <v>24.586477071667353</v>
      </c>
      <c r="AF297" s="15">
        <f t="shared" si="289"/>
        <v>-4.0504037456468023E-3</v>
      </c>
      <c r="AG297" s="15">
        <f t="shared" si="290"/>
        <v>2.9673830763510267E-4</v>
      </c>
      <c r="AH297" s="15">
        <f t="shared" si="291"/>
        <v>9.7937136394747881E-3</v>
      </c>
      <c r="AI297" s="1">
        <f t="shared" si="255"/>
        <v>107607.40022742673</v>
      </c>
      <c r="AJ297" s="1">
        <f t="shared" si="256"/>
        <v>48526.963309345054</v>
      </c>
      <c r="AK297" s="1">
        <f t="shared" si="257"/>
        <v>16888.516281158554</v>
      </c>
      <c r="AL297" s="14">
        <f t="shared" si="292"/>
        <v>97.041095442296537</v>
      </c>
      <c r="AM297" s="14">
        <f t="shared" si="293"/>
        <v>24.104806062517468</v>
      </c>
      <c r="AN297" s="14">
        <f t="shared" si="294"/>
        <v>7.5007108626636061</v>
      </c>
      <c r="AO297" s="11">
        <f t="shared" si="295"/>
        <v>1.8297601613534334E-3</v>
      </c>
      <c r="AP297" s="11">
        <f t="shared" si="296"/>
        <v>2.3050152104062229E-3</v>
      </c>
      <c r="AQ297" s="11">
        <f t="shared" si="297"/>
        <v>2.0909396294867513E-3</v>
      </c>
      <c r="AR297" s="1">
        <f t="shared" si="303"/>
        <v>50557.453206342572</v>
      </c>
      <c r="AS297" s="1">
        <f t="shared" si="301"/>
        <v>23082.361375545064</v>
      </c>
      <c r="AT297" s="1">
        <f t="shared" si="302"/>
        <v>8038.5558726604431</v>
      </c>
      <c r="AU297" s="1">
        <f t="shared" si="258"/>
        <v>10111.490641268516</v>
      </c>
      <c r="AV297" s="1">
        <f t="shared" si="259"/>
        <v>4616.472275109013</v>
      </c>
      <c r="AW297" s="1">
        <f t="shared" si="260"/>
        <v>1607.7111745320888</v>
      </c>
      <c r="AX297" s="2">
        <v>0.2</v>
      </c>
      <c r="AY297" s="2">
        <v>0.2</v>
      </c>
      <c r="AZ297" s="2">
        <v>0.2</v>
      </c>
      <c r="BA297" s="2">
        <f t="shared" si="304"/>
        <v>0.2</v>
      </c>
      <c r="BB297" s="2">
        <f t="shared" si="310"/>
        <v>4.000000000000001E-3</v>
      </c>
      <c r="BC297" s="2">
        <f t="shared" si="305"/>
        <v>4.000000000000001E-3</v>
      </c>
      <c r="BD297" s="2">
        <f t="shared" si="306"/>
        <v>4.000000000000001E-3</v>
      </c>
      <c r="BE297" s="2">
        <f t="shared" si="307"/>
        <v>202.22981282537035</v>
      </c>
      <c r="BF297" s="2">
        <f t="shared" si="308"/>
        <v>92.329445502180278</v>
      </c>
      <c r="BG297" s="2">
        <f t="shared" si="309"/>
        <v>32.154223490641783</v>
      </c>
      <c r="BH297" s="2">
        <f t="shared" si="311"/>
        <v>5387.5134597836732</v>
      </c>
      <c r="BI297" s="2">
        <f t="shared" si="312"/>
        <v>506.90240147742628</v>
      </c>
      <c r="BJ297" s="2">
        <f t="shared" si="313"/>
        <v>32.152594269060543</v>
      </c>
      <c r="BK297" s="11">
        <f t="shared" si="314"/>
        <v>2.0080149661734853E-2</v>
      </c>
      <c r="BL297" s="12">
        <f>BL$4*temperature!$I407+BL$5*temperature!$I407^2</f>
        <v>-20.116043923322298</v>
      </c>
      <c r="BM297" s="12">
        <f>BM$4*temperature!$I407+BM$5*temperature!$I407^2</f>
        <v>-18.306306180158259</v>
      </c>
      <c r="BN297" s="12">
        <f>BN$4*temperature!$I407+BN$5*temperature!$I407^2</f>
        <v>-16.610583810319451</v>
      </c>
      <c r="BO297" s="12">
        <f>BO$4*temperature!$I407^2+BO$5*temperature!$I407^6</f>
        <v>-81.722210737753528</v>
      </c>
      <c r="BP297" s="12">
        <f>BP$4*temperature!$I407^2+BP$5*temperature!$I407^6</f>
        <v>-81.325772023397164</v>
      </c>
      <c r="BQ297" s="12">
        <f>BQ$4*temperature!$I407^2+BQ$5*temperature!$I407^6</f>
        <v>-81.074496852912802</v>
      </c>
    </row>
    <row r="298" spans="1:69">
      <c r="A298" s="2">
        <f t="shared" si="261"/>
        <v>2252</v>
      </c>
      <c r="B298" s="5">
        <f t="shared" si="262"/>
        <v>1165.4054303962932</v>
      </c>
      <c r="C298" s="5">
        <f t="shared" si="263"/>
        <v>2964.1686824063522</v>
      </c>
      <c r="D298" s="5">
        <f t="shared" si="264"/>
        <v>4369.9526558080397</v>
      </c>
      <c r="E298" s="15">
        <f t="shared" si="265"/>
        <v>1.6700922164404053E-8</v>
      </c>
      <c r="F298" s="15">
        <f t="shared" si="266"/>
        <v>3.2901936552239103E-8</v>
      </c>
      <c r="G298" s="15">
        <f t="shared" si="267"/>
        <v>6.7168133079158156E-8</v>
      </c>
      <c r="H298" s="5">
        <f t="shared" si="268"/>
        <v>50012.654691352691</v>
      </c>
      <c r="I298" s="5">
        <f t="shared" si="269"/>
        <v>22867.97445286221</v>
      </c>
      <c r="J298" s="5">
        <f t="shared" si="270"/>
        <v>7966.2123326375295</v>
      </c>
      <c r="K298" s="5">
        <f t="shared" si="271"/>
        <v>42914.382743476672</v>
      </c>
      <c r="L298" s="5">
        <f t="shared" si="272"/>
        <v>7714.8019910586463</v>
      </c>
      <c r="M298" s="5">
        <f t="shared" si="273"/>
        <v>1822.9516335948751</v>
      </c>
      <c r="N298" s="15">
        <f t="shared" si="274"/>
        <v>-1.0775846402385159E-2</v>
      </c>
      <c r="O298" s="15">
        <f t="shared" si="275"/>
        <v>-9.2879437937667397E-3</v>
      </c>
      <c r="P298" s="15">
        <f t="shared" si="276"/>
        <v>-8.999635785892024E-3</v>
      </c>
      <c r="Q298" s="5">
        <f t="shared" si="277"/>
        <v>516.38515744216193</v>
      </c>
      <c r="R298" s="5">
        <f t="shared" si="278"/>
        <v>706.20094662914425</v>
      </c>
      <c r="S298" s="5">
        <f t="shared" si="279"/>
        <v>489.75815620052407</v>
      </c>
      <c r="T298" s="5">
        <f t="shared" si="280"/>
        <v>10.325089932317592</v>
      </c>
      <c r="U298" s="5">
        <f t="shared" si="281"/>
        <v>30.881657143917025</v>
      </c>
      <c r="V298" s="5">
        <f t="shared" si="282"/>
        <v>61.479425321615835</v>
      </c>
      <c r="W298" s="15">
        <f t="shared" si="283"/>
        <v>-1.0734613539272964E-2</v>
      </c>
      <c r="X298" s="15">
        <f t="shared" si="284"/>
        <v>-1.217998157191269E-2</v>
      </c>
      <c r="Y298" s="15">
        <f t="shared" si="285"/>
        <v>-9.7425357312937999E-3</v>
      </c>
      <c r="Z298" s="5">
        <f t="shared" si="298"/>
        <v>365.9489589283649</v>
      </c>
      <c r="AA298" s="5">
        <f t="shared" si="299"/>
        <v>1783.5278631680321</v>
      </c>
      <c r="AB298" s="5">
        <f t="shared" si="300"/>
        <v>9912.3964473295509</v>
      </c>
      <c r="AC298" s="16">
        <f t="shared" si="286"/>
        <v>0.86689063460256954</v>
      </c>
      <c r="AD298" s="16">
        <f t="shared" si="287"/>
        <v>3.0894907656988178</v>
      </c>
      <c r="AE298" s="16">
        <f t="shared" si="288"/>
        <v>24.827269987510775</v>
      </c>
      <c r="AF298" s="15">
        <f t="shared" si="289"/>
        <v>-4.0504037456468023E-3</v>
      </c>
      <c r="AG298" s="15">
        <f t="shared" si="290"/>
        <v>2.9673830763510267E-4</v>
      </c>
      <c r="AH298" s="15">
        <f t="shared" si="291"/>
        <v>9.7937136394747881E-3</v>
      </c>
      <c r="AI298" s="1">
        <f t="shared" si="255"/>
        <v>106958.15084595256</v>
      </c>
      <c r="AJ298" s="1">
        <f t="shared" si="256"/>
        <v>48290.739253519569</v>
      </c>
      <c r="AK298" s="1">
        <f t="shared" si="257"/>
        <v>16807.375827574786</v>
      </c>
      <c r="AL298" s="14">
        <f t="shared" si="292"/>
        <v>97.216881753446401</v>
      </c>
      <c r="AM298" s="14">
        <f t="shared" si="293"/>
        <v>24.159812387689282</v>
      </c>
      <c r="AN298" s="14">
        <f t="shared" si="294"/>
        <v>7.5162375609197509</v>
      </c>
      <c r="AO298" s="11">
        <f t="shared" si="295"/>
        <v>1.811462559739899E-3</v>
      </c>
      <c r="AP298" s="11">
        <f t="shared" si="296"/>
        <v>2.2819650583021608E-3</v>
      </c>
      <c r="AQ298" s="11">
        <f t="shared" si="297"/>
        <v>2.0700302331918838E-3</v>
      </c>
      <c r="AR298" s="1">
        <f t="shared" si="303"/>
        <v>50012.654691352691</v>
      </c>
      <c r="AS298" s="1">
        <f t="shared" si="301"/>
        <v>22867.97445286221</v>
      </c>
      <c r="AT298" s="1">
        <f t="shared" si="302"/>
        <v>7966.2123326375295</v>
      </c>
      <c r="AU298" s="1">
        <f t="shared" si="258"/>
        <v>10002.530938270538</v>
      </c>
      <c r="AV298" s="1">
        <f t="shared" si="259"/>
        <v>4573.5948905724426</v>
      </c>
      <c r="AW298" s="1">
        <f t="shared" si="260"/>
        <v>1593.2424665275059</v>
      </c>
      <c r="AX298" s="2">
        <v>0.2</v>
      </c>
      <c r="AY298" s="2">
        <v>0.2</v>
      </c>
      <c r="AZ298" s="2">
        <v>0.2</v>
      </c>
      <c r="BA298" s="2">
        <f t="shared" si="304"/>
        <v>0.19999999999999998</v>
      </c>
      <c r="BB298" s="2">
        <f t="shared" si="310"/>
        <v>4.000000000000001E-3</v>
      </c>
      <c r="BC298" s="2">
        <f t="shared" si="305"/>
        <v>4.000000000000001E-3</v>
      </c>
      <c r="BD298" s="2">
        <f t="shared" si="306"/>
        <v>4.000000000000001E-3</v>
      </c>
      <c r="BE298" s="2">
        <f t="shared" si="307"/>
        <v>200.0506187654108</v>
      </c>
      <c r="BF298" s="2">
        <f t="shared" si="308"/>
        <v>91.471897811448869</v>
      </c>
      <c r="BG298" s="2">
        <f t="shared" si="309"/>
        <v>31.864849330550125</v>
      </c>
      <c r="BH298" s="2">
        <f t="shared" si="311"/>
        <v>5466.6262571489115</v>
      </c>
      <c r="BI298" s="2">
        <f t="shared" si="312"/>
        <v>512.87058475761512</v>
      </c>
      <c r="BJ298" s="2">
        <f t="shared" si="313"/>
        <v>32.146463773787694</v>
      </c>
      <c r="BK298" s="11">
        <f t="shared" si="314"/>
        <v>1.9819423700248556E-2</v>
      </c>
      <c r="BL298" s="12">
        <f>BL$4*temperature!$I408+BL$5*temperature!$I408^2</f>
        <v>-20.141634768522724</v>
      </c>
      <c r="BM298" s="12">
        <f>BM$4*temperature!$I408+BM$5*temperature!$I408^2</f>
        <v>-18.326534122609065</v>
      </c>
      <c r="BN298" s="12">
        <f>BN$4*temperature!$I408+BN$5*temperature!$I408^2</f>
        <v>-16.626727453481223</v>
      </c>
      <c r="BO298" s="12">
        <f>BO$4*temperature!$I408^2+BO$5*temperature!$I408^6</f>
        <v>-81.927936939782484</v>
      </c>
      <c r="BP298" s="12">
        <f>BP$4*temperature!$I408^2+BP$5*temperature!$I408^6</f>
        <v>-81.521279576936578</v>
      </c>
      <c r="BQ298" s="12">
        <f>BQ$4*temperature!$I408^2+BQ$5*temperature!$I408^6</f>
        <v>-81.263515531278443</v>
      </c>
    </row>
    <row r="299" spans="1:69">
      <c r="A299" s="2">
        <f t="shared" si="261"/>
        <v>2253</v>
      </c>
      <c r="B299" s="5">
        <f t="shared" si="262"/>
        <v>1165.4054488864713</v>
      </c>
      <c r="C299" s="5">
        <f t="shared" si="263"/>
        <v>2964.1687750568976</v>
      </c>
      <c r="D299" s="5">
        <f t="shared" si="264"/>
        <v>4369.9529346535228</v>
      </c>
      <c r="E299" s="15">
        <f t="shared" si="265"/>
        <v>1.5865876056183849E-8</v>
      </c>
      <c r="F299" s="15">
        <f t="shared" si="266"/>
        <v>3.1256839724627149E-8</v>
      </c>
      <c r="G299" s="15">
        <f t="shared" si="267"/>
        <v>6.3809726425200242E-8</v>
      </c>
      <c r="H299" s="5">
        <f t="shared" si="268"/>
        <v>49461.428928626752</v>
      </c>
      <c r="I299" s="5">
        <f t="shared" si="269"/>
        <v>22650.388004155713</v>
      </c>
      <c r="J299" s="5">
        <f t="shared" si="270"/>
        <v>7892.8476058696297</v>
      </c>
      <c r="K299" s="5">
        <f t="shared" si="271"/>
        <v>42441.391513903138</v>
      </c>
      <c r="L299" s="5">
        <f t="shared" si="272"/>
        <v>7641.3961967199175</v>
      </c>
      <c r="M299" s="5">
        <f t="shared" si="273"/>
        <v>1806.1630694645969</v>
      </c>
      <c r="N299" s="15">
        <f t="shared" si="274"/>
        <v>-1.102174141478085E-2</v>
      </c>
      <c r="O299" s="15">
        <f t="shared" si="275"/>
        <v>-9.5149291483832554E-3</v>
      </c>
      <c r="P299" s="15">
        <f t="shared" si="276"/>
        <v>-9.2095499523325852E-3</v>
      </c>
      <c r="Q299" s="5">
        <f t="shared" si="277"/>
        <v>505.21160234250175</v>
      </c>
      <c r="R299" s="5">
        <f t="shared" si="278"/>
        <v>690.96184453990816</v>
      </c>
      <c r="S299" s="5">
        <f t="shared" si="279"/>
        <v>480.52019156357943</v>
      </c>
      <c r="T299" s="5">
        <f t="shared" si="280"/>
        <v>10.214254082135925</v>
      </c>
      <c r="U299" s="5">
        <f t="shared" si="281"/>
        <v>30.505519128993988</v>
      </c>
      <c r="V299" s="5">
        <f t="shared" si="282"/>
        <v>60.880459823680582</v>
      </c>
      <c r="W299" s="15">
        <f t="shared" si="283"/>
        <v>-1.0734613539272964E-2</v>
      </c>
      <c r="X299" s="15">
        <f t="shared" si="284"/>
        <v>-1.217998157191269E-2</v>
      </c>
      <c r="Y299" s="15">
        <f t="shared" si="285"/>
        <v>-9.7425357312937999E-3</v>
      </c>
      <c r="Z299" s="5">
        <f t="shared" si="298"/>
        <v>356.66903663814787</v>
      </c>
      <c r="AA299" s="5">
        <f t="shared" si="299"/>
        <v>1745.958981891883</v>
      </c>
      <c r="AB299" s="5">
        <f t="shared" si="300"/>
        <v>9822.7545940793279</v>
      </c>
      <c r="AC299" s="16">
        <f t="shared" si="286"/>
        <v>0.8633793775291092</v>
      </c>
      <c r="AD299" s="16">
        <f t="shared" si="287"/>
        <v>3.0904075359600855</v>
      </c>
      <c r="AE299" s="16">
        <f t="shared" si="288"/>
        <v>25.07042116021838</v>
      </c>
      <c r="AF299" s="15">
        <f t="shared" si="289"/>
        <v>-4.0504037456468023E-3</v>
      </c>
      <c r="AG299" s="15">
        <f t="shared" si="290"/>
        <v>2.9673830763510267E-4</v>
      </c>
      <c r="AH299" s="15">
        <f t="shared" si="291"/>
        <v>9.7937136394747881E-3</v>
      </c>
      <c r="AI299" s="1">
        <f t="shared" si="255"/>
        <v>106264.86669962786</v>
      </c>
      <c r="AJ299" s="1">
        <f t="shared" si="256"/>
        <v>48035.260218740055</v>
      </c>
      <c r="AK299" s="1">
        <f t="shared" si="257"/>
        <v>16719.880711344813</v>
      </c>
      <c r="AL299" s="14">
        <f t="shared" si="292"/>
        <v>97.39122544750272</v>
      </c>
      <c r="AM299" s="14">
        <f t="shared" si="293"/>
        <v>24.214392916896287</v>
      </c>
      <c r="AN299" s="14">
        <f t="shared" si="294"/>
        <v>7.5316408115207976</v>
      </c>
      <c r="AO299" s="11">
        <f t="shared" si="295"/>
        <v>1.7933479341424999E-3</v>
      </c>
      <c r="AP299" s="11">
        <f t="shared" si="296"/>
        <v>2.259145407719139E-3</v>
      </c>
      <c r="AQ299" s="11">
        <f t="shared" si="297"/>
        <v>2.049329930859965E-3</v>
      </c>
      <c r="AR299" s="1">
        <f t="shared" si="303"/>
        <v>49461.428928626752</v>
      </c>
      <c r="AS299" s="1">
        <f t="shared" si="301"/>
        <v>22650.388004155713</v>
      </c>
      <c r="AT299" s="1">
        <f t="shared" si="302"/>
        <v>7892.8476058696297</v>
      </c>
      <c r="AU299" s="1">
        <f t="shared" si="258"/>
        <v>9892.2857857253512</v>
      </c>
      <c r="AV299" s="1">
        <f t="shared" si="259"/>
        <v>4530.0776008311432</v>
      </c>
      <c r="AW299" s="1">
        <f t="shared" si="260"/>
        <v>1578.569521173926</v>
      </c>
      <c r="AX299" s="2">
        <v>0.2</v>
      </c>
      <c r="AY299" s="2">
        <v>0.2</v>
      </c>
      <c r="AZ299" s="2">
        <v>0.2</v>
      </c>
      <c r="BA299" s="2">
        <f t="shared" si="304"/>
        <v>0.2</v>
      </c>
      <c r="BB299" s="2">
        <f t="shared" si="310"/>
        <v>4.000000000000001E-3</v>
      </c>
      <c r="BC299" s="2">
        <f t="shared" si="305"/>
        <v>4.000000000000001E-3</v>
      </c>
      <c r="BD299" s="2">
        <f t="shared" si="306"/>
        <v>4.000000000000001E-3</v>
      </c>
      <c r="BE299" s="2">
        <f t="shared" si="307"/>
        <v>197.84571571450707</v>
      </c>
      <c r="BF299" s="2">
        <f t="shared" si="308"/>
        <v>90.601552016622875</v>
      </c>
      <c r="BG299" s="2">
        <f t="shared" si="309"/>
        <v>31.571390423478526</v>
      </c>
      <c r="BH299" s="2">
        <f t="shared" si="311"/>
        <v>5547.0392826733614</v>
      </c>
      <c r="BI299" s="2">
        <f t="shared" si="312"/>
        <v>518.92142344861395</v>
      </c>
      <c r="BJ299" s="2">
        <f t="shared" si="313"/>
        <v>32.141076233858278</v>
      </c>
      <c r="BK299" s="11">
        <f t="shared" si="314"/>
        <v>1.958301160945039E-2</v>
      </c>
      <c r="BL299" s="12">
        <f>BL$4*temperature!$I409+BL$5*temperature!$I409^2</f>
        <v>-20.167153807008432</v>
      </c>
      <c r="BM299" s="12">
        <f>BM$4*temperature!$I409+BM$5*temperature!$I409^2</f>
        <v>-18.346704600617755</v>
      </c>
      <c r="BN299" s="12">
        <f>BN$4*temperature!$I409+BN$5*temperature!$I409^2</f>
        <v>-16.642824648170929</v>
      </c>
      <c r="BO299" s="12">
        <f>BO$4*temperature!$I409^2+BO$5*temperature!$I409^6</f>
        <v>-82.13338261007064</v>
      </c>
      <c r="BP299" s="12">
        <f>BP$4*temperature!$I409^2+BP$5*temperature!$I409^6</f>
        <v>-81.716514079755896</v>
      </c>
      <c r="BQ299" s="12">
        <f>BQ$4*temperature!$I409^2+BQ$5*temperature!$I409^6</f>
        <v>-81.452265908577814</v>
      </c>
    </row>
    <row r="300" spans="1:69">
      <c r="A300" s="2">
        <f t="shared" si="261"/>
        <v>2254</v>
      </c>
      <c r="B300" s="5">
        <f t="shared" si="262"/>
        <v>1165.4054664521409</v>
      </c>
      <c r="C300" s="5">
        <f t="shared" si="263"/>
        <v>2964.1688630749186</v>
      </c>
      <c r="D300" s="5">
        <f t="shared" si="264"/>
        <v>4369.9531995567486</v>
      </c>
      <c r="E300" s="15">
        <f t="shared" si="265"/>
        <v>1.5072582253374657E-8</v>
      </c>
      <c r="F300" s="15">
        <f t="shared" si="266"/>
        <v>2.969399773839579E-8</v>
      </c>
      <c r="G300" s="15">
        <f t="shared" si="267"/>
        <v>6.0619240103940226E-8</v>
      </c>
      <c r="H300" s="5">
        <f t="shared" si="268"/>
        <v>48905.351297769281</v>
      </c>
      <c r="I300" s="5">
        <f t="shared" si="269"/>
        <v>22430.270558776538</v>
      </c>
      <c r="J300" s="5">
        <f t="shared" si="270"/>
        <v>7818.6833610821077</v>
      </c>
      <c r="K300" s="5">
        <f t="shared" si="271"/>
        <v>41964.23708793171</v>
      </c>
      <c r="L300" s="5">
        <f t="shared" si="272"/>
        <v>7567.1365549357433</v>
      </c>
      <c r="M300" s="5">
        <f t="shared" si="273"/>
        <v>1789.1915551578834</v>
      </c>
      <c r="N300" s="15">
        <f t="shared" si="274"/>
        <v>-1.1242666862492423E-2</v>
      </c>
      <c r="O300" s="15">
        <f t="shared" si="275"/>
        <v>-9.7180724402237129E-3</v>
      </c>
      <c r="P300" s="15">
        <f t="shared" si="276"/>
        <v>-9.3964463085519645E-3</v>
      </c>
      <c r="Q300" s="5">
        <f t="shared" si="277"/>
        <v>494.16940455175722</v>
      </c>
      <c r="R300" s="5">
        <f t="shared" si="278"/>
        <v>675.91293116887357</v>
      </c>
      <c r="S300" s="5">
        <f t="shared" si="279"/>
        <v>471.3675421451253</v>
      </c>
      <c r="T300" s="5">
        <f t="shared" si="280"/>
        <v>10.104608011972255</v>
      </c>
      <c r="U300" s="5">
        <f t="shared" si="281"/>
        <v>30.133962468161211</v>
      </c>
      <c r="V300" s="5">
        <f t="shared" si="282"/>
        <v>60.28732976851078</v>
      </c>
      <c r="W300" s="15">
        <f t="shared" si="283"/>
        <v>-1.0734613539272964E-2</v>
      </c>
      <c r="X300" s="15">
        <f t="shared" si="284"/>
        <v>-1.217998157191269E-2</v>
      </c>
      <c r="Y300" s="15">
        <f t="shared" si="285"/>
        <v>-9.7425357312937999E-3</v>
      </c>
      <c r="Z300" s="5">
        <f t="shared" si="298"/>
        <v>347.53802884999135</v>
      </c>
      <c r="AA300" s="5">
        <f t="shared" si="299"/>
        <v>1708.7898661340878</v>
      </c>
      <c r="AB300" s="5">
        <f t="shared" si="300"/>
        <v>9731.8615318040065</v>
      </c>
      <c r="AC300" s="16">
        <f t="shared" si="286"/>
        <v>0.85988234246445105</v>
      </c>
      <c r="AD300" s="16">
        <f t="shared" si="287"/>
        <v>3.091324578262209</v>
      </c>
      <c r="AE300" s="16">
        <f t="shared" si="288"/>
        <v>25.31595368588259</v>
      </c>
      <c r="AF300" s="15">
        <f t="shared" si="289"/>
        <v>-4.0504037456468023E-3</v>
      </c>
      <c r="AG300" s="15">
        <f t="shared" si="290"/>
        <v>2.9673830763510267E-4</v>
      </c>
      <c r="AH300" s="15">
        <f t="shared" si="291"/>
        <v>9.7937136394747881E-3</v>
      </c>
      <c r="AI300" s="1">
        <f t="shared" si="255"/>
        <v>105530.66581539043</v>
      </c>
      <c r="AJ300" s="1">
        <f t="shared" si="256"/>
        <v>47761.811797697192</v>
      </c>
      <c r="AK300" s="1">
        <f t="shared" si="257"/>
        <v>16626.462161384257</v>
      </c>
      <c r="AL300" s="14">
        <f t="shared" si="292"/>
        <v>97.564135236932998</v>
      </c>
      <c r="AM300" s="14">
        <f t="shared" si="293"/>
        <v>24.268549713109611</v>
      </c>
      <c r="AN300" s="14">
        <f t="shared" si="294"/>
        <v>7.5469212802948977</v>
      </c>
      <c r="AO300" s="11">
        <f t="shared" si="295"/>
        <v>1.775414454801075E-3</v>
      </c>
      <c r="AP300" s="11">
        <f t="shared" si="296"/>
        <v>2.2365539536419476E-3</v>
      </c>
      <c r="AQ300" s="11">
        <f t="shared" si="297"/>
        <v>2.0288366315513655E-3</v>
      </c>
      <c r="AR300" s="1">
        <f t="shared" si="303"/>
        <v>48905.351297769281</v>
      </c>
      <c r="AS300" s="1">
        <f t="shared" si="301"/>
        <v>22430.270558776538</v>
      </c>
      <c r="AT300" s="1">
        <f t="shared" si="302"/>
        <v>7818.6833610821077</v>
      </c>
      <c r="AU300" s="1">
        <f t="shared" si="258"/>
        <v>9781.0702595538569</v>
      </c>
      <c r="AV300" s="1">
        <f t="shared" si="259"/>
        <v>4486.0541117553075</v>
      </c>
      <c r="AW300" s="1">
        <f t="shared" si="260"/>
        <v>1563.7366722164215</v>
      </c>
      <c r="AX300" s="2">
        <v>0.2</v>
      </c>
      <c r="AY300" s="2">
        <v>0.2</v>
      </c>
      <c r="AZ300" s="2">
        <v>0.2</v>
      </c>
      <c r="BA300" s="2">
        <f t="shared" si="304"/>
        <v>0.2</v>
      </c>
      <c r="BB300" s="2">
        <f t="shared" si="310"/>
        <v>4.000000000000001E-3</v>
      </c>
      <c r="BC300" s="2">
        <f t="shared" si="305"/>
        <v>4.000000000000001E-3</v>
      </c>
      <c r="BD300" s="2">
        <f t="shared" si="306"/>
        <v>4.000000000000001E-3</v>
      </c>
      <c r="BE300" s="2">
        <f t="shared" si="307"/>
        <v>195.62140519107717</v>
      </c>
      <c r="BF300" s="2">
        <f t="shared" si="308"/>
        <v>89.721082235106167</v>
      </c>
      <c r="BG300" s="2">
        <f t="shared" si="309"/>
        <v>31.274733444328437</v>
      </c>
      <c r="BH300" s="2">
        <f t="shared" si="311"/>
        <v>5628.7769668945693</v>
      </c>
      <c r="BI300" s="2">
        <f t="shared" si="312"/>
        <v>525.05626357726658</v>
      </c>
      <c r="BJ300" s="2">
        <f t="shared" si="313"/>
        <v>32.13643488670867</v>
      </c>
      <c r="BK300" s="11">
        <f t="shared" si="314"/>
        <v>1.9371085096172774E-2</v>
      </c>
      <c r="BL300" s="12">
        <f>BL$4*temperature!$I410+BL$5*temperature!$I410^2</f>
        <v>-20.192550760436365</v>
      </c>
      <c r="BM300" s="12">
        <f>BM$4*temperature!$I410+BM$5*temperature!$I410^2</f>
        <v>-18.366777882875194</v>
      </c>
      <c r="BN300" s="12">
        <f>BN$4*temperature!$I410+BN$5*temperature!$I410^2</f>
        <v>-16.658843694138103</v>
      </c>
      <c r="BO300" s="12">
        <f>BO$4*temperature!$I410^2+BO$5*temperature!$I410^6</f>
        <v>-82.338139749302428</v>
      </c>
      <c r="BP300" s="12">
        <f>BP$4*temperature!$I410^2+BP$5*temperature!$I410^6</f>
        <v>-81.911087882438522</v>
      </c>
      <c r="BQ300" s="12">
        <f>BQ$4*temperature!$I410^2+BQ$5*temperature!$I410^6</f>
        <v>-81.640373257657345</v>
      </c>
    </row>
    <row r="301" spans="1:69">
      <c r="A301" s="2">
        <f t="shared" si="261"/>
        <v>2255</v>
      </c>
      <c r="B301" s="5">
        <f t="shared" si="262"/>
        <v>1165.4054831395272</v>
      </c>
      <c r="C301" s="5">
        <f t="shared" si="263"/>
        <v>2964.1689466920407</v>
      </c>
      <c r="D301" s="5">
        <f t="shared" si="264"/>
        <v>4369.9534512148293</v>
      </c>
      <c r="E301" s="15">
        <f t="shared" si="265"/>
        <v>1.4318953140705924E-8</v>
      </c>
      <c r="F301" s="15">
        <f t="shared" si="266"/>
        <v>2.8209297851475999E-8</v>
      </c>
      <c r="G301" s="15">
        <f t="shared" si="267"/>
        <v>5.7588278098743212E-8</v>
      </c>
      <c r="H301" s="5">
        <f t="shared" si="268"/>
        <v>48345.951094874923</v>
      </c>
      <c r="I301" s="5">
        <f t="shared" si="269"/>
        <v>22208.272938116312</v>
      </c>
      <c r="J301" s="5">
        <f t="shared" si="270"/>
        <v>7743.9352213346237</v>
      </c>
      <c r="K301" s="5">
        <f t="shared" si="271"/>
        <v>41484.231706748156</v>
      </c>
      <c r="L301" s="5">
        <f t="shared" si="272"/>
        <v>7492.2426277018876</v>
      </c>
      <c r="M301" s="5">
        <f t="shared" si="273"/>
        <v>1772.086432449719</v>
      </c>
      <c r="N301" s="15">
        <f t="shared" si="274"/>
        <v>-1.1438439359156005E-2</v>
      </c>
      <c r="O301" s="15">
        <f t="shared" si="275"/>
        <v>-9.8972612282257622E-3</v>
      </c>
      <c r="P301" s="15">
        <f t="shared" si="276"/>
        <v>-9.5602523155520203E-3</v>
      </c>
      <c r="Q301" s="5">
        <f t="shared" si="277"/>
        <v>483.27284481417246</v>
      </c>
      <c r="R301" s="5">
        <f t="shared" si="278"/>
        <v>661.07213618660751</v>
      </c>
      <c r="S301" s="5">
        <f t="shared" si="279"/>
        <v>462.31276470200788</v>
      </c>
      <c r="T301" s="5">
        <f t="shared" si="280"/>
        <v>9.9961389499978921</v>
      </c>
      <c r="U301" s="5">
        <f t="shared" si="281"/>
        <v>29.7669313606103</v>
      </c>
      <c r="V301" s="5">
        <f t="shared" si="282"/>
        <v>59.699978304096774</v>
      </c>
      <c r="W301" s="15">
        <f t="shared" si="283"/>
        <v>-1.0734613539272964E-2</v>
      </c>
      <c r="X301" s="15">
        <f t="shared" si="284"/>
        <v>-1.217998157191269E-2</v>
      </c>
      <c r="Y301" s="15">
        <f t="shared" si="285"/>
        <v>-9.7425357312937999E-3</v>
      </c>
      <c r="Z301" s="5">
        <f t="shared" si="298"/>
        <v>338.56513363174599</v>
      </c>
      <c r="AA301" s="5">
        <f t="shared" si="299"/>
        <v>1672.0690252548168</v>
      </c>
      <c r="AB301" s="5">
        <f t="shared" si="300"/>
        <v>9639.9907319787744</v>
      </c>
      <c r="AC301" s="16">
        <f t="shared" si="286"/>
        <v>0.85639947180371745</v>
      </c>
      <c r="AD301" s="16">
        <f t="shared" si="287"/>
        <v>3.0922418926859132</v>
      </c>
      <c r="AE301" s="16">
        <f t="shared" si="288"/>
        <v>25.563890886792329</v>
      </c>
      <c r="AF301" s="15">
        <f t="shared" si="289"/>
        <v>-4.0504037456468023E-3</v>
      </c>
      <c r="AG301" s="15">
        <f t="shared" si="290"/>
        <v>2.9673830763510267E-4</v>
      </c>
      <c r="AH301" s="15">
        <f t="shared" si="291"/>
        <v>9.7937136394747881E-3</v>
      </c>
      <c r="AI301" s="1">
        <f t="shared" si="255"/>
        <v>104758.66949340525</v>
      </c>
      <c r="AJ301" s="1">
        <f t="shared" si="256"/>
        <v>47471.684729682784</v>
      </c>
      <c r="AK301" s="1">
        <f t="shared" si="257"/>
        <v>16527.552617462254</v>
      </c>
      <c r="AL301" s="14">
        <f t="shared" si="292"/>
        <v>97.73561984514312</v>
      </c>
      <c r="AM301" s="14">
        <f t="shared" si="293"/>
        <v>24.322284854711523</v>
      </c>
      <c r="AN301" s="14">
        <f t="shared" si="294"/>
        <v>7.5620796359403055</v>
      </c>
      <c r="AO301" s="11">
        <f t="shared" si="295"/>
        <v>1.7576603102530642E-3</v>
      </c>
      <c r="AP301" s="11">
        <f t="shared" si="296"/>
        <v>2.2141884141055283E-3</v>
      </c>
      <c r="AQ301" s="11">
        <f t="shared" si="297"/>
        <v>2.0085482652358517E-3</v>
      </c>
      <c r="AR301" s="1">
        <f t="shared" si="303"/>
        <v>48345.951094874923</v>
      </c>
      <c r="AS301" s="1">
        <f t="shared" si="301"/>
        <v>22208.272938116312</v>
      </c>
      <c r="AT301" s="1">
        <f t="shared" si="302"/>
        <v>7743.9352213346237</v>
      </c>
      <c r="AU301" s="1">
        <f t="shared" si="258"/>
        <v>9669.1902189749853</v>
      </c>
      <c r="AV301" s="1">
        <f t="shared" si="259"/>
        <v>4441.6545876232622</v>
      </c>
      <c r="AW301" s="1">
        <f t="shared" si="260"/>
        <v>1548.7870442669248</v>
      </c>
      <c r="AX301" s="2">
        <v>0.2</v>
      </c>
      <c r="AY301" s="2">
        <v>0.2</v>
      </c>
      <c r="AZ301" s="2">
        <v>0.2</v>
      </c>
      <c r="BA301" s="2">
        <f t="shared" si="304"/>
        <v>0.2</v>
      </c>
      <c r="BB301" s="2">
        <f t="shared" si="310"/>
        <v>4.000000000000001E-3</v>
      </c>
      <c r="BC301" s="2">
        <f t="shared" si="305"/>
        <v>4.000000000000001E-3</v>
      </c>
      <c r="BD301" s="2">
        <f t="shared" si="306"/>
        <v>4.000000000000001E-3</v>
      </c>
      <c r="BE301" s="2">
        <f t="shared" si="307"/>
        <v>193.38380437949974</v>
      </c>
      <c r="BF301" s="2">
        <f t="shared" si="308"/>
        <v>88.833091752465265</v>
      </c>
      <c r="BG301" s="2">
        <f t="shared" si="309"/>
        <v>30.975740885338503</v>
      </c>
      <c r="BH301" s="2">
        <f t="shared" si="311"/>
        <v>5711.8641339436153</v>
      </c>
      <c r="BI301" s="2">
        <f t="shared" si="312"/>
        <v>531.27646293745227</v>
      </c>
      <c r="BJ301" s="2">
        <f t="shared" si="313"/>
        <v>32.132542184488386</v>
      </c>
      <c r="BK301" s="11">
        <f t="shared" si="314"/>
        <v>1.9183794826464567E-2</v>
      </c>
      <c r="BL301" s="12">
        <f>BL$4*temperature!$I411+BL$5*temperature!$I411^2</f>
        <v>-20.217777534441844</v>
      </c>
      <c r="BM301" s="12">
        <f>BM$4*temperature!$I411+BM$5*temperature!$I411^2</f>
        <v>-18.38671596960511</v>
      </c>
      <c r="BN301" s="12">
        <f>BN$4*temperature!$I411+BN$5*temperature!$I411^2</f>
        <v>-16.674754277399138</v>
      </c>
      <c r="BO301" s="12">
        <f>BO$4*temperature!$I411^2+BO$5*temperature!$I411^6</f>
        <v>-82.541815690087162</v>
      </c>
      <c r="BP301" s="12">
        <f>BP$4*temperature!$I411^2+BP$5*temperature!$I411^6</f>
        <v>-82.104627954284425</v>
      </c>
      <c r="BQ301" s="12">
        <f>BQ$4*temperature!$I411^2+BQ$5*temperature!$I411^6</f>
        <v>-81.827477017196486</v>
      </c>
    </row>
    <row r="302" spans="1:69">
      <c r="A302" s="2">
        <f t="shared" si="261"/>
        <v>2256</v>
      </c>
      <c r="B302" s="5">
        <f t="shared" si="262"/>
        <v>1165.4054989925442</v>
      </c>
      <c r="C302" s="5">
        <f t="shared" si="263"/>
        <v>2964.1690261283093</v>
      </c>
      <c r="D302" s="5">
        <f t="shared" si="264"/>
        <v>4369.953690290019</v>
      </c>
      <c r="E302" s="15">
        <f t="shared" si="265"/>
        <v>1.3603005483670627E-8</v>
      </c>
      <c r="F302" s="15">
        <f t="shared" si="266"/>
        <v>2.6798832958902197E-8</v>
      </c>
      <c r="G302" s="15">
        <f t="shared" si="267"/>
        <v>5.4708864193806049E-8</v>
      </c>
      <c r="H302" s="5">
        <f t="shared" si="268"/>
        <v>47784.708433121232</v>
      </c>
      <c r="I302" s="5">
        <f t="shared" si="269"/>
        <v>21985.026856601482</v>
      </c>
      <c r="J302" s="5">
        <f t="shared" si="270"/>
        <v>7668.8123157090831</v>
      </c>
      <c r="K302" s="5">
        <f t="shared" si="271"/>
        <v>41002.645409198412</v>
      </c>
      <c r="L302" s="5">
        <f t="shared" si="272"/>
        <v>7416.9275310583525</v>
      </c>
      <c r="M302" s="5">
        <f t="shared" si="273"/>
        <v>1754.8955570739995</v>
      </c>
      <c r="N302" s="15">
        <f t="shared" si="274"/>
        <v>-1.1608900002151978E-2</v>
      </c>
      <c r="O302" s="15">
        <f t="shared" si="275"/>
        <v>-1.0052410257652911E-2</v>
      </c>
      <c r="P302" s="15">
        <f t="shared" si="276"/>
        <v>-9.7009237590939268E-3</v>
      </c>
      <c r="Q302" s="5">
        <f t="shared" si="277"/>
        <v>472.53506192851046</v>
      </c>
      <c r="R302" s="5">
        <f t="shared" si="278"/>
        <v>646.45587921527238</v>
      </c>
      <c r="S302" s="5">
        <f t="shared" si="279"/>
        <v>453.36752391026101</v>
      </c>
      <c r="T302" s="5">
        <f t="shared" si="280"/>
        <v>9.8888342614847904</v>
      </c>
      <c r="U302" s="5">
        <f t="shared" si="281"/>
        <v>29.404370685185675</v>
      </c>
      <c r="V302" s="5">
        <f t="shared" si="282"/>
        <v>59.11834913231165</v>
      </c>
      <c r="W302" s="15">
        <f t="shared" si="283"/>
        <v>-1.0734613539272964E-2</v>
      </c>
      <c r="X302" s="15">
        <f t="shared" si="284"/>
        <v>-1.217998157191269E-2</v>
      </c>
      <c r="Y302" s="15">
        <f t="shared" si="285"/>
        <v>-9.7425357312937999E-3</v>
      </c>
      <c r="Z302" s="5">
        <f t="shared" si="298"/>
        <v>329.75859981541601</v>
      </c>
      <c r="AA302" s="5">
        <f t="shared" si="299"/>
        <v>1635.8412356436829</v>
      </c>
      <c r="AB302" s="5">
        <f t="shared" si="300"/>
        <v>9547.4081640712266</v>
      </c>
      <c r="AC302" s="16">
        <f t="shared" si="286"/>
        <v>0.85293070817535377</v>
      </c>
      <c r="AD302" s="16">
        <f t="shared" si="287"/>
        <v>3.093159479311947</v>
      </c>
      <c r="AE302" s="16">
        <f t="shared" si="288"/>
        <v>25.814256313648354</v>
      </c>
      <c r="AF302" s="15">
        <f t="shared" si="289"/>
        <v>-4.0504037456468023E-3</v>
      </c>
      <c r="AG302" s="15">
        <f t="shared" si="290"/>
        <v>2.9673830763510267E-4</v>
      </c>
      <c r="AH302" s="15">
        <f t="shared" si="291"/>
        <v>9.7937136394747881E-3</v>
      </c>
      <c r="AI302" s="1">
        <f t="shared" si="255"/>
        <v>103951.99276303971</v>
      </c>
      <c r="AJ302" s="1">
        <f t="shared" si="256"/>
        <v>47166.170844337772</v>
      </c>
      <c r="AK302" s="1">
        <f t="shared" si="257"/>
        <v>16423.584399982956</v>
      </c>
      <c r="AL302" s="14">
        <f t="shared" si="292"/>
        <v>97.905688004843924</v>
      </c>
      <c r="AM302" s="14">
        <f t="shared" si="293"/>
        <v>24.375600434828101</v>
      </c>
      <c r="AN302" s="14">
        <f t="shared" si="294"/>
        <v>7.5771165498553055</v>
      </c>
      <c r="AO302" s="11">
        <f t="shared" si="295"/>
        <v>1.7400837071505336E-3</v>
      </c>
      <c r="AP302" s="11">
        <f t="shared" si="296"/>
        <v>2.1920465299644729E-3</v>
      </c>
      <c r="AQ302" s="11">
        <f t="shared" si="297"/>
        <v>1.9884627825834931E-3</v>
      </c>
      <c r="AR302" s="1">
        <f t="shared" si="303"/>
        <v>47784.708433121232</v>
      </c>
      <c r="AS302" s="1">
        <f t="shared" si="301"/>
        <v>21985.026856601482</v>
      </c>
      <c r="AT302" s="1">
        <f t="shared" si="302"/>
        <v>7668.8123157090831</v>
      </c>
      <c r="AU302" s="1">
        <f t="shared" si="258"/>
        <v>9556.9416866242464</v>
      </c>
      <c r="AV302" s="1">
        <f t="shared" si="259"/>
        <v>4397.0053713202969</v>
      </c>
      <c r="AW302" s="1">
        <f t="shared" si="260"/>
        <v>1533.7624631418166</v>
      </c>
      <c r="AX302" s="2">
        <v>0.2</v>
      </c>
      <c r="AY302" s="2">
        <v>0.2</v>
      </c>
      <c r="AZ302" s="2">
        <v>0.2</v>
      </c>
      <c r="BA302" s="2">
        <f t="shared" si="304"/>
        <v>0.19999999999999998</v>
      </c>
      <c r="BB302" s="2">
        <f t="shared" si="310"/>
        <v>4.000000000000001E-3</v>
      </c>
      <c r="BC302" s="2">
        <f t="shared" si="305"/>
        <v>4.000000000000001E-3</v>
      </c>
      <c r="BD302" s="2">
        <f t="shared" si="306"/>
        <v>4.000000000000001E-3</v>
      </c>
      <c r="BE302" s="2">
        <f t="shared" si="307"/>
        <v>191.13883373248498</v>
      </c>
      <c r="BF302" s="2">
        <f t="shared" si="308"/>
        <v>87.940107426405945</v>
      </c>
      <c r="BG302" s="2">
        <f t="shared" si="309"/>
        <v>30.675249262836338</v>
      </c>
      <c r="BH302" s="2">
        <f t="shared" si="311"/>
        <v>5796.3259741967568</v>
      </c>
      <c r="BI302" s="2">
        <f t="shared" si="312"/>
        <v>537.58338835249265</v>
      </c>
      <c r="BJ302" s="2">
        <f t="shared" si="313"/>
        <v>32.129399660814052</v>
      </c>
      <c r="BK302" s="11">
        <f t="shared" si="314"/>
        <v>1.9021265589770769E-2</v>
      </c>
      <c r="BL302" s="12">
        <f>BL$4*temperature!$I412+BL$5*temperature!$I412^2</f>
        <v>-20.242788264534141</v>
      </c>
      <c r="BM302" s="12">
        <f>BM$4*temperature!$I412+BM$5*temperature!$I412^2</f>
        <v>-18.406482628441132</v>
      </c>
      <c r="BN302" s="12">
        <f>BN$4*temperature!$I412+BN$5*temperature!$I412^2</f>
        <v>-16.690527498537101</v>
      </c>
      <c r="BO302" s="12">
        <f>BO$4*temperature!$I412^2+BO$5*temperature!$I412^6</f>
        <v>-82.744033623598384</v>
      </c>
      <c r="BP302" s="12">
        <f>BP$4*temperature!$I412^2+BP$5*temperature!$I412^6</f>
        <v>-82.29677638033904</v>
      </c>
      <c r="BQ302" s="12">
        <f>BQ$4*temperature!$I412^2+BQ$5*temperature!$I412^6</f>
        <v>-82.013231269933613</v>
      </c>
    </row>
    <row r="303" spans="1:69">
      <c r="A303" s="2">
        <f t="shared" si="261"/>
        <v>2257</v>
      </c>
      <c r="B303" s="5">
        <f t="shared" si="262"/>
        <v>1165.4055140529108</v>
      </c>
      <c r="C303" s="5">
        <f t="shared" si="263"/>
        <v>2964.1691015927659</v>
      </c>
      <c r="D303" s="5">
        <f t="shared" si="264"/>
        <v>4369.9539174114616</v>
      </c>
      <c r="E303" s="15">
        <f t="shared" si="265"/>
        <v>1.2922855209487094E-8</v>
      </c>
      <c r="F303" s="15">
        <f t="shared" si="266"/>
        <v>2.5458891310957086E-8</v>
      </c>
      <c r="G303" s="15">
        <f t="shared" si="267"/>
        <v>5.1973420984115747E-8</v>
      </c>
      <c r="H303" s="5">
        <f t="shared" si="268"/>
        <v>47223.051426717844</v>
      </c>
      <c r="I303" s="5">
        <f t="shared" si="269"/>
        <v>21761.143638525868</v>
      </c>
      <c r="J303" s="5">
        <f t="shared" si="270"/>
        <v>7593.5168692536945</v>
      </c>
      <c r="K303" s="5">
        <f t="shared" si="271"/>
        <v>40520.703615423139</v>
      </c>
      <c r="L303" s="5">
        <f t="shared" si="272"/>
        <v>7341.3975021980832</v>
      </c>
      <c r="M303" s="5">
        <f t="shared" si="273"/>
        <v>1737.665204888867</v>
      </c>
      <c r="N303" s="15">
        <f t="shared" si="274"/>
        <v>-1.1753919508499688E-2</v>
      </c>
      <c r="O303" s="15">
        <f t="shared" si="275"/>
        <v>-1.018346593572439E-2</v>
      </c>
      <c r="P303" s="15">
        <f t="shared" si="276"/>
        <v>-9.8184488049313234E-3</v>
      </c>
      <c r="Q303" s="5">
        <f t="shared" si="277"/>
        <v>461.96806907864391</v>
      </c>
      <c r="R303" s="5">
        <f t="shared" si="278"/>
        <v>632.0790959713114</v>
      </c>
      <c r="S303" s="5">
        <f t="shared" si="279"/>
        <v>444.54259948081096</v>
      </c>
      <c r="T303" s="5">
        <f t="shared" si="280"/>
        <v>9.7826814473338288</v>
      </c>
      <c r="U303" s="5">
        <f t="shared" si="281"/>
        <v>29.046225992106425</v>
      </c>
      <c r="V303" s="5">
        <f t="shared" si="282"/>
        <v>58.542386503515004</v>
      </c>
      <c r="W303" s="15">
        <f t="shared" si="283"/>
        <v>-1.0734613539272964E-2</v>
      </c>
      <c r="X303" s="15">
        <f t="shared" si="284"/>
        <v>-1.217998157191269E-2</v>
      </c>
      <c r="Y303" s="15">
        <f t="shared" si="285"/>
        <v>-9.7425357312937999E-3</v>
      </c>
      <c r="Z303" s="5">
        <f t="shared" si="298"/>
        <v>321.12575331165999</v>
      </c>
      <c r="AA303" s="5">
        <f t="shared" si="299"/>
        <v>1600.1475888318082</v>
      </c>
      <c r="AB303" s="5">
        <f t="shared" si="300"/>
        <v>9454.3717445010861</v>
      </c>
      <c r="AC303" s="16">
        <f t="shared" si="286"/>
        <v>0.84947599444018318</v>
      </c>
      <c r="AD303" s="16">
        <f t="shared" si="287"/>
        <v>3.0940773382210836</v>
      </c>
      <c r="AE303" s="16">
        <f t="shared" si="288"/>
        <v>26.067073747800229</v>
      </c>
      <c r="AF303" s="15">
        <f t="shared" si="289"/>
        <v>-4.0504037456468023E-3</v>
      </c>
      <c r="AG303" s="15">
        <f t="shared" si="290"/>
        <v>2.9673830763510267E-4</v>
      </c>
      <c r="AH303" s="15">
        <f t="shared" si="291"/>
        <v>9.7937136394747881E-3</v>
      </c>
      <c r="AI303" s="1">
        <f t="shared" si="255"/>
        <v>103113.73517335998</v>
      </c>
      <c r="AJ303" s="1">
        <f t="shared" si="256"/>
        <v>46846.55913122429</v>
      </c>
      <c r="AK303" s="1">
        <f t="shared" si="257"/>
        <v>16314.988423126477</v>
      </c>
      <c r="AL303" s="14">
        <f t="shared" si="292"/>
        <v>98.074348456453166</v>
      </c>
      <c r="AM303" s="14">
        <f t="shared" si="293"/>
        <v>24.428498560673578</v>
      </c>
      <c r="AN303" s="14">
        <f t="shared" si="294"/>
        <v>7.5920326959714028</v>
      </c>
      <c r="AO303" s="11">
        <f t="shared" si="295"/>
        <v>1.7226828700790283E-3</v>
      </c>
      <c r="AP303" s="11">
        <f t="shared" si="296"/>
        <v>2.1701260646648283E-3</v>
      </c>
      <c r="AQ303" s="11">
        <f t="shared" si="297"/>
        <v>1.968578154757658E-3</v>
      </c>
      <c r="AR303" s="1">
        <f t="shared" si="303"/>
        <v>47223.051426717844</v>
      </c>
      <c r="AS303" s="1">
        <f t="shared" si="301"/>
        <v>21761.143638525868</v>
      </c>
      <c r="AT303" s="1">
        <f t="shared" si="302"/>
        <v>7593.5168692536945</v>
      </c>
      <c r="AU303" s="1">
        <f t="shared" si="258"/>
        <v>9444.6102853435696</v>
      </c>
      <c r="AV303" s="1">
        <f t="shared" si="259"/>
        <v>4352.2287277051737</v>
      </c>
      <c r="AW303" s="1">
        <f t="shared" si="260"/>
        <v>1518.7033738507389</v>
      </c>
      <c r="AX303" s="2">
        <v>0.2</v>
      </c>
      <c r="AY303" s="2">
        <v>0.2</v>
      </c>
      <c r="AZ303" s="2">
        <v>0.2</v>
      </c>
      <c r="BA303" s="2">
        <f t="shared" si="304"/>
        <v>0.2</v>
      </c>
      <c r="BB303" s="2">
        <f t="shared" si="310"/>
        <v>4.000000000000001E-3</v>
      </c>
      <c r="BC303" s="2">
        <f t="shared" si="305"/>
        <v>4.000000000000001E-3</v>
      </c>
      <c r="BD303" s="2">
        <f t="shared" si="306"/>
        <v>4.000000000000001E-3</v>
      </c>
      <c r="BE303" s="2">
        <f t="shared" si="307"/>
        <v>188.89220570687141</v>
      </c>
      <c r="BF303" s="2">
        <f t="shared" si="308"/>
        <v>87.044574554103491</v>
      </c>
      <c r="BG303" s="2">
        <f t="shared" si="309"/>
        <v>30.374067477014787</v>
      </c>
      <c r="BH303" s="2">
        <f t="shared" si="311"/>
        <v>5882.1880138509832</v>
      </c>
      <c r="BI303" s="2">
        <f t="shared" si="312"/>
        <v>543.97841275160499</v>
      </c>
      <c r="BJ303" s="2">
        <f t="shared" si="313"/>
        <v>32.127007798991137</v>
      </c>
      <c r="BK303" s="11">
        <f t="shared" si="314"/>
        <v>1.8883591448540321E-2</v>
      </c>
      <c r="BL303" s="12">
        <f>BL$4*temperature!$I413+BL$5*temperature!$I413^2</f>
        <v>-20.267539354376012</v>
      </c>
      <c r="BM303" s="12">
        <f>BM$4*temperature!$I413+BM$5*temperature!$I413^2</f>
        <v>-18.426043424261902</v>
      </c>
      <c r="BN303" s="12">
        <f>BN$4*temperature!$I413+BN$5*temperature!$I413^2</f>
        <v>-16.706135896161587</v>
      </c>
      <c r="BO303" s="12">
        <f>BO$4*temperature!$I413^2+BO$5*temperature!$I413^6</f>
        <v>-82.944433075453077</v>
      </c>
      <c r="BP303" s="12">
        <f>BP$4*temperature!$I413^2+BP$5*temperature!$I413^6</f>
        <v>-82.487190809958847</v>
      </c>
      <c r="BQ303" s="12">
        <f>BQ$4*temperature!$I413^2+BQ$5*temperature!$I413^6</f>
        <v>-82.197305173886676</v>
      </c>
    </row>
    <row r="304" spans="1:69">
      <c r="A304" s="2">
        <f t="shared" si="261"/>
        <v>2258</v>
      </c>
      <c r="B304" s="5">
        <f t="shared" si="262"/>
        <v>1165.4055283602593</v>
      </c>
      <c r="C304" s="5">
        <f t="shared" si="263"/>
        <v>2964.1691732840022</v>
      </c>
      <c r="D304" s="5">
        <f t="shared" si="264"/>
        <v>4369.9541331768432</v>
      </c>
      <c r="E304" s="15">
        <f t="shared" si="265"/>
        <v>1.227671244901274E-8</v>
      </c>
      <c r="F304" s="15">
        <f t="shared" si="266"/>
        <v>2.4185946745409231E-8</v>
      </c>
      <c r="G304" s="15">
        <f t="shared" si="267"/>
        <v>4.9374749934909955E-8</v>
      </c>
      <c r="H304" s="5">
        <f t="shared" si="268"/>
        <v>46662.353662280388</v>
      </c>
      <c r="I304" s="5">
        <f t="shared" si="269"/>
        <v>21537.213052908628</v>
      </c>
      <c r="J304" s="5">
        <f t="shared" si="270"/>
        <v>7518.2438317987471</v>
      </c>
      <c r="K304" s="5">
        <f t="shared" si="271"/>
        <v>40039.584957122119</v>
      </c>
      <c r="L304" s="5">
        <f t="shared" si="272"/>
        <v>7265.8515063927871</v>
      </c>
      <c r="M304" s="5">
        <f t="shared" si="273"/>
        <v>1720.4399869371578</v>
      </c>
      <c r="N304" s="15">
        <f t="shared" si="274"/>
        <v>-1.187340335615239E-2</v>
      </c>
      <c r="O304" s="15">
        <f t="shared" si="275"/>
        <v>-1.0290410753903023E-2</v>
      </c>
      <c r="P304" s="15">
        <f t="shared" si="276"/>
        <v>-9.9128519712811114E-3</v>
      </c>
      <c r="Q304" s="5">
        <f t="shared" si="277"/>
        <v>451.58277349706651</v>
      </c>
      <c r="R304" s="5">
        <f t="shared" si="278"/>
        <v>617.95526855581193</v>
      </c>
      <c r="S304" s="5">
        <f t="shared" si="279"/>
        <v>435.84789614349404</v>
      </c>
      <c r="T304" s="5">
        <f t="shared" si="280"/>
        <v>9.6776681426188844</v>
      </c>
      <c r="U304" s="5">
        <f t="shared" si="281"/>
        <v>28.692443494788957</v>
      </c>
      <c r="V304" s="5">
        <f t="shared" si="282"/>
        <v>57.972035211209295</v>
      </c>
      <c r="W304" s="15">
        <f t="shared" si="283"/>
        <v>-1.0734613539272964E-2</v>
      </c>
      <c r="X304" s="15">
        <f t="shared" si="284"/>
        <v>-1.217998157191269E-2</v>
      </c>
      <c r="Y304" s="15">
        <f t="shared" si="285"/>
        <v>-9.7425357312937999E-3</v>
      </c>
      <c r="Z304" s="5">
        <f t="shared" si="298"/>
        <v>312.67302540736517</v>
      </c>
      <c r="AA304" s="5">
        <f t="shared" si="299"/>
        <v>1565.0255507145182</v>
      </c>
      <c r="AB304" s="5">
        <f t="shared" si="300"/>
        <v>9361.1308329077365</v>
      </c>
      <c r="AC304" s="16">
        <f t="shared" si="286"/>
        <v>0.84603527369046561</v>
      </c>
      <c r="AD304" s="16">
        <f t="shared" si="287"/>
        <v>3.0949954694941195</v>
      </c>
      <c r="AE304" s="16">
        <f t="shared" si="288"/>
        <v>26.322367203505255</v>
      </c>
      <c r="AF304" s="15">
        <f t="shared" si="289"/>
        <v>-4.0504037456468023E-3</v>
      </c>
      <c r="AG304" s="15">
        <f t="shared" si="290"/>
        <v>2.9673830763510267E-4</v>
      </c>
      <c r="AH304" s="15">
        <f t="shared" si="291"/>
        <v>9.7937136394747881E-3</v>
      </c>
      <c r="AI304" s="1">
        <f t="shared" si="255"/>
        <v>102246.97194136756</v>
      </c>
      <c r="AJ304" s="1">
        <f t="shared" si="256"/>
        <v>46514.131945807036</v>
      </c>
      <c r="AK304" s="1">
        <f t="shared" si="257"/>
        <v>16202.19295466457</v>
      </c>
      <c r="AL304" s="14">
        <f t="shared" si="292"/>
        <v>98.241609946532463</v>
      </c>
      <c r="AM304" s="14">
        <f t="shared" si="293"/>
        <v>24.480981352906252</v>
      </c>
      <c r="AN304" s="14">
        <f t="shared" si="294"/>
        <v>7.6068287505897425</v>
      </c>
      <c r="AO304" s="11">
        <f t="shared" si="295"/>
        <v>1.705456041378238E-3</v>
      </c>
      <c r="AP304" s="11">
        <f t="shared" si="296"/>
        <v>2.1484248040181801E-3</v>
      </c>
      <c r="AQ304" s="11">
        <f t="shared" si="297"/>
        <v>1.9488923732100814E-3</v>
      </c>
      <c r="AR304" s="1">
        <f t="shared" si="303"/>
        <v>46662.353662280388</v>
      </c>
      <c r="AS304" s="1">
        <f t="shared" si="301"/>
        <v>21537.213052908628</v>
      </c>
      <c r="AT304" s="1">
        <f t="shared" si="302"/>
        <v>7518.2438317987471</v>
      </c>
      <c r="AU304" s="1">
        <f t="shared" si="258"/>
        <v>9332.4707324560786</v>
      </c>
      <c r="AV304" s="1">
        <f t="shared" si="259"/>
        <v>4307.4426105817256</v>
      </c>
      <c r="AW304" s="1">
        <f t="shared" si="260"/>
        <v>1503.6487663597495</v>
      </c>
      <c r="AX304" s="2">
        <v>0.2</v>
      </c>
      <c r="AY304" s="2">
        <v>0.2</v>
      </c>
      <c r="AZ304" s="2">
        <v>0.2</v>
      </c>
      <c r="BA304" s="2">
        <f t="shared" si="304"/>
        <v>0.19999999999999998</v>
      </c>
      <c r="BB304" s="2">
        <f t="shared" si="310"/>
        <v>4.000000000000001E-3</v>
      </c>
      <c r="BC304" s="2">
        <f t="shared" si="305"/>
        <v>4.000000000000001E-3</v>
      </c>
      <c r="BD304" s="2">
        <f t="shared" si="306"/>
        <v>4.000000000000001E-3</v>
      </c>
      <c r="BE304" s="2">
        <f t="shared" si="307"/>
        <v>186.64941464912158</v>
      </c>
      <c r="BF304" s="2">
        <f t="shared" si="308"/>
        <v>86.148852211634534</v>
      </c>
      <c r="BG304" s="2">
        <f t="shared" si="309"/>
        <v>30.072975327194996</v>
      </c>
      <c r="BH304" s="2">
        <f t="shared" si="311"/>
        <v>5969.4760814734791</v>
      </c>
      <c r="BI304" s="2">
        <f t="shared" si="312"/>
        <v>550.46291207388242</v>
      </c>
      <c r="BJ304" s="2">
        <f t="shared" si="313"/>
        <v>32.125365902886102</v>
      </c>
      <c r="BK304" s="11">
        <f t="shared" si="314"/>
        <v>1.8770830910946196E-2</v>
      </c>
      <c r="BL304" s="12">
        <f>BL$4*temperature!$I414+BL$5*temperature!$I414^2</f>
        <v>-20.291989506573724</v>
      </c>
      <c r="BM304" s="12">
        <f>BM$4*temperature!$I414+BM$5*temperature!$I414^2</f>
        <v>-18.445365743090367</v>
      </c>
      <c r="BN304" s="12">
        <f>BN$4*temperature!$I414+BN$5*temperature!$I414^2</f>
        <v>-16.721553465617816</v>
      </c>
      <c r="BO304" s="12">
        <f>BO$4*temperature!$I414^2+BO$5*temperature!$I414^6</f>
        <v>-83.14267032956144</v>
      </c>
      <c r="BP304" s="12">
        <f>BP$4*temperature!$I414^2+BP$5*temperature!$I414^6</f>
        <v>-82.675544855756669</v>
      </c>
      <c r="BQ304" s="12">
        <f>BQ$4*temperature!$I414^2+BQ$5*temperature!$I414^6</f>
        <v>-82.379383345483774</v>
      </c>
    </row>
    <row r="305" spans="1:69">
      <c r="A305" s="2">
        <f t="shared" si="261"/>
        <v>2259</v>
      </c>
      <c r="B305" s="5">
        <f t="shared" si="262"/>
        <v>1165.4055419522404</v>
      </c>
      <c r="C305" s="5">
        <f t="shared" si="263"/>
        <v>2964.1692413906785</v>
      </c>
      <c r="D305" s="5">
        <f t="shared" si="264"/>
        <v>4369.9543381539661</v>
      </c>
      <c r="E305" s="15">
        <f t="shared" si="265"/>
        <v>1.1662876826562102E-8</v>
      </c>
      <c r="F305" s="15">
        <f t="shared" si="266"/>
        <v>2.2976649408138768E-8</v>
      </c>
      <c r="G305" s="15">
        <f t="shared" si="267"/>
        <v>4.6906012438164453E-8</v>
      </c>
      <c r="H305" s="5">
        <f t="shared" si="268"/>
        <v>46103.93196019969</v>
      </c>
      <c r="I305" s="5">
        <f t="shared" si="269"/>
        <v>21313.802267934097</v>
      </c>
      <c r="J305" s="5">
        <f t="shared" si="270"/>
        <v>7443.1805460568676</v>
      </c>
      <c r="K305" s="5">
        <f t="shared" si="271"/>
        <v>39560.419356654369</v>
      </c>
      <c r="L305" s="5">
        <f t="shared" si="272"/>
        <v>7190.4808842609973</v>
      </c>
      <c r="M305" s="5">
        <f t="shared" si="273"/>
        <v>1703.2627734964269</v>
      </c>
      <c r="N305" s="15">
        <f t="shared" si="274"/>
        <v>-1.1967296888338974E-2</v>
      </c>
      <c r="O305" s="15">
        <f t="shared" si="275"/>
        <v>-1.0373267615705561E-2</v>
      </c>
      <c r="P305" s="15">
        <f t="shared" si="276"/>
        <v>-9.9841979790942226E-3</v>
      </c>
      <c r="Q305" s="5">
        <f t="shared" si="277"/>
        <v>441.3889992384926</v>
      </c>
      <c r="R305" s="5">
        <f t="shared" si="278"/>
        <v>604.09645958252634</v>
      </c>
      <c r="S305" s="5">
        <f t="shared" si="279"/>
        <v>427.29245633809091</v>
      </c>
      <c r="T305" s="5">
        <f t="shared" si="280"/>
        <v>9.5737821151465372</v>
      </c>
      <c r="U305" s="5">
        <f t="shared" si="281"/>
        <v>28.342970061769282</v>
      </c>
      <c r="V305" s="5">
        <f t="shared" si="282"/>
        <v>57.407240586748266</v>
      </c>
      <c r="W305" s="15">
        <f t="shared" si="283"/>
        <v>-1.0734613539272964E-2</v>
      </c>
      <c r="X305" s="15">
        <f t="shared" si="284"/>
        <v>-1.217998157191269E-2</v>
      </c>
      <c r="Y305" s="15">
        <f t="shared" si="285"/>
        <v>-9.7425357312937999E-3</v>
      </c>
      <c r="Z305" s="5">
        <f t="shared" si="298"/>
        <v>304.40598283777501</v>
      </c>
      <c r="AA305" s="5">
        <f t="shared" si="299"/>
        <v>1530.5090311570468</v>
      </c>
      <c r="AB305" s="5">
        <f t="shared" si="300"/>
        <v>9267.9257764698432</v>
      </c>
      <c r="AC305" s="16">
        <f t="shared" si="286"/>
        <v>0.84260848924896048</v>
      </c>
      <c r="AD305" s="16">
        <f t="shared" si="287"/>
        <v>3.0959138732118756</v>
      </c>
      <c r="AE305" s="16">
        <f t="shared" si="288"/>
        <v>26.580160930209487</v>
      </c>
      <c r="AF305" s="15">
        <f t="shared" si="289"/>
        <v>-4.0504037456468023E-3</v>
      </c>
      <c r="AG305" s="15">
        <f t="shared" si="290"/>
        <v>2.9673830763510267E-4</v>
      </c>
      <c r="AH305" s="15">
        <f t="shared" si="291"/>
        <v>9.7937136394747881E-3</v>
      </c>
      <c r="AI305" s="1">
        <f t="shared" si="255"/>
        <v>101354.74547968688</v>
      </c>
      <c r="AJ305" s="1">
        <f t="shared" si="256"/>
        <v>46170.161361808059</v>
      </c>
      <c r="AK305" s="1">
        <f t="shared" si="257"/>
        <v>16085.622425557862</v>
      </c>
      <c r="AL305" s="14">
        <f t="shared" si="292"/>
        <v>98.407481226258511</v>
      </c>
      <c r="AM305" s="14">
        <f t="shared" si="293"/>
        <v>24.533050944995889</v>
      </c>
      <c r="AN305" s="14">
        <f t="shared" si="294"/>
        <v>7.6215053922207181</v>
      </c>
      <c r="AO305" s="11">
        <f t="shared" si="295"/>
        <v>1.6884014809644557E-3</v>
      </c>
      <c r="AP305" s="11">
        <f t="shared" si="296"/>
        <v>2.1269405559779984E-3</v>
      </c>
      <c r="AQ305" s="11">
        <f t="shared" si="297"/>
        <v>1.9294034494779806E-3</v>
      </c>
      <c r="AR305" s="1">
        <f t="shared" si="303"/>
        <v>46103.93196019969</v>
      </c>
      <c r="AS305" s="1">
        <f t="shared" si="301"/>
        <v>21313.802267934097</v>
      </c>
      <c r="AT305" s="1">
        <f t="shared" si="302"/>
        <v>7443.1805460568676</v>
      </c>
      <c r="AU305" s="1">
        <f t="shared" si="258"/>
        <v>9220.7863920399377</v>
      </c>
      <c r="AV305" s="1">
        <f t="shared" si="259"/>
        <v>4262.7604535868195</v>
      </c>
      <c r="AW305" s="1">
        <f t="shared" si="260"/>
        <v>1488.6361092113737</v>
      </c>
      <c r="AX305" s="2">
        <v>0.2</v>
      </c>
      <c r="AY305" s="2">
        <v>0.2</v>
      </c>
      <c r="AZ305" s="2">
        <v>0.2</v>
      </c>
      <c r="BA305" s="2">
        <f t="shared" si="304"/>
        <v>0.2</v>
      </c>
      <c r="BB305" s="2">
        <f t="shared" si="310"/>
        <v>4.000000000000001E-3</v>
      </c>
      <c r="BC305" s="2">
        <f t="shared" si="305"/>
        <v>4.000000000000001E-3</v>
      </c>
      <c r="BD305" s="2">
        <f t="shared" si="306"/>
        <v>4.000000000000001E-3</v>
      </c>
      <c r="BE305" s="2">
        <f t="shared" si="307"/>
        <v>184.41572784079881</v>
      </c>
      <c r="BF305" s="2">
        <f t="shared" si="308"/>
        <v>85.255209071736417</v>
      </c>
      <c r="BG305" s="2">
        <f t="shared" si="309"/>
        <v>29.772722184227476</v>
      </c>
      <c r="BH305" s="2">
        <f t="shared" si="311"/>
        <v>6058.216271625588</v>
      </c>
      <c r="BI305" s="2">
        <f t="shared" si="312"/>
        <v>557.03826201720915</v>
      </c>
      <c r="BJ305" s="2">
        <f t="shared" si="313"/>
        <v>32.124471971729498</v>
      </c>
      <c r="BK305" s="11">
        <f t="shared" si="314"/>
        <v>1.8683002168868396E-2</v>
      </c>
      <c r="BL305" s="12">
        <f>BL$4*temperature!$I415+BL$5*temperature!$I415^2</f>
        <v>-20.316099746122955</v>
      </c>
      <c r="BM305" s="12">
        <f>BM$4*temperature!$I415+BM$5*temperature!$I415^2</f>
        <v>-18.464418810177129</v>
      </c>
      <c r="BN305" s="12">
        <f>BN$4*temperature!$I415+BN$5*temperature!$I415^2</f>
        <v>-16.736755673045352</v>
      </c>
      <c r="BO305" s="12">
        <f>BO$4*temperature!$I415^2+BO$5*temperature!$I415^6</f>
        <v>-83.338418798892022</v>
      </c>
      <c r="BP305" s="12">
        <f>BP$4*temperature!$I415^2+BP$5*temperature!$I415^6</f>
        <v>-82.861528441972752</v>
      </c>
      <c r="BQ305" s="12">
        <f>BQ$4*temperature!$I415^2+BQ$5*temperature!$I415^6</f>
        <v>-82.55916619371331</v>
      </c>
    </row>
    <row r="306" spans="1:69">
      <c r="A306" s="2">
        <f t="shared" si="261"/>
        <v>2260</v>
      </c>
      <c r="B306" s="5">
        <f t="shared" si="262"/>
        <v>1165.4055548646224</v>
      </c>
      <c r="C306" s="5">
        <f t="shared" si="263"/>
        <v>2964.169306092022</v>
      </c>
      <c r="D306" s="5">
        <f t="shared" si="264"/>
        <v>4369.9545328822414</v>
      </c>
      <c r="E306" s="15">
        <f t="shared" si="265"/>
        <v>1.1079732985233995E-8</v>
      </c>
      <c r="F306" s="15">
        <f t="shared" si="266"/>
        <v>2.1827816937731829E-8</v>
      </c>
      <c r="G306" s="15">
        <f t="shared" si="267"/>
        <v>4.4560711816256225E-8</v>
      </c>
      <c r="H306" s="5">
        <f t="shared" si="268"/>
        <v>45549.044427036541</v>
      </c>
      <c r="I306" s="5">
        <f t="shared" si="269"/>
        <v>21091.45492587773</v>
      </c>
      <c r="J306" s="5">
        <f t="shared" si="270"/>
        <v>7368.5064552117756</v>
      </c>
      <c r="K306" s="5">
        <f t="shared" si="271"/>
        <v>39084.28635585805</v>
      </c>
      <c r="L306" s="5">
        <f t="shared" si="272"/>
        <v>7115.4690396834403</v>
      </c>
      <c r="M306" s="5">
        <f t="shared" si="273"/>
        <v>1686.1746271652428</v>
      </c>
      <c r="N306" s="15">
        <f t="shared" si="274"/>
        <v>-1.2035590333453583E-2</v>
      </c>
      <c r="O306" s="15">
        <f t="shared" si="275"/>
        <v>-1.0432104025441147E-2</v>
      </c>
      <c r="P306" s="15">
        <f t="shared" si="276"/>
        <v>-1.0032595438052017E-2</v>
      </c>
      <c r="Q306" s="5">
        <f t="shared" si="277"/>
        <v>431.39551283432229</v>
      </c>
      <c r="R306" s="5">
        <f t="shared" si="278"/>
        <v>590.51334982764365</v>
      </c>
      <c r="S306" s="5">
        <f t="shared" si="279"/>
        <v>418.88447544429948</v>
      </c>
      <c r="T306" s="5">
        <f t="shared" si="280"/>
        <v>9.4710112640312367</v>
      </c>
      <c r="U306" s="5">
        <f t="shared" si="281"/>
        <v>27.997753208723658</v>
      </c>
      <c r="V306" s="5">
        <f t="shared" si="282"/>
        <v>56.84794849409689</v>
      </c>
      <c r="W306" s="15">
        <f t="shared" si="283"/>
        <v>-1.0734613539272964E-2</v>
      </c>
      <c r="X306" s="15">
        <f t="shared" si="284"/>
        <v>-1.217998157191269E-2</v>
      </c>
      <c r="Y306" s="15">
        <f t="shared" si="285"/>
        <v>-9.7425357312937999E-3</v>
      </c>
      <c r="Z306" s="5">
        <f t="shared" si="298"/>
        <v>296.32935942557361</v>
      </c>
      <c r="AA306" s="5">
        <f t="shared" si="299"/>
        <v>1496.6284632366505</v>
      </c>
      <c r="AB306" s="5">
        <f t="shared" si="300"/>
        <v>9174.9875027709586</v>
      </c>
      <c r="AC306" s="16">
        <f t="shared" si="286"/>
        <v>0.83919558466799271</v>
      </c>
      <c r="AD306" s="16">
        <f t="shared" si="287"/>
        <v>3.0968325494551965</v>
      </c>
      <c r="AE306" s="16">
        <f t="shared" si="288"/>
        <v>26.840479414851114</v>
      </c>
      <c r="AF306" s="15">
        <f t="shared" si="289"/>
        <v>-4.0504037456468023E-3</v>
      </c>
      <c r="AG306" s="15">
        <f t="shared" si="290"/>
        <v>2.9673830763510267E-4</v>
      </c>
      <c r="AH306" s="15">
        <f t="shared" si="291"/>
        <v>9.7937136394747881E-3</v>
      </c>
      <c r="AI306" s="1">
        <f t="shared" si="255"/>
        <v>100440.05732375814</v>
      </c>
      <c r="AJ306" s="1">
        <f t="shared" si="256"/>
        <v>45815.905679214076</v>
      </c>
      <c r="AK306" s="1">
        <f t="shared" si="257"/>
        <v>15965.696292213448</v>
      </c>
      <c r="AL306" s="14">
        <f t="shared" si="292"/>
        <v>98.571971049928507</v>
      </c>
      <c r="AM306" s="14">
        <f t="shared" si="293"/>
        <v>24.584709482602506</v>
      </c>
      <c r="AN306" s="14">
        <f t="shared" si="294"/>
        <v>7.6360633014267441</v>
      </c>
      <c r="AO306" s="11">
        <f t="shared" si="295"/>
        <v>1.6715174661548111E-3</v>
      </c>
      <c r="AP306" s="11">
        <f t="shared" si="296"/>
        <v>2.1056711504182182E-3</v>
      </c>
      <c r="AQ306" s="11">
        <f t="shared" si="297"/>
        <v>1.9101094149832007E-3</v>
      </c>
      <c r="AR306" s="1">
        <f t="shared" si="303"/>
        <v>45549.044427036541</v>
      </c>
      <c r="AS306" s="1">
        <f t="shared" si="301"/>
        <v>21091.45492587773</v>
      </c>
      <c r="AT306" s="1">
        <f t="shared" si="302"/>
        <v>7368.5064552117756</v>
      </c>
      <c r="AU306" s="1">
        <f t="shared" si="258"/>
        <v>9109.8088854073085</v>
      </c>
      <c r="AV306" s="1">
        <f t="shared" si="259"/>
        <v>4218.2909851755458</v>
      </c>
      <c r="AW306" s="1">
        <f t="shared" si="260"/>
        <v>1473.7012910423553</v>
      </c>
      <c r="AX306" s="2">
        <v>0.2</v>
      </c>
      <c r="AY306" s="2">
        <v>0.2</v>
      </c>
      <c r="AZ306" s="2">
        <v>0.2</v>
      </c>
      <c r="BA306" s="2">
        <f t="shared" si="304"/>
        <v>0.20000000000000004</v>
      </c>
      <c r="BB306" s="2">
        <f t="shared" si="310"/>
        <v>4.000000000000001E-3</v>
      </c>
      <c r="BC306" s="2">
        <f t="shared" si="305"/>
        <v>4.000000000000001E-3</v>
      </c>
      <c r="BD306" s="2">
        <f t="shared" si="306"/>
        <v>4.000000000000001E-3</v>
      </c>
      <c r="BE306" s="2">
        <f t="shared" si="307"/>
        <v>182.19617770814619</v>
      </c>
      <c r="BF306" s="2">
        <f t="shared" si="308"/>
        <v>84.365819703510937</v>
      </c>
      <c r="BG306" s="2">
        <f t="shared" si="309"/>
        <v>29.47402582084711</v>
      </c>
      <c r="BH306" s="2">
        <f t="shared" si="311"/>
        <v>6148.4349057187092</v>
      </c>
      <c r="BI306" s="2">
        <f t="shared" si="312"/>
        <v>563.70583465357231</v>
      </c>
      <c r="BJ306" s="2">
        <f t="shared" si="313"/>
        <v>32.124322580216692</v>
      </c>
      <c r="BK306" s="11">
        <f t="shared" si="314"/>
        <v>1.862007844772437E-2</v>
      </c>
      <c r="BL306" s="12">
        <f>BL$4*temperature!$I416+BL$5*temperature!$I416^2</f>
        <v>-20.339833436672709</v>
      </c>
      <c r="BM306" s="12">
        <f>BM$4*temperature!$I416+BM$5*temperature!$I416^2</f>
        <v>-18.483173702401526</v>
      </c>
      <c r="BN306" s="12">
        <f>BN$4*temperature!$I416+BN$5*temperature!$I416^2</f>
        <v>-16.751719464897239</v>
      </c>
      <c r="BO306" s="12">
        <f>BO$4*temperature!$I416^2+BO$5*temperature!$I416^6</f>
        <v>-83.531369342320119</v>
      </c>
      <c r="BP306" s="12">
        <f>BP$4*temperature!$I416^2+BP$5*temperature!$I416^6</f>
        <v>-83.044848101527151</v>
      </c>
      <c r="BQ306" s="12">
        <f>BQ$4*temperature!$I416^2+BQ$5*temperature!$I416^6</f>
        <v>-82.736370204605407</v>
      </c>
    </row>
    <row r="307" spans="1:69">
      <c r="A307" s="2">
        <f t="shared" si="261"/>
        <v>2261</v>
      </c>
      <c r="B307" s="5">
        <f t="shared" si="262"/>
        <v>1165.4055671313856</v>
      </c>
      <c r="C307" s="5">
        <f t="shared" si="263"/>
        <v>2964.1693675582997</v>
      </c>
      <c r="D307" s="5">
        <f t="shared" si="264"/>
        <v>4369.9547178741122</v>
      </c>
      <c r="E307" s="15">
        <f t="shared" si="265"/>
        <v>1.0525746335972294E-8</v>
      </c>
      <c r="F307" s="15">
        <f t="shared" si="266"/>
        <v>2.0736426090845238E-8</v>
      </c>
      <c r="G307" s="15">
        <f t="shared" si="267"/>
        <v>4.2332676225443413E-8</v>
      </c>
      <c r="H307" s="5">
        <f t="shared" si="268"/>
        <v>44998.888798411914</v>
      </c>
      <c r="I307" s="5">
        <f t="shared" si="269"/>
        <v>20870.690338763998</v>
      </c>
      <c r="J307" s="5">
        <f t="shared" si="270"/>
        <v>7294.3928499886506</v>
      </c>
      <c r="K307" s="5">
        <f t="shared" si="271"/>
        <v>38612.213694135222</v>
      </c>
      <c r="L307" s="5">
        <f t="shared" si="272"/>
        <v>7040.991168448646</v>
      </c>
      <c r="M307" s="5">
        <f t="shared" si="273"/>
        <v>1669.21474498418</v>
      </c>
      <c r="N307" s="15">
        <f t="shared" si="274"/>
        <v>-1.2078323688058612E-2</v>
      </c>
      <c r="O307" s="15">
        <f t="shared" si="275"/>
        <v>-1.0467036089880533E-2</v>
      </c>
      <c r="P307" s="15">
        <f t="shared" si="276"/>
        <v>-1.0058200323874722E-2</v>
      </c>
      <c r="Q307" s="5">
        <f t="shared" si="277"/>
        <v>421.61005159335127</v>
      </c>
      <c r="R307" s="5">
        <f t="shared" si="278"/>
        <v>577.21527908099984</v>
      </c>
      <c r="S307" s="5">
        <f t="shared" si="279"/>
        <v>410.63131937657954</v>
      </c>
      <c r="T307" s="5">
        <f t="shared" si="280"/>
        <v>9.369343618285761</v>
      </c>
      <c r="U307" s="5">
        <f t="shared" si="281"/>
        <v>27.656741090586443</v>
      </c>
      <c r="V307" s="5">
        <f t="shared" si="282"/>
        <v>56.294105324642402</v>
      </c>
      <c r="W307" s="15">
        <f t="shared" si="283"/>
        <v>-1.0734613539272964E-2</v>
      </c>
      <c r="X307" s="15">
        <f t="shared" si="284"/>
        <v>-1.217998157191269E-2</v>
      </c>
      <c r="Y307" s="15">
        <f t="shared" si="285"/>
        <v>-9.7425357312937999E-3</v>
      </c>
      <c r="Z307" s="5">
        <f t="shared" si="298"/>
        <v>288.44708908087989</v>
      </c>
      <c r="AA307" s="5">
        <f t="shared" si="299"/>
        <v>1463.4108913581272</v>
      </c>
      <c r="AB307" s="5">
        <f t="shared" si="300"/>
        <v>9082.5371614476317</v>
      </c>
      <c r="AC307" s="16">
        <f t="shared" si="286"/>
        <v>0.83579650372852321</v>
      </c>
      <c r="AD307" s="16">
        <f t="shared" si="287"/>
        <v>3.0977514983049512</v>
      </c>
      <c r="AE307" s="16">
        <f t="shared" si="288"/>
        <v>27.103347384186382</v>
      </c>
      <c r="AF307" s="15">
        <f t="shared" si="289"/>
        <v>-4.0504037456468023E-3</v>
      </c>
      <c r="AG307" s="15">
        <f t="shared" si="290"/>
        <v>2.9673830763510267E-4</v>
      </c>
      <c r="AH307" s="15">
        <f t="shared" si="291"/>
        <v>9.7937136394747881E-3</v>
      </c>
      <c r="AI307" s="1">
        <f t="shared" si="255"/>
        <v>99505.860476789647</v>
      </c>
      <c r="AJ307" s="1">
        <f t="shared" si="256"/>
        <v>45452.606096468218</v>
      </c>
      <c r="AK307" s="1">
        <f t="shared" si="257"/>
        <v>15842.827954034457</v>
      </c>
      <c r="AL307" s="14">
        <f t="shared" si="292"/>
        <v>98.735088173498937</v>
      </c>
      <c r="AM307" s="14">
        <f t="shared" si="293"/>
        <v>24.635959122966444</v>
      </c>
      <c r="AN307" s="14">
        <f t="shared" si="294"/>
        <v>7.6505031606681531</v>
      </c>
      <c r="AO307" s="11">
        <f t="shared" si="295"/>
        <v>1.654802291493263E-3</v>
      </c>
      <c r="AP307" s="11">
        <f t="shared" si="296"/>
        <v>2.084614438914036E-3</v>
      </c>
      <c r="AQ307" s="11">
        <f t="shared" si="297"/>
        <v>1.8910083208333686E-3</v>
      </c>
      <c r="AR307" s="1">
        <f t="shared" si="303"/>
        <v>44998.888798411914</v>
      </c>
      <c r="AS307" s="1">
        <f t="shared" si="301"/>
        <v>20870.690338763998</v>
      </c>
      <c r="AT307" s="1">
        <f t="shared" si="302"/>
        <v>7294.3928499886506</v>
      </c>
      <c r="AU307" s="1">
        <f t="shared" si="258"/>
        <v>8999.7777596823835</v>
      </c>
      <c r="AV307" s="1">
        <f t="shared" si="259"/>
        <v>4174.1380677527995</v>
      </c>
      <c r="AW307" s="1">
        <f t="shared" si="260"/>
        <v>1458.8785699977302</v>
      </c>
      <c r="AX307" s="2">
        <v>0.2</v>
      </c>
      <c r="AY307" s="2">
        <v>0.2</v>
      </c>
      <c r="AZ307" s="2">
        <v>0.2</v>
      </c>
      <c r="BA307" s="2">
        <f t="shared" si="304"/>
        <v>0.2</v>
      </c>
      <c r="BB307" s="2">
        <f t="shared" si="310"/>
        <v>4.000000000000001E-3</v>
      </c>
      <c r="BC307" s="2">
        <f t="shared" si="305"/>
        <v>4.000000000000001E-3</v>
      </c>
      <c r="BD307" s="2">
        <f t="shared" si="306"/>
        <v>4.000000000000001E-3</v>
      </c>
      <c r="BE307" s="2">
        <f t="shared" si="307"/>
        <v>179.9955551936477</v>
      </c>
      <c r="BF307" s="2">
        <f t="shared" si="308"/>
        <v>83.482761355056013</v>
      </c>
      <c r="BG307" s="2">
        <f t="shared" si="309"/>
        <v>29.177571399954608</v>
      </c>
      <c r="BH307" s="2">
        <f t="shared" si="311"/>
        <v>6240.1584903211606</v>
      </c>
      <c r="BI307" s="2">
        <f t="shared" si="312"/>
        <v>570.46699493659867</v>
      </c>
      <c r="BJ307" s="2">
        <f t="shared" si="313"/>
        <v>32.124912765349045</v>
      </c>
      <c r="BK307" s="11">
        <f t="shared" si="314"/>
        <v>1.8581983518911799E-2</v>
      </c>
      <c r="BL307" s="12">
        <f>BL$4*temperature!$I417+BL$5*temperature!$I417^2</f>
        <v>-20.363156289787803</v>
      </c>
      <c r="BM307" s="12">
        <f>BM$4*temperature!$I417+BM$5*temperature!$I417^2</f>
        <v>-18.501603355137782</v>
      </c>
      <c r="BN307" s="12">
        <f>BN$4*temperature!$I417+BN$5*temperature!$I417^2</f>
        <v>-16.766423273041148</v>
      </c>
      <c r="BO307" s="12">
        <f>BO$4*temperature!$I417^2+BO$5*temperature!$I417^6</f>
        <v>-83.721230526974821</v>
      </c>
      <c r="BP307" s="12">
        <f>BP$4*temperature!$I417^2+BP$5*temperature!$I417^6</f>
        <v>-83.225227221242349</v>
      </c>
      <c r="BQ307" s="12">
        <f>BQ$4*temperature!$I417^2+BQ$5*temperature!$I417^6</f>
        <v>-82.910728175579877</v>
      </c>
    </row>
    <row r="308" spans="1:69">
      <c r="A308" s="2">
        <f t="shared" si="261"/>
        <v>2262</v>
      </c>
      <c r="B308" s="5">
        <f t="shared" si="262"/>
        <v>1165.4055787848108</v>
      </c>
      <c r="C308" s="5">
        <f t="shared" si="263"/>
        <v>2964.1694259512647</v>
      </c>
      <c r="D308" s="5">
        <f t="shared" si="264"/>
        <v>4369.9548936163965</v>
      </c>
      <c r="E308" s="15">
        <f t="shared" si="265"/>
        <v>9.9994590191736791E-9</v>
      </c>
      <c r="F308" s="15">
        <f t="shared" si="266"/>
        <v>1.9699604786302975E-8</v>
      </c>
      <c r="G308" s="15">
        <f t="shared" si="267"/>
        <v>4.021604241417124E-8</v>
      </c>
      <c r="H308" s="5">
        <f t="shared" si="268"/>
        <v>44454.601070269055</v>
      </c>
      <c r="I308" s="5">
        <f t="shared" si="269"/>
        <v>20652.002804324922</v>
      </c>
      <c r="J308" s="5">
        <f t="shared" si="270"/>
        <v>7221.0026549842587</v>
      </c>
      <c r="K308" s="5">
        <f t="shared" si="271"/>
        <v>38145.176133979607</v>
      </c>
      <c r="L308" s="5">
        <f t="shared" si="272"/>
        <v>6967.2140274833509</v>
      </c>
      <c r="M308" s="5">
        <f t="shared" si="273"/>
        <v>1652.4204095407611</v>
      </c>
      <c r="N308" s="15">
        <f t="shared" si="274"/>
        <v>-1.2095591406782069E-2</v>
      </c>
      <c r="O308" s="15">
        <f t="shared" si="275"/>
        <v>-1.0478232282962852E-2</v>
      </c>
      <c r="P308" s="15">
        <f t="shared" si="276"/>
        <v>-1.0061219201354499E-2</v>
      </c>
      <c r="Q308" s="5">
        <f t="shared" si="277"/>
        <v>412.03935430953953</v>
      </c>
      <c r="R308" s="5">
        <f t="shared" si="278"/>
        <v>564.2102898750403</v>
      </c>
      <c r="S308" s="5">
        <f t="shared" si="279"/>
        <v>402.53954436447975</v>
      </c>
      <c r="T308" s="5">
        <f t="shared" si="280"/>
        <v>9.2687673354268103</v>
      </c>
      <c r="U308" s="5">
        <f t="shared" si="281"/>
        <v>27.319882493763942</v>
      </c>
      <c r="V308" s="5">
        <f t="shared" si="282"/>
        <v>55.745657992055854</v>
      </c>
      <c r="W308" s="15">
        <f t="shared" si="283"/>
        <v>-1.0734613539272964E-2</v>
      </c>
      <c r="X308" s="15">
        <f t="shared" si="284"/>
        <v>-1.217998157191269E-2</v>
      </c>
      <c r="Y308" s="15">
        <f t="shared" si="285"/>
        <v>-9.7425357312937999E-3</v>
      </c>
      <c r="Z308" s="5">
        <f t="shared" si="298"/>
        <v>280.76233995837094</v>
      </c>
      <c r="AA308" s="5">
        <f t="shared" si="299"/>
        <v>1430.8800674669933</v>
      </c>
      <c r="AB308" s="5">
        <f t="shared" si="300"/>
        <v>8990.7858145963892</v>
      </c>
      <c r="AC308" s="16">
        <f t="shared" si="286"/>
        <v>0.83241119043922274</v>
      </c>
      <c r="AD308" s="16">
        <f t="shared" si="287"/>
        <v>3.0986707198420325</v>
      </c>
      <c r="AE308" s="16">
        <f t="shared" si="288"/>
        <v>27.36878980713831</v>
      </c>
      <c r="AF308" s="15">
        <f t="shared" si="289"/>
        <v>-4.0504037456468023E-3</v>
      </c>
      <c r="AG308" s="15">
        <f t="shared" si="290"/>
        <v>2.9673830763510267E-4</v>
      </c>
      <c r="AH308" s="15">
        <f t="shared" si="291"/>
        <v>9.7937136394747881E-3</v>
      </c>
      <c r="AI308" s="1">
        <f t="shared" si="255"/>
        <v>98555.052188793066</v>
      </c>
      <c r="AJ308" s="1">
        <f t="shared" si="256"/>
        <v>45081.483554574195</v>
      </c>
      <c r="AK308" s="1">
        <f t="shared" si="257"/>
        <v>15717.423728628743</v>
      </c>
      <c r="AL308" s="14">
        <f t="shared" si="292"/>
        <v>98.896841353157612</v>
      </c>
      <c r="AM308" s="14">
        <f t="shared" si="293"/>
        <v>24.686802034309633</v>
      </c>
      <c r="AN308" s="14">
        <f t="shared" si="294"/>
        <v>7.6648256541521844</v>
      </c>
      <c r="AO308" s="11">
        <f t="shared" si="295"/>
        <v>1.6382542685783304E-3</v>
      </c>
      <c r="AP308" s="11">
        <f t="shared" si="296"/>
        <v>2.0637682945248955E-3</v>
      </c>
      <c r="AQ308" s="11">
        <f t="shared" si="297"/>
        <v>1.8720982376250349E-3</v>
      </c>
      <c r="AR308" s="1">
        <f t="shared" si="303"/>
        <v>44454.601070269055</v>
      </c>
      <c r="AS308" s="1">
        <f t="shared" si="301"/>
        <v>20652.002804324922</v>
      </c>
      <c r="AT308" s="1">
        <f t="shared" si="302"/>
        <v>7221.0026549842587</v>
      </c>
      <c r="AU308" s="1">
        <f t="shared" si="258"/>
        <v>8890.9202140538109</v>
      </c>
      <c r="AV308" s="1">
        <f t="shared" si="259"/>
        <v>4130.400560864985</v>
      </c>
      <c r="AW308" s="1">
        <f t="shared" si="260"/>
        <v>1444.2005309968517</v>
      </c>
      <c r="AX308" s="2">
        <v>0.2</v>
      </c>
      <c r="AY308" s="2">
        <v>0.2</v>
      </c>
      <c r="AZ308" s="2">
        <v>0.2</v>
      </c>
      <c r="BA308" s="2">
        <f t="shared" si="304"/>
        <v>0.2</v>
      </c>
      <c r="BB308" s="2">
        <f t="shared" si="310"/>
        <v>4.000000000000001E-3</v>
      </c>
      <c r="BC308" s="2">
        <f t="shared" si="305"/>
        <v>4.000000000000001E-3</v>
      </c>
      <c r="BD308" s="2">
        <f t="shared" si="306"/>
        <v>4.000000000000001E-3</v>
      </c>
      <c r="BE308" s="2">
        <f t="shared" si="307"/>
        <v>177.81840428107625</v>
      </c>
      <c r="BF308" s="2">
        <f t="shared" si="308"/>
        <v>82.608011217299705</v>
      </c>
      <c r="BG308" s="2">
        <f t="shared" si="309"/>
        <v>28.88401061993704</v>
      </c>
      <c r="BH308" s="2">
        <f t="shared" si="311"/>
        <v>6333.4136731956878</v>
      </c>
      <c r="BI308" s="2">
        <f t="shared" si="312"/>
        <v>577.32309713095685</v>
      </c>
      <c r="BJ308" s="2">
        <f t="shared" si="313"/>
        <v>32.1262359214968</v>
      </c>
      <c r="BK308" s="11">
        <f t="shared" si="314"/>
        <v>1.8568587428569677E-2</v>
      </c>
      <c r="BL308" s="12">
        <f>BL$4*temperature!$I418+BL$5*temperature!$I418^2</f>
        <v>-20.386036367406813</v>
      </c>
      <c r="BM308" s="12">
        <f>BM$4*temperature!$I418+BM$5*temperature!$I418^2</f>
        <v>-18.519682563746272</v>
      </c>
      <c r="BN308" s="12">
        <f>BN$4*temperature!$I418+BN$5*temperature!$I418^2</f>
        <v>-16.780847015574132</v>
      </c>
      <c r="BO308" s="12">
        <f>BO$4*temperature!$I418^2+BO$5*temperature!$I418^6</f>
        <v>-83.907728835747491</v>
      </c>
      <c r="BP308" s="12">
        <f>BP$4*temperature!$I418^2+BP$5*temperature!$I418^6</f>
        <v>-83.402406234956914</v>
      </c>
      <c r="BQ308" s="12">
        <f>BQ$4*temperature!$I418^2+BQ$5*temperature!$I418^6</f>
        <v>-83.081989399418688</v>
      </c>
    </row>
    <row r="309" spans="1:69">
      <c r="A309" s="2">
        <f t="shared" si="261"/>
        <v>2263</v>
      </c>
      <c r="B309" s="5">
        <f t="shared" si="262"/>
        <v>1165.4055898555648</v>
      </c>
      <c r="C309" s="5">
        <f t="shared" si="263"/>
        <v>2964.1694814245825</v>
      </c>
      <c r="D309" s="5">
        <f t="shared" si="264"/>
        <v>4369.9550605715731</v>
      </c>
      <c r="E309" s="15">
        <f t="shared" si="265"/>
        <v>9.499486068214995E-9</v>
      </c>
      <c r="F309" s="15">
        <f t="shared" si="266"/>
        <v>1.8714624546987826E-8</v>
      </c>
      <c r="G309" s="15">
        <f t="shared" si="267"/>
        <v>3.8205240293462678E-8</v>
      </c>
      <c r="H309" s="5">
        <f t="shared" si="268"/>
        <v>43917.254414818752</v>
      </c>
      <c r="I309" s="5">
        <f t="shared" si="269"/>
        <v>20435.861041167023</v>
      </c>
      <c r="J309" s="5">
        <f t="shared" si="270"/>
        <v>7148.4902538246024</v>
      </c>
      <c r="K309" s="5">
        <f t="shared" si="271"/>
        <v>37684.094530781906</v>
      </c>
      <c r="L309" s="5">
        <f t="shared" si="272"/>
        <v>6894.2957442991856</v>
      </c>
      <c r="M309" s="5">
        <f t="shared" si="273"/>
        <v>1635.8269489594265</v>
      </c>
      <c r="N309" s="15">
        <f t="shared" si="274"/>
        <v>-1.2087546838903451E-2</v>
      </c>
      <c r="O309" s="15">
        <f t="shared" si="275"/>
        <v>-1.0465916921243879E-2</v>
      </c>
      <c r="P309" s="15">
        <f t="shared" si="276"/>
        <v>-1.0041912146283694E-2</v>
      </c>
      <c r="Q309" s="5">
        <f t="shared" si="277"/>
        <v>402.68919413444024</v>
      </c>
      <c r="R309" s="5">
        <f t="shared" si="278"/>
        <v>551.50517376641324</v>
      </c>
      <c r="S309" s="5">
        <f t="shared" si="279"/>
        <v>394.61491873484317</v>
      </c>
      <c r="T309" s="5">
        <f t="shared" si="280"/>
        <v>9.1692707000955664</v>
      </c>
      <c r="U309" s="5">
        <f t="shared" si="281"/>
        <v>26.987126828443078</v>
      </c>
      <c r="V309" s="5">
        <f t="shared" si="282"/>
        <v>55.202553927203766</v>
      </c>
      <c r="W309" s="15">
        <f t="shared" si="283"/>
        <v>-1.0734613539272964E-2</v>
      </c>
      <c r="X309" s="15">
        <f t="shared" si="284"/>
        <v>-1.217998157191269E-2</v>
      </c>
      <c r="Y309" s="15">
        <f t="shared" si="285"/>
        <v>-9.7425357312937999E-3</v>
      </c>
      <c r="Z309" s="5">
        <f t="shared" si="298"/>
        <v>273.27754957060301</v>
      </c>
      <c r="AA309" s="5">
        <f t="shared" si="299"/>
        <v>1399.0565545743348</v>
      </c>
      <c r="AB309" s="5">
        <f t="shared" si="300"/>
        <v>8899.9341756511112</v>
      </c>
      <c r="AC309" s="16">
        <f t="shared" si="286"/>
        <v>0.82903958903554942</v>
      </c>
      <c r="AD309" s="16">
        <f t="shared" si="287"/>
        <v>3.0995902141473568</v>
      </c>
      <c r="AE309" s="16">
        <f t="shared" si="288"/>
        <v>27.636831897168399</v>
      </c>
      <c r="AF309" s="15">
        <f t="shared" si="289"/>
        <v>-4.0504037456468023E-3</v>
      </c>
      <c r="AG309" s="15">
        <f t="shared" si="290"/>
        <v>2.9673830763510267E-4</v>
      </c>
      <c r="AH309" s="15">
        <f t="shared" si="291"/>
        <v>9.7937136394747881E-3</v>
      </c>
      <c r="AI309" s="1">
        <f t="shared" si="255"/>
        <v>97590.467183967572</v>
      </c>
      <c r="AJ309" s="1">
        <f t="shared" si="256"/>
        <v>44703.735759981762</v>
      </c>
      <c r="AK309" s="1">
        <f t="shared" si="257"/>
        <v>15589.88188676272</v>
      </c>
      <c r="AL309" s="14">
        <f t="shared" si="292"/>
        <v>99.057239343928373</v>
      </c>
      <c r="AM309" s="14">
        <f t="shared" si="293"/>
        <v>24.737240395247934</v>
      </c>
      <c r="AN309" s="14">
        <f t="shared" si="294"/>
        <v>7.6790314676850366</v>
      </c>
      <c r="AO309" s="11">
        <f t="shared" si="295"/>
        <v>1.621871725892547E-3</v>
      </c>
      <c r="AP309" s="11">
        <f t="shared" si="296"/>
        <v>2.0431306115796465E-3</v>
      </c>
      <c r="AQ309" s="11">
        <f t="shared" si="297"/>
        <v>1.8533772552487846E-3</v>
      </c>
      <c r="AR309" s="1">
        <f t="shared" si="303"/>
        <v>43917.254414818752</v>
      </c>
      <c r="AS309" s="1">
        <f t="shared" si="301"/>
        <v>20435.861041167023</v>
      </c>
      <c r="AT309" s="1">
        <f t="shared" si="302"/>
        <v>7148.4902538246024</v>
      </c>
      <c r="AU309" s="1">
        <f t="shared" si="258"/>
        <v>8783.4508829637507</v>
      </c>
      <c r="AV309" s="1">
        <f t="shared" si="259"/>
        <v>4087.1722082334049</v>
      </c>
      <c r="AW309" s="1">
        <f t="shared" si="260"/>
        <v>1429.6980507649205</v>
      </c>
      <c r="AX309" s="2">
        <v>0.2</v>
      </c>
      <c r="AY309" s="2">
        <v>0.2</v>
      </c>
      <c r="AZ309" s="2">
        <v>0.2</v>
      </c>
      <c r="BA309" s="2">
        <f t="shared" si="304"/>
        <v>0.19999999999999998</v>
      </c>
      <c r="BB309" s="2">
        <f t="shared" si="310"/>
        <v>4.000000000000001E-3</v>
      </c>
      <c r="BC309" s="2">
        <f t="shared" si="305"/>
        <v>4.000000000000001E-3</v>
      </c>
      <c r="BD309" s="2">
        <f t="shared" si="306"/>
        <v>4.000000000000001E-3</v>
      </c>
      <c r="BE309" s="2">
        <f t="shared" si="307"/>
        <v>175.66901765927506</v>
      </c>
      <c r="BF309" s="2">
        <f t="shared" si="308"/>
        <v>81.743444164668119</v>
      </c>
      <c r="BG309" s="2">
        <f t="shared" si="309"/>
        <v>28.593961015298415</v>
      </c>
      <c r="BH309" s="2">
        <f t="shared" si="311"/>
        <v>6428.2271974152727</v>
      </c>
      <c r="BI309" s="2">
        <f t="shared" si="312"/>
        <v>584.27548119767528</v>
      </c>
      <c r="BJ309" s="2">
        <f t="shared" si="313"/>
        <v>32.128283705206734</v>
      </c>
      <c r="BK309" s="11">
        <f t="shared" si="314"/>
        <v>1.8579702499577494E-2</v>
      </c>
      <c r="BL309" s="12">
        <f>BL$4*temperature!$I419+BL$5*temperature!$I419^2</f>
        <v>-20.408444077708893</v>
      </c>
      <c r="BM309" s="12">
        <f>BM$4*temperature!$I419+BM$5*temperature!$I419^2</f>
        <v>-18.537387979862846</v>
      </c>
      <c r="BN309" s="12">
        <f>BN$4*temperature!$I419+BN$5*temperature!$I419^2</f>
        <v>-16.794972093492227</v>
      </c>
      <c r="BO309" s="12">
        <f>BO$4*temperature!$I419^2+BO$5*temperature!$I419^6</f>
        <v>-84.090608819885119</v>
      </c>
      <c r="BP309" s="12">
        <f>BP$4*temperature!$I419^2+BP$5*temperature!$I419^6</f>
        <v>-83.57614276449668</v>
      </c>
      <c r="BQ309" s="12">
        <f>BQ$4*temperature!$I419^2+BQ$5*temperature!$I419^6</f>
        <v>-83.249919797856435</v>
      </c>
    </row>
    <row r="310" spans="1:69">
      <c r="A310" s="2">
        <f t="shared" si="261"/>
        <v>2264</v>
      </c>
      <c r="B310" s="5">
        <f t="shared" si="262"/>
        <v>1165.4056003727812</v>
      </c>
      <c r="C310" s="5">
        <f t="shared" si="263"/>
        <v>2964.1695341242353</v>
      </c>
      <c r="D310" s="5">
        <f t="shared" si="264"/>
        <v>4369.9552191789971</v>
      </c>
      <c r="E310" s="15">
        <f t="shared" si="265"/>
        <v>9.0245117648042454E-9</v>
      </c>
      <c r="F310" s="15">
        <f t="shared" si="266"/>
        <v>1.7778893319638433E-8</v>
      </c>
      <c r="G310" s="15">
        <f t="shared" si="267"/>
        <v>3.629497827878954E-8</v>
      </c>
      <c r="H310" s="5">
        <f t="shared" si="268"/>
        <v>43387.858375925432</v>
      </c>
      <c r="I310" s="5">
        <f t="shared" si="269"/>
        <v>20222.707741391569</v>
      </c>
      <c r="J310" s="5">
        <f t="shared" si="270"/>
        <v>7077.0013525088889</v>
      </c>
      <c r="K310" s="5">
        <f t="shared" si="271"/>
        <v>37229.835142414668</v>
      </c>
      <c r="L310" s="5">
        <f t="shared" si="272"/>
        <v>6822.3856660635893</v>
      </c>
      <c r="M310" s="5">
        <f t="shared" si="273"/>
        <v>1619.4677056298249</v>
      </c>
      <c r="N310" s="15">
        <f t="shared" si="274"/>
        <v>-1.2054406348975144E-2</v>
      </c>
      <c r="O310" s="15">
        <f t="shared" si="275"/>
        <v>-1.04303732973825E-2</v>
      </c>
      <c r="P310" s="15">
        <f t="shared" si="276"/>
        <v>-1.0000595319699324E-2</v>
      </c>
      <c r="Q310" s="5">
        <f t="shared" si="277"/>
        <v>393.56441336978543</v>
      </c>
      <c r="R310" s="5">
        <f t="shared" si="278"/>
        <v>539.10551984492054</v>
      </c>
      <c r="S310" s="5">
        <f t="shared" si="279"/>
        <v>386.86244650894281</v>
      </c>
      <c r="T310" s="5">
        <f t="shared" si="280"/>
        <v>9.0708421226930618</v>
      </c>
      <c r="U310" s="5">
        <f t="shared" si="281"/>
        <v>26.658424120993772</v>
      </c>
      <c r="V310" s="5">
        <f t="shared" si="282"/>
        <v>54.664741073109312</v>
      </c>
      <c r="W310" s="15">
        <f t="shared" si="283"/>
        <v>-1.0734613539272964E-2</v>
      </c>
      <c r="X310" s="15">
        <f t="shared" si="284"/>
        <v>-1.217998157191269E-2</v>
      </c>
      <c r="Y310" s="15">
        <f t="shared" si="285"/>
        <v>-9.7425357312937999E-3</v>
      </c>
      <c r="Z310" s="5">
        <f t="shared" si="298"/>
        <v>265.99446066034801</v>
      </c>
      <c r="AA310" s="5">
        <f t="shared" si="299"/>
        <v>1367.9578368019072</v>
      </c>
      <c r="AB310" s="5">
        <f t="shared" si="300"/>
        <v>8810.172396183063</v>
      </c>
      <c r="AC310" s="16">
        <f t="shared" si="286"/>
        <v>0.82568164397883037</v>
      </c>
      <c r="AD310" s="16">
        <f t="shared" si="287"/>
        <v>3.1005099813018653</v>
      </c>
      <c r="AE310" s="16">
        <f t="shared" si="288"/>
        <v>27.90749911467157</v>
      </c>
      <c r="AF310" s="15">
        <f t="shared" si="289"/>
        <v>-4.0504037456468023E-3</v>
      </c>
      <c r="AG310" s="15">
        <f t="shared" si="290"/>
        <v>2.9673830763510267E-4</v>
      </c>
      <c r="AH310" s="15">
        <f t="shared" si="291"/>
        <v>9.7937136394747881E-3</v>
      </c>
      <c r="AI310" s="1">
        <f t="shared" si="255"/>
        <v>96614.871348534565</v>
      </c>
      <c r="AJ310" s="1">
        <f t="shared" si="256"/>
        <v>44320.534392216992</v>
      </c>
      <c r="AK310" s="1">
        <f t="shared" si="257"/>
        <v>15460.591748851368</v>
      </c>
      <c r="AL310" s="14">
        <f t="shared" si="292"/>
        <v>99.216290898307903</v>
      </c>
      <c r="AM310" s="14">
        <f t="shared" si="293"/>
        <v>24.787276394214498</v>
      </c>
      <c r="AN310" s="14">
        <f t="shared" si="294"/>
        <v>7.693121288526938</v>
      </c>
      <c r="AO310" s="11">
        <f t="shared" si="295"/>
        <v>1.6056530086336215E-3</v>
      </c>
      <c r="AP310" s="11">
        <f t="shared" si="296"/>
        <v>2.0226993054638502E-3</v>
      </c>
      <c r="AQ310" s="11">
        <f t="shared" si="297"/>
        <v>1.8348434826962966E-3</v>
      </c>
      <c r="AR310" s="1">
        <f t="shared" si="303"/>
        <v>43387.858375925432</v>
      </c>
      <c r="AS310" s="1">
        <f t="shared" si="301"/>
        <v>20222.707741391569</v>
      </c>
      <c r="AT310" s="1">
        <f t="shared" si="302"/>
        <v>7077.0013525088889</v>
      </c>
      <c r="AU310" s="1">
        <f t="shared" si="258"/>
        <v>8677.5716751850869</v>
      </c>
      <c r="AV310" s="1">
        <f t="shared" si="259"/>
        <v>4044.5415482783137</v>
      </c>
      <c r="AW310" s="1">
        <f t="shared" si="260"/>
        <v>1415.4002705017779</v>
      </c>
      <c r="AX310" s="2">
        <v>0.2</v>
      </c>
      <c r="AY310" s="2">
        <v>0.2</v>
      </c>
      <c r="AZ310" s="2">
        <v>0.2</v>
      </c>
      <c r="BA310" s="2">
        <f t="shared" si="304"/>
        <v>0.2</v>
      </c>
      <c r="BB310" s="2">
        <f t="shared" si="310"/>
        <v>4.000000000000001E-3</v>
      </c>
      <c r="BC310" s="2">
        <f t="shared" si="305"/>
        <v>4.000000000000001E-3</v>
      </c>
      <c r="BD310" s="2">
        <f t="shared" si="306"/>
        <v>4.000000000000001E-3</v>
      </c>
      <c r="BE310" s="2">
        <f t="shared" si="307"/>
        <v>173.55143350370176</v>
      </c>
      <c r="BF310" s="2">
        <f t="shared" si="308"/>
        <v>80.890830965566295</v>
      </c>
      <c r="BG310" s="2">
        <f t="shared" si="309"/>
        <v>28.308005410035562</v>
      </c>
      <c r="BH310" s="2">
        <f t="shared" si="311"/>
        <v>6524.6258539688906</v>
      </c>
      <c r="BI310" s="2">
        <f t="shared" si="312"/>
        <v>591.32546917292188</v>
      </c>
      <c r="BJ310" s="2">
        <f t="shared" si="313"/>
        <v>32.131045951268533</v>
      </c>
      <c r="BK310" s="11">
        <f t="shared" si="314"/>
        <v>1.8615079665176476E-2</v>
      </c>
      <c r="BL310" s="12">
        <f>BL$4*temperature!$I420+BL$5*temperature!$I420^2</f>
        <v>-20.430352164618398</v>
      </c>
      <c r="BM310" s="12">
        <f>BM$4*temperature!$I420+BM$5*temperature!$I420^2</f>
        <v>-18.554698102670869</v>
      </c>
      <c r="BN310" s="12">
        <f>BN$4*temperature!$I420+BN$5*temperature!$I420^2</f>
        <v>-16.808781383365442</v>
      </c>
      <c r="BO310" s="12">
        <f>BO$4*temperature!$I420^2+BO$5*temperature!$I420^6</f>
        <v>-84.269633196854869</v>
      </c>
      <c r="BP310" s="12">
        <f>BP$4*temperature!$I420^2+BP$5*temperature!$I420^6</f>
        <v>-83.74621170871616</v>
      </c>
      <c r="BQ310" s="12">
        <f>BQ$4*temperature!$I420^2+BQ$5*temperature!$I420^6</f>
        <v>-83.414302005018456</v>
      </c>
    </row>
    <row r="311" spans="1:69">
      <c r="A311" s="2">
        <f t="shared" si="261"/>
        <v>2265</v>
      </c>
      <c r="B311" s="5">
        <f t="shared" si="262"/>
        <v>1165.4056103641369</v>
      </c>
      <c r="C311" s="5">
        <f t="shared" si="263"/>
        <v>2964.1695841889064</v>
      </c>
      <c r="D311" s="5">
        <f t="shared" si="264"/>
        <v>4369.9553698560549</v>
      </c>
      <c r="E311" s="15">
        <f t="shared" si="265"/>
        <v>8.573286176564033E-9</v>
      </c>
      <c r="F311" s="15">
        <f t="shared" si="266"/>
        <v>1.6889948653656511E-8</v>
      </c>
      <c r="G311" s="15">
        <f t="shared" si="267"/>
        <v>3.4480229364850064E-8</v>
      </c>
      <c r="H311" s="5">
        <f t="shared" si="268"/>
        <v>42867.358337185455</v>
      </c>
      <c r="I311" s="5">
        <f t="shared" si="269"/>
        <v>20012.959238273794</v>
      </c>
      <c r="J311" s="5">
        <f t="shared" si="270"/>
        <v>7006.6728800965557</v>
      </c>
      <c r="K311" s="5">
        <f t="shared" si="271"/>
        <v>36783.209172805793</v>
      </c>
      <c r="L311" s="5">
        <f t="shared" si="272"/>
        <v>6751.6242474871733</v>
      </c>
      <c r="M311" s="5">
        <f t="shared" si="273"/>
        <v>1603.374013480452</v>
      </c>
      <c r="N311" s="15">
        <f t="shared" si="274"/>
        <v>-1.1996453057081857E-2</v>
      </c>
      <c r="O311" s="15">
        <f t="shared" si="275"/>
        <v>-1.0371946418743616E-2</v>
      </c>
      <c r="P311" s="15">
        <f t="shared" si="276"/>
        <v>-9.9376431486875028E-3</v>
      </c>
      <c r="Q311" s="5">
        <f t="shared" si="277"/>
        <v>384.66895993497332</v>
      </c>
      <c r="R311" s="5">
        <f t="shared" si="278"/>
        <v>527.01576514627197</v>
      </c>
      <c r="S311" s="5">
        <f t="shared" si="279"/>
        <v>379.28639262536797</v>
      </c>
      <c r="T311" s="5">
        <f t="shared" si="280"/>
        <v>8.9734701380301942</v>
      </c>
      <c r="U311" s="5">
        <f t="shared" si="281"/>
        <v>26.333725006463833</v>
      </c>
      <c r="V311" s="5">
        <f t="shared" si="282"/>
        <v>54.132167879962623</v>
      </c>
      <c r="W311" s="15">
        <f t="shared" si="283"/>
        <v>-1.0734613539272964E-2</v>
      </c>
      <c r="X311" s="15">
        <f t="shared" si="284"/>
        <v>-1.217998157191269E-2</v>
      </c>
      <c r="Y311" s="15">
        <f t="shared" si="285"/>
        <v>-9.7425357312937999E-3</v>
      </c>
      <c r="Z311" s="5">
        <f t="shared" si="298"/>
        <v>258.91415763921543</v>
      </c>
      <c r="AA311" s="5">
        <f t="shared" si="299"/>
        <v>1337.5984351537795</v>
      </c>
      <c r="AB311" s="5">
        <f t="shared" si="300"/>
        <v>8721.6798998185604</v>
      </c>
      <c r="AC311" s="16">
        <f t="shared" si="286"/>
        <v>0.82233729995534666</v>
      </c>
      <c r="AD311" s="16">
        <f t="shared" si="287"/>
        <v>3.1014300213865225</v>
      </c>
      <c r="AE311" s="16">
        <f t="shared" si="288"/>
        <v>28.180817169394558</v>
      </c>
      <c r="AF311" s="15">
        <f t="shared" si="289"/>
        <v>-4.0504037456468023E-3</v>
      </c>
      <c r="AG311" s="15">
        <f t="shared" si="290"/>
        <v>2.9673830763510267E-4</v>
      </c>
      <c r="AH311" s="15">
        <f t="shared" si="291"/>
        <v>9.7937136394747881E-3</v>
      </c>
      <c r="AI311" s="1">
        <f t="shared" si="255"/>
        <v>95630.9558888662</v>
      </c>
      <c r="AJ311" s="1">
        <f t="shared" si="256"/>
        <v>43933.022501273605</v>
      </c>
      <c r="AK311" s="1">
        <f t="shared" si="257"/>
        <v>15329.932844468009</v>
      </c>
      <c r="AL311" s="14">
        <f t="shared" si="292"/>
        <v>99.374004764934384</v>
      </c>
      <c r="AM311" s="14">
        <f t="shared" si="293"/>
        <v>24.836912228893947</v>
      </c>
      <c r="AN311" s="14">
        <f t="shared" si="294"/>
        <v>7.7070958052502059</v>
      </c>
      <c r="AO311" s="11">
        <f t="shared" si="295"/>
        <v>1.5895964785472853E-3</v>
      </c>
      <c r="AP311" s="11">
        <f t="shared" si="296"/>
        <v>2.0024723124092117E-3</v>
      </c>
      <c r="AQ311" s="11">
        <f t="shared" si="297"/>
        <v>1.8164950478693337E-3</v>
      </c>
      <c r="AR311" s="1">
        <f t="shared" si="303"/>
        <v>42867.358337185455</v>
      </c>
      <c r="AS311" s="1">
        <f t="shared" si="301"/>
        <v>20012.959238273794</v>
      </c>
      <c r="AT311" s="1">
        <f t="shared" si="302"/>
        <v>7006.6728800965557</v>
      </c>
      <c r="AU311" s="1">
        <f t="shared" si="258"/>
        <v>8573.471667437092</v>
      </c>
      <c r="AV311" s="1">
        <f t="shared" si="259"/>
        <v>4002.591847654759</v>
      </c>
      <c r="AW311" s="1">
        <f t="shared" si="260"/>
        <v>1401.3345760193113</v>
      </c>
      <c r="AX311" s="2">
        <v>0.2</v>
      </c>
      <c r="AY311" s="2">
        <v>0.2</v>
      </c>
      <c r="AZ311" s="2">
        <v>0.2</v>
      </c>
      <c r="BA311" s="2">
        <f t="shared" si="304"/>
        <v>0.2</v>
      </c>
      <c r="BB311" s="2">
        <f t="shared" si="310"/>
        <v>4.000000000000001E-3</v>
      </c>
      <c r="BC311" s="2">
        <f t="shared" si="305"/>
        <v>4.000000000000001E-3</v>
      </c>
      <c r="BD311" s="2">
        <f t="shared" si="306"/>
        <v>4.000000000000001E-3</v>
      </c>
      <c r="BE311" s="2">
        <f t="shared" si="307"/>
        <v>171.46943334874186</v>
      </c>
      <c r="BF311" s="2">
        <f t="shared" si="308"/>
        <v>80.05183695309519</v>
      </c>
      <c r="BG311" s="2">
        <f t="shared" si="309"/>
        <v>28.02669152038623</v>
      </c>
      <c r="BH311" s="2">
        <f t="shared" si="311"/>
        <v>6622.6364333338761</v>
      </c>
      <c r="BI311" s="2">
        <f t="shared" si="312"/>
        <v>598.47436158141045</v>
      </c>
      <c r="BJ311" s="2">
        <f t="shared" si="313"/>
        <v>32.134510601529037</v>
      </c>
      <c r="BK311" s="11">
        <f t="shared" si="314"/>
        <v>1.8674405193604832E-2</v>
      </c>
      <c r="BL311" s="12">
        <f>BL$4*temperature!$I421+BL$5*temperature!$I421^2</f>
        <v>-20.451735691190912</v>
      </c>
      <c r="BM311" s="12">
        <f>BM$4*temperature!$I421+BM$5*temperature!$I421^2</f>
        <v>-18.571593265351634</v>
      </c>
      <c r="BN311" s="12">
        <f>BN$4*temperature!$I421+BN$5*temperature!$I421^2</f>
        <v>-16.822259226177199</v>
      </c>
      <c r="BO311" s="12">
        <f>BO$4*temperature!$I421^2+BO$5*temperature!$I421^6</f>
        <v>-84.444582893927915</v>
      </c>
      <c r="BP311" s="12">
        <f>BP$4*temperature!$I421^2+BP$5*temperature!$I421^6</f>
        <v>-83.912405281068359</v>
      </c>
      <c r="BQ311" s="12">
        <f>BQ$4*temperature!$I421^2+BQ$5*temperature!$I421^6</f>
        <v>-83.574935401171501</v>
      </c>
    </row>
    <row r="312" spans="1:69">
      <c r="A312" s="2">
        <f t="shared" si="261"/>
        <v>2266</v>
      </c>
      <c r="B312" s="5">
        <f t="shared" si="262"/>
        <v>1165.4056198559249</v>
      </c>
      <c r="C312" s="5">
        <f t="shared" si="263"/>
        <v>2964.1696317503447</v>
      </c>
      <c r="D312" s="5">
        <f t="shared" si="264"/>
        <v>4369.955512999265</v>
      </c>
      <c r="E312" s="15">
        <f t="shared" si="265"/>
        <v>8.1446218677358315E-9</v>
      </c>
      <c r="F312" s="15">
        <f t="shared" si="266"/>
        <v>1.6045451220973685E-8</v>
      </c>
      <c r="G312" s="15">
        <f t="shared" si="267"/>
        <v>3.2756217896607561E-8</v>
      </c>
      <c r="H312" s="5">
        <f t="shared" si="268"/>
        <v>42356.635254510125</v>
      </c>
      <c r="I312" s="5">
        <f t="shared" si="269"/>
        <v>19807.005285992516</v>
      </c>
      <c r="J312" s="5">
        <f t="shared" si="270"/>
        <v>6937.6329257016923</v>
      </c>
      <c r="K312" s="5">
        <f t="shared" si="271"/>
        <v>36344.972542475414</v>
      </c>
      <c r="L312" s="5">
        <f t="shared" si="272"/>
        <v>6682.142976512604</v>
      </c>
      <c r="M312" s="5">
        <f t="shared" si="273"/>
        <v>1587.5751835606522</v>
      </c>
      <c r="N312" s="15">
        <f t="shared" si="274"/>
        <v>-1.1914040133680692E-2</v>
      </c>
      <c r="O312" s="15">
        <f t="shared" si="275"/>
        <v>-1.0291045299274271E-2</v>
      </c>
      <c r="P312" s="15">
        <f t="shared" si="276"/>
        <v>-9.8534900696720662E-3</v>
      </c>
      <c r="Q312" s="5">
        <f t="shared" si="277"/>
        <v>376.00592526487947</v>
      </c>
      <c r="R312" s="5">
        <f t="shared" si="278"/>
        <v>515.23924664854235</v>
      </c>
      <c r="S312" s="5">
        <f t="shared" si="279"/>
        <v>371.8903095984308</v>
      </c>
      <c r="T312" s="5">
        <f t="shared" si="280"/>
        <v>8.8771434039922337</v>
      </c>
      <c r="U312" s="5">
        <f t="shared" si="281"/>
        <v>26.012980721165288</v>
      </c>
      <c r="V312" s="5">
        <f t="shared" si="282"/>
        <v>53.60478330017969</v>
      </c>
      <c r="W312" s="15">
        <f t="shared" si="283"/>
        <v>-1.0734613539272964E-2</v>
      </c>
      <c r="X312" s="15">
        <f t="shared" si="284"/>
        <v>-1.217998157191269E-2</v>
      </c>
      <c r="Y312" s="15">
        <f t="shared" si="285"/>
        <v>-9.7425357312937999E-3</v>
      </c>
      <c r="Z312" s="5">
        <f t="shared" si="298"/>
        <v>252.03710340511964</v>
      </c>
      <c r="AA312" s="5">
        <f t="shared" si="299"/>
        <v>1307.9900282231931</v>
      </c>
      <c r="AB312" s="5">
        <f t="shared" si="300"/>
        <v>8634.6252622204793</v>
      </c>
      <c r="AC312" s="16">
        <f t="shared" si="286"/>
        <v>0.81900650187542245</v>
      </c>
      <c r="AD312" s="16">
        <f t="shared" si="287"/>
        <v>3.1023503344823173</v>
      </c>
      <c r="AE312" s="16">
        <f t="shared" si="288"/>
        <v>28.456812022878005</v>
      </c>
      <c r="AF312" s="15">
        <f t="shared" si="289"/>
        <v>-4.0504037456468023E-3</v>
      </c>
      <c r="AG312" s="15">
        <f t="shared" si="290"/>
        <v>2.9673830763510267E-4</v>
      </c>
      <c r="AH312" s="15">
        <f t="shared" si="291"/>
        <v>9.7937136394747881E-3</v>
      </c>
      <c r="AI312" s="1">
        <f t="shared" si="255"/>
        <v>94641.331967416671</v>
      </c>
      <c r="AJ312" s="1">
        <f t="shared" si="256"/>
        <v>43542.312098801005</v>
      </c>
      <c r="AK312" s="1">
        <f t="shared" si="257"/>
        <v>15198.27413604052</v>
      </c>
      <c r="AL312" s="14">
        <f t="shared" si="292"/>
        <v>99.530389687287524</v>
      </c>
      <c r="AM312" s="14">
        <f t="shared" si="293"/>
        <v>24.886150105667404</v>
      </c>
      <c r="AN312" s="14">
        <f t="shared" si="294"/>
        <v>7.7209557076002611</v>
      </c>
      <c r="AO312" s="11">
        <f t="shared" si="295"/>
        <v>1.5737005137618125E-3</v>
      </c>
      <c r="AP312" s="11">
        <f t="shared" si="296"/>
        <v>1.9824475892851194E-3</v>
      </c>
      <c r="AQ312" s="11">
        <f t="shared" si="297"/>
        <v>1.7983300973906404E-3</v>
      </c>
      <c r="AR312" s="1">
        <f t="shared" si="303"/>
        <v>42356.635254510125</v>
      </c>
      <c r="AS312" s="1">
        <f t="shared" si="301"/>
        <v>19807.005285992516</v>
      </c>
      <c r="AT312" s="1">
        <f t="shared" si="302"/>
        <v>6937.6329257016923</v>
      </c>
      <c r="AU312" s="1">
        <f t="shared" si="258"/>
        <v>8471.3270509020258</v>
      </c>
      <c r="AV312" s="1">
        <f t="shared" si="259"/>
        <v>3961.4010571985036</v>
      </c>
      <c r="AW312" s="1">
        <f t="shared" si="260"/>
        <v>1387.5265851403385</v>
      </c>
      <c r="AX312" s="2">
        <v>0.2</v>
      </c>
      <c r="AY312" s="2">
        <v>0.2</v>
      </c>
      <c r="AZ312" s="2">
        <v>0.2</v>
      </c>
      <c r="BA312" s="2">
        <f t="shared" si="304"/>
        <v>0.2</v>
      </c>
      <c r="BB312" s="2">
        <f t="shared" si="310"/>
        <v>4.000000000000001E-3</v>
      </c>
      <c r="BC312" s="2">
        <f t="shared" si="305"/>
        <v>4.000000000000001E-3</v>
      </c>
      <c r="BD312" s="2">
        <f t="shared" si="306"/>
        <v>4.000000000000001E-3</v>
      </c>
      <c r="BE312" s="2">
        <f t="shared" si="307"/>
        <v>169.42654101804055</v>
      </c>
      <c r="BF312" s="2">
        <f t="shared" si="308"/>
        <v>79.228021143970082</v>
      </c>
      <c r="BG312" s="2">
        <f t="shared" si="309"/>
        <v>27.750531702806775</v>
      </c>
      <c r="BH312" s="2">
        <f t="shared" si="311"/>
        <v>6722.2856765540409</v>
      </c>
      <c r="BI312" s="2">
        <f t="shared" si="312"/>
        <v>605.72343392858602</v>
      </c>
      <c r="BJ312" s="2">
        <f t="shared" si="313"/>
        <v>32.138663647888819</v>
      </c>
      <c r="BK312" s="11">
        <f t="shared" si="314"/>
        <v>1.8757297862894345E-2</v>
      </c>
      <c r="BL312" s="12">
        <f>BL$4*temperature!$I422+BL$5*temperature!$I422^2</f>
        <v>-20.472572017137576</v>
      </c>
      <c r="BM312" s="12">
        <f>BM$4*temperature!$I422+BM$5*temperature!$I422^2</f>
        <v>-18.588055616919586</v>
      </c>
      <c r="BN312" s="12">
        <f>BN$4*temperature!$I422+BN$5*temperature!$I422^2</f>
        <v>-16.835391412495142</v>
      </c>
      <c r="BO312" s="12">
        <f>BO$4*temperature!$I422^2+BO$5*temperature!$I422^6</f>
        <v>-84.615257038192468</v>
      </c>
      <c r="BP312" s="12">
        <f>BP$4*temperature!$I422^2+BP$5*temperature!$I422^6</f>
        <v>-84.074532996407527</v>
      </c>
      <c r="BQ312" s="12">
        <f>BQ$4*temperature!$I422^2+BQ$5*temperature!$I422^6</f>
        <v>-83.73163609748724</v>
      </c>
    </row>
    <row r="313" spans="1:69">
      <c r="A313" s="2">
        <f t="shared" si="261"/>
        <v>2267</v>
      </c>
      <c r="B313" s="5">
        <f t="shared" si="262"/>
        <v>1165.4056288731235</v>
      </c>
      <c r="C313" s="5">
        <f t="shared" si="263"/>
        <v>2964.1696769337123</v>
      </c>
      <c r="D313" s="5">
        <f t="shared" si="264"/>
        <v>4369.9556489853194</v>
      </c>
      <c r="E313" s="15">
        <f t="shared" si="265"/>
        <v>7.7373907743490388E-9</v>
      </c>
      <c r="F313" s="15">
        <f t="shared" si="266"/>
        <v>1.5243178659925E-8</v>
      </c>
      <c r="G313" s="15">
        <f t="shared" si="267"/>
        <v>3.1118407001777183E-8</v>
      </c>
      <c r="H313" s="5">
        <f t="shared" si="268"/>
        <v>41856.505643659337</v>
      </c>
      <c r="I313" s="5">
        <f t="shared" si="269"/>
        <v>19605.20894781618</v>
      </c>
      <c r="J313" s="5">
        <f t="shared" si="270"/>
        <v>6870.0007105761824</v>
      </c>
      <c r="K313" s="5">
        <f t="shared" si="271"/>
        <v>35915.825877837946</v>
      </c>
      <c r="L313" s="5">
        <f t="shared" si="272"/>
        <v>6614.0643365925007</v>
      </c>
      <c r="M313" s="5">
        <f t="shared" si="273"/>
        <v>1572.0984976521124</v>
      </c>
      <c r="N313" s="15">
        <f t="shared" si="274"/>
        <v>-1.180759358494321E-2</v>
      </c>
      <c r="O313" s="15">
        <f t="shared" si="275"/>
        <v>-1.0188144755267303E-2</v>
      </c>
      <c r="P313" s="15">
        <f t="shared" si="276"/>
        <v>-9.7486317931906319E-3</v>
      </c>
      <c r="Q313" s="5">
        <f t="shared" si="277"/>
        <v>367.57758339543466</v>
      </c>
      <c r="R313" s="5">
        <f t="shared" si="278"/>
        <v>503.77825453733988</v>
      </c>
      <c r="S313" s="5">
        <f t="shared" si="279"/>
        <v>364.67706542189609</v>
      </c>
      <c r="T313" s="5">
        <f t="shared" si="280"/>
        <v>8.7818507002176709</v>
      </c>
      <c r="U313" s="5">
        <f t="shared" si="281"/>
        <v>25.696143095350976</v>
      </c>
      <c r="V313" s="5">
        <f t="shared" si="282"/>
        <v>53.082536783509426</v>
      </c>
      <c r="W313" s="15">
        <f t="shared" si="283"/>
        <v>-1.0734613539272964E-2</v>
      </c>
      <c r="X313" s="15">
        <f t="shared" si="284"/>
        <v>-1.217998157191269E-2</v>
      </c>
      <c r="Y313" s="15">
        <f t="shared" si="285"/>
        <v>-9.7425357312937999E-3</v>
      </c>
      <c r="Z313" s="5">
        <f t="shared" si="298"/>
        <v>245.36317635728429</v>
      </c>
      <c r="AA313" s="5">
        <f t="shared" si="299"/>
        <v>1279.1415770499798</v>
      </c>
      <c r="AB313" s="5">
        <f t="shared" si="300"/>
        <v>8549.1661358431338</v>
      </c>
      <c r="AC313" s="16">
        <f t="shared" si="286"/>
        <v>0.81568919487251712</v>
      </c>
      <c r="AD313" s="16">
        <f t="shared" si="287"/>
        <v>3.1032709206702629</v>
      </c>
      <c r="AE313" s="16">
        <f t="shared" si="288"/>
        <v>28.735509890922437</v>
      </c>
      <c r="AF313" s="15">
        <f t="shared" si="289"/>
        <v>-4.0504037456468023E-3</v>
      </c>
      <c r="AG313" s="15">
        <f t="shared" si="290"/>
        <v>2.9673830763510267E-4</v>
      </c>
      <c r="AH313" s="15">
        <f t="shared" si="291"/>
        <v>9.7937136394747881E-3</v>
      </c>
      <c r="AI313" s="1">
        <f t="shared" ref="AI313:AI346" si="315">(1-$AI$5)*AI312+AU312</f>
        <v>93648.52582157703</v>
      </c>
      <c r="AJ313" s="1">
        <f t="shared" ref="AJ313:AJ346" si="316">(1-$AI$5)*AJ312+AV312</f>
        <v>43149.481946119413</v>
      </c>
      <c r="AK313" s="1">
        <f t="shared" ref="AK313:AK346" si="317">(1-$AI$5)*AK312+AW312</f>
        <v>15065.973307576807</v>
      </c>
      <c r="AL313" s="14">
        <f t="shared" si="292"/>
        <v>99.685454402419467</v>
      </c>
      <c r="AM313" s="14">
        <f t="shared" si="293"/>
        <v>24.934992239068137</v>
      </c>
      <c r="AN313" s="14">
        <f t="shared" si="294"/>
        <v>7.7347016863595632</v>
      </c>
      <c r="AO313" s="11">
        <f t="shared" si="295"/>
        <v>1.5579635086241943E-3</v>
      </c>
      <c r="AP313" s="11">
        <f t="shared" si="296"/>
        <v>1.9626231133922684E-3</v>
      </c>
      <c r="AQ313" s="11">
        <f t="shared" si="297"/>
        <v>1.7803467964167339E-3</v>
      </c>
      <c r="AR313" s="1">
        <f t="shared" si="303"/>
        <v>41856.505643659337</v>
      </c>
      <c r="AS313" s="1">
        <f t="shared" si="301"/>
        <v>19605.20894781618</v>
      </c>
      <c r="AT313" s="1">
        <f t="shared" si="302"/>
        <v>6870.0007105761824</v>
      </c>
      <c r="AU313" s="1">
        <f t="shared" ref="AU313:AU346" si="318">$AU$5*AR313</f>
        <v>8371.3011287318677</v>
      </c>
      <c r="AV313" s="1">
        <f t="shared" ref="AV313:AV346" si="319">$AU$5*AS313</f>
        <v>3921.0417895632363</v>
      </c>
      <c r="AW313" s="1">
        <f t="shared" ref="AW313:AW346" si="320">$AU$5*AT313</f>
        <v>1374.0001421152365</v>
      </c>
      <c r="AX313" s="2">
        <v>0.2</v>
      </c>
      <c r="AY313" s="2">
        <v>0.2</v>
      </c>
      <c r="AZ313" s="2">
        <v>0.2</v>
      </c>
      <c r="BA313" s="2">
        <f t="shared" si="304"/>
        <v>0.2</v>
      </c>
      <c r="BB313" s="2">
        <f t="shared" si="310"/>
        <v>4.000000000000001E-3</v>
      </c>
      <c r="BC313" s="2">
        <f t="shared" si="305"/>
        <v>4.000000000000001E-3</v>
      </c>
      <c r="BD313" s="2">
        <f t="shared" si="306"/>
        <v>4.000000000000001E-3</v>
      </c>
      <c r="BE313" s="2">
        <f t="shared" si="307"/>
        <v>167.42602257463739</v>
      </c>
      <c r="BF313" s="2">
        <f t="shared" si="308"/>
        <v>78.420835791264736</v>
      </c>
      <c r="BG313" s="2">
        <f t="shared" si="309"/>
        <v>27.480002842304735</v>
      </c>
      <c r="BH313" s="2">
        <f t="shared" si="311"/>
        <v>6823.6002264186891</v>
      </c>
      <c r="BI313" s="2">
        <f t="shared" si="312"/>
        <v>613.07393331802086</v>
      </c>
      <c r="BJ313" s="2">
        <f t="shared" si="313"/>
        <v>32.143489090816004</v>
      </c>
      <c r="BK313" s="11">
        <f t="shared" si="314"/>
        <v>1.886330664327826E-2</v>
      </c>
      <c r="BL313" s="12">
        <f>BL$4*temperature!$I423+BL$5*temperature!$I423^2</f>
        <v>-20.492840770757866</v>
      </c>
      <c r="BM313" s="12">
        <f>BM$4*temperature!$I423+BM$5*temperature!$I423^2</f>
        <v>-18.604069099657941</v>
      </c>
      <c r="BN313" s="12">
        <f>BN$4*temperature!$I423+BN$5*temperature!$I423^2</f>
        <v>-16.848165164147808</v>
      </c>
      <c r="BO313" s="12">
        <f>BO$4*temperature!$I423^2+BO$5*temperature!$I423^6</f>
        <v>-84.781472893964377</v>
      </c>
      <c r="BP313" s="12">
        <f>BP$4*temperature!$I423^2+BP$5*temperature!$I423^6</f>
        <v>-84.232421607970309</v>
      </c>
      <c r="BQ313" s="12">
        <f>BQ$4*temperature!$I423^2+BQ$5*temperature!$I423^6</f>
        <v>-83.884236872750293</v>
      </c>
    </row>
    <row r="314" spans="1:69">
      <c r="A314" s="2">
        <f t="shared" ref="A314:A346" si="321">1+A313</f>
        <v>2268</v>
      </c>
      <c r="B314" s="5">
        <f t="shared" ref="B314:B346" si="322">B313*(1+E314)</f>
        <v>1165.4056374394625</v>
      </c>
      <c r="C314" s="5">
        <f t="shared" ref="C314:C346" si="323">C313*(1+F314)</f>
        <v>2964.1697198579118</v>
      </c>
      <c r="D314" s="5">
        <f t="shared" ref="D314:D346" si="324">D313*(1+G314)</f>
        <v>4369.955778172075</v>
      </c>
      <c r="E314" s="15">
        <f t="shared" ref="E314:E346" si="325">E313*$E$5</f>
        <v>7.3505212356315861E-9</v>
      </c>
      <c r="F314" s="15">
        <f t="shared" ref="F314:F346" si="326">F313*$E$5</f>
        <v>1.4481019726928749E-8</v>
      </c>
      <c r="G314" s="15">
        <f t="shared" ref="G314:G346" si="327">G313*$E$5</f>
        <v>2.9562486651688323E-8</v>
      </c>
      <c r="H314" s="5">
        <f t="shared" ref="H314:H346" si="328">AR314</f>
        <v>41367.721811893382</v>
      </c>
      <c r="I314" s="5">
        <f t="shared" ref="I314:I346" si="329">AS314</f>
        <v>19407.906588604612</v>
      </c>
      <c r="J314" s="5">
        <f t="shared" ref="J314:J346" si="330">AT314</f>
        <v>6803.8865938929339</v>
      </c>
      <c r="K314" s="5">
        <f t="shared" ref="K314:K346" si="331">H314/B314*1000</f>
        <v>35496.414709974531</v>
      </c>
      <c r="L314" s="5">
        <f t="shared" ref="L314:L346" si="332">I314/C314*1000</f>
        <v>6547.5018041594913</v>
      </c>
      <c r="M314" s="5">
        <f t="shared" ref="M314:M346" si="333">J314/D314*1000</f>
        <v>1556.9692095920834</v>
      </c>
      <c r="N314" s="15">
        <f t="shared" ref="N314:N346" si="334">K314/K313-1</f>
        <v>-1.1677614466947706E-2</v>
      </c>
      <c r="O314" s="15">
        <f t="shared" ref="O314:O346" si="335">L314/L313-1</f>
        <v>-1.0063786659097129E-2</v>
      </c>
      <c r="P314" s="15">
        <f t="shared" ref="P314:P346" si="336">M314/M313-1</f>
        <v>-9.6236260530903062E-3</v>
      </c>
      <c r="Q314" s="5">
        <f t="shared" ref="Q314:Q346" si="337">T314*H314/1000</f>
        <v>359.38543099781089</v>
      </c>
      <c r="R314" s="5">
        <f t="shared" ref="R314:R346" si="338">U314*I314/1000</f>
        <v>492.63408643156743</v>
      </c>
      <c r="S314" s="5">
        <f t="shared" ref="S314:S346" si="339">V314*J314/1000</f>
        <v>357.64887252905334</v>
      </c>
      <c r="T314" s="5">
        <f t="shared" ref="T314:T346" si="340">T313*(1+W314)</f>
        <v>8.6875809267912398</v>
      </c>
      <c r="U314" s="5">
        <f t="shared" ref="U314:U346" si="341">U313*(1+X314)</f>
        <v>25.383164545980371</v>
      </c>
      <c r="V314" s="5">
        <f t="shared" ref="V314:V346" si="342">V313*(1+Y314)</f>
        <v>52.565378272188369</v>
      </c>
      <c r="W314" s="15">
        <f t="shared" ref="W314:W346" si="343">T$5-1</f>
        <v>-1.0734613539272964E-2</v>
      </c>
      <c r="X314" s="15">
        <f t="shared" ref="X314:X346" si="344">U$5-1</f>
        <v>-1.217998157191269E-2</v>
      </c>
      <c r="Y314" s="15">
        <f t="shared" ref="Y314:Y346" si="345">V$5-1</f>
        <v>-9.7425357312937999E-3</v>
      </c>
      <c r="Z314" s="5">
        <f t="shared" si="298"/>
        <v>238.89170743437114</v>
      </c>
      <c r="AA314" s="5">
        <f t="shared" si="299"/>
        <v>1251.0594533546998</v>
      </c>
      <c r="AB314" s="5">
        <f t="shared" si="300"/>
        <v>8465.4492179449571</v>
      </c>
      <c r="AC314" s="16">
        <f t="shared" ref="AC314:AC346" si="346">AC313*(1+AF314)</f>
        <v>0.8123853243023218</v>
      </c>
      <c r="AD314" s="16">
        <f t="shared" ref="AD314:AD346" si="347">AD313*(1+AG314)</f>
        <v>3.1041917800313956</v>
      </c>
      <c r="AE314" s="16">
        <f t="shared" ref="AE314:AE346" si="348">AE313*(1+AH314)</f>
        <v>29.016937246078427</v>
      </c>
      <c r="AF314" s="15">
        <f t="shared" ref="AF314:AF346" si="349">AC$5-1</f>
        <v>-4.0504037456468023E-3</v>
      </c>
      <c r="AG314" s="15">
        <f t="shared" ref="AG314:AG346" si="350">AD$5-1</f>
        <v>2.9673830763510267E-4</v>
      </c>
      <c r="AH314" s="15">
        <f t="shared" ref="AH314:AH346" si="351">AE$5-1</f>
        <v>9.7937136394747881E-3</v>
      </c>
      <c r="AI314" s="1">
        <f t="shared" si="315"/>
        <v>92654.97436815119</v>
      </c>
      <c r="AJ314" s="1">
        <f t="shared" si="316"/>
        <v>42755.575541070706</v>
      </c>
      <c r="AK314" s="1">
        <f t="shared" si="317"/>
        <v>14933.376118934364</v>
      </c>
      <c r="AL314" s="14">
        <f t="shared" ref="AL314:AL346" si="352">AL313*(1+AO314)</f>
        <v>99.839207639716065</v>
      </c>
      <c r="AM314" s="14">
        <f t="shared" ref="AM314:AM346" si="353">AM313*(1+AP314)</f>
        <v>24.983440851247785</v>
      </c>
      <c r="AN314" s="14">
        <f t="shared" ref="AN314:AN346" si="354">AN313*(1+AQ314)</f>
        <v>7.7483344332144268</v>
      </c>
      <c r="AO314" s="11">
        <f t="shared" ref="AO314:AO346" si="355">AO$5*AO313</f>
        <v>1.5423838735379523E-3</v>
      </c>
      <c r="AP314" s="11">
        <f t="shared" ref="AP314:AP346" si="356">AP$5*AP313</f>
        <v>1.9429968822583456E-3</v>
      </c>
      <c r="AQ314" s="11">
        <f t="shared" ref="AQ314:AQ346" si="357">AQ$5*AQ313</f>
        <v>1.7625433284525665E-3</v>
      </c>
      <c r="AR314" s="1">
        <f t="shared" si="303"/>
        <v>41367.721811893382</v>
      </c>
      <c r="AS314" s="1">
        <f t="shared" si="301"/>
        <v>19407.906588604612</v>
      </c>
      <c r="AT314" s="1">
        <f t="shared" si="302"/>
        <v>6803.8865938929339</v>
      </c>
      <c r="AU314" s="1">
        <f t="shared" si="318"/>
        <v>8273.5443623786759</v>
      </c>
      <c r="AV314" s="1">
        <f t="shared" si="319"/>
        <v>3881.5813177209225</v>
      </c>
      <c r="AW314" s="1">
        <f t="shared" si="320"/>
        <v>1360.777318778587</v>
      </c>
      <c r="AX314" s="2">
        <v>0.2</v>
      </c>
      <c r="AY314" s="2">
        <v>0.2</v>
      </c>
      <c r="AZ314" s="2">
        <v>0.2</v>
      </c>
      <c r="BA314" s="2">
        <f t="shared" si="304"/>
        <v>0.2</v>
      </c>
      <c r="BB314" s="2">
        <f t="shared" si="310"/>
        <v>4.000000000000001E-3</v>
      </c>
      <c r="BC314" s="2">
        <f t="shared" si="305"/>
        <v>4.000000000000001E-3</v>
      </c>
      <c r="BD314" s="2">
        <f t="shared" si="306"/>
        <v>4.000000000000001E-3</v>
      </c>
      <c r="BE314" s="2">
        <f t="shared" si="307"/>
        <v>165.47088724757356</v>
      </c>
      <c r="BF314" s="2">
        <f t="shared" si="308"/>
        <v>77.631626354418472</v>
      </c>
      <c r="BG314" s="2">
        <f t="shared" si="309"/>
        <v>27.215546375571741</v>
      </c>
      <c r="BH314" s="2">
        <f t="shared" si="311"/>
        <v>6926.6065793862726</v>
      </c>
      <c r="BI314" s="2">
        <f t="shared" si="312"/>
        <v>620.52707524210985</v>
      </c>
      <c r="BJ314" s="2">
        <f t="shared" si="313"/>
        <v>32.148968914585836</v>
      </c>
      <c r="BK314" s="11">
        <f t="shared" si="314"/>
        <v>1.8991908941617369E-2</v>
      </c>
      <c r="BL314" s="12">
        <f>BL$4*temperature!$I424+BL$5*temperature!$I424^2</f>
        <v>-20.512523815561106</v>
      </c>
      <c r="BM314" s="12">
        <f>BM$4*temperature!$I424+BM$5*temperature!$I424^2</f>
        <v>-18.619619422378847</v>
      </c>
      <c r="BN314" s="12">
        <f>BN$4*temperature!$I424+BN$5*temperature!$I424^2</f>
        <v>-16.860569112587562</v>
      </c>
      <c r="BO314" s="12">
        <f>BO$4*temperature!$I424^2+BO$5*temperature!$I424^6</f>
        <v>-84.943065748806035</v>
      </c>
      <c r="BP314" s="12">
        <f>BP$4*temperature!$I424^2+BP$5*temperature!$I424^6</f>
        <v>-84.38591499570876</v>
      </c>
      <c r="BQ314" s="12">
        <f>BQ$4*temperature!$I424^2+BQ$5*temperature!$I424^6</f>
        <v>-84.032587063160335</v>
      </c>
    </row>
    <row r="315" spans="1:69">
      <c r="A315" s="2">
        <f t="shared" si="321"/>
        <v>2269</v>
      </c>
      <c r="B315" s="5">
        <f t="shared" si="322"/>
        <v>1165.4056455774842</v>
      </c>
      <c r="C315" s="5">
        <f t="shared" si="323"/>
        <v>2964.1697606359016</v>
      </c>
      <c r="D315" s="5">
        <f t="shared" si="324"/>
        <v>4369.9559008994966</v>
      </c>
      <c r="E315" s="15">
        <f t="shared" si="325"/>
        <v>6.9829951738500065E-9</v>
      </c>
      <c r="F315" s="15">
        <f t="shared" si="326"/>
        <v>1.3756968740582312E-8</v>
      </c>
      <c r="G315" s="15">
        <f t="shared" si="327"/>
        <v>2.8084362319103905E-8</v>
      </c>
      <c r="H315" s="5">
        <f t="shared" si="328"/>
        <v>40890.972321768939</v>
      </c>
      <c r="I315" s="5">
        <f t="shared" si="329"/>
        <v>19215.407966992341</v>
      </c>
      <c r="J315" s="5">
        <f t="shared" si="330"/>
        <v>6739.3921106874677</v>
      </c>
      <c r="K315" s="5">
        <f t="shared" si="331"/>
        <v>35087.329872601193</v>
      </c>
      <c r="L315" s="5">
        <f t="shared" si="332"/>
        <v>6482.5598797249959</v>
      </c>
      <c r="M315" s="5">
        <f t="shared" si="333"/>
        <v>1542.2105539555341</v>
      </c>
      <c r="N315" s="15">
        <f t="shared" si="334"/>
        <v>-1.1524680470289428E-2</v>
      </c>
      <c r="O315" s="15">
        <f t="shared" si="335"/>
        <v>-9.9185806093614604E-3</v>
      </c>
      <c r="P315" s="15">
        <f t="shared" si="336"/>
        <v>-9.479092807760825E-3</v>
      </c>
      <c r="Q315" s="5">
        <f t="shared" si="337"/>
        <v>351.43022812710774</v>
      </c>
      <c r="R315" s="5">
        <f t="shared" si="338"/>
        <v>481.80710227043329</v>
      </c>
      <c r="S315" s="5">
        <f t="shared" si="339"/>
        <v>350.80731762266117</v>
      </c>
      <c r="T315" s="5">
        <f t="shared" si="340"/>
        <v>8.5943231029509768</v>
      </c>
      <c r="U315" s="5">
        <f t="shared" si="341"/>
        <v>25.073998069573502</v>
      </c>
      <c r="V315" s="5">
        <f t="shared" si="342"/>
        <v>52.0532581961426</v>
      </c>
      <c r="W315" s="15">
        <f t="shared" si="343"/>
        <v>-1.0734613539272964E-2</v>
      </c>
      <c r="X315" s="15">
        <f t="shared" si="344"/>
        <v>-1.217998157191269E-2</v>
      </c>
      <c r="Y315" s="15">
        <f t="shared" si="345"/>
        <v>-9.7425357312937999E-3</v>
      </c>
      <c r="Z315" s="5">
        <f t="shared" si="298"/>
        <v>232.62151700895285</v>
      </c>
      <c r="AA315" s="5">
        <f t="shared" si="299"/>
        <v>1223.7475703908867</v>
      </c>
      <c r="AB315" s="5">
        <f t="shared" si="300"/>
        <v>8383.610260134561</v>
      </c>
      <c r="AC315" s="16">
        <f t="shared" si="346"/>
        <v>0.80909483574185914</v>
      </c>
      <c r="AD315" s="16">
        <f t="shared" si="347"/>
        <v>3.1051129126467769</v>
      </c>
      <c r="AE315" s="16">
        <f t="shared" si="348"/>
        <v>29.301120820161131</v>
      </c>
      <c r="AF315" s="15">
        <f t="shared" si="349"/>
        <v>-4.0504037456468023E-3</v>
      </c>
      <c r="AG315" s="15">
        <f t="shared" si="350"/>
        <v>2.9673830763510267E-4</v>
      </c>
      <c r="AH315" s="15">
        <f t="shared" si="351"/>
        <v>9.7937136394747881E-3</v>
      </c>
      <c r="AI315" s="1">
        <f t="shared" si="315"/>
        <v>91663.021293714744</v>
      </c>
      <c r="AJ315" s="1">
        <f t="shared" si="316"/>
        <v>42361.599304684554</v>
      </c>
      <c r="AK315" s="1">
        <f t="shared" si="317"/>
        <v>14800.815825819514</v>
      </c>
      <c r="AL315" s="14">
        <f t="shared" si="352"/>
        <v>99.991658119688282</v>
      </c>
      <c r="AM315" s="14">
        <f t="shared" si="353"/>
        <v>25.031498171453027</v>
      </c>
      <c r="AN315" s="14">
        <f t="shared" si="354"/>
        <v>7.7618546406246898</v>
      </c>
      <c r="AO315" s="11">
        <f t="shared" si="355"/>
        <v>1.5269600348025727E-3</v>
      </c>
      <c r="AP315" s="11">
        <f t="shared" si="356"/>
        <v>1.9235669134357622E-3</v>
      </c>
      <c r="AQ315" s="11">
        <f t="shared" si="357"/>
        <v>1.7449178951680407E-3</v>
      </c>
      <c r="AR315" s="1">
        <f t="shared" si="303"/>
        <v>40890.972321768939</v>
      </c>
      <c r="AS315" s="1">
        <f t="shared" si="301"/>
        <v>19215.407966992341</v>
      </c>
      <c r="AT315" s="1">
        <f t="shared" si="302"/>
        <v>6739.3921106874677</v>
      </c>
      <c r="AU315" s="1">
        <f t="shared" si="318"/>
        <v>8178.1944643537881</v>
      </c>
      <c r="AV315" s="1">
        <f t="shared" si="319"/>
        <v>3843.0815933984686</v>
      </c>
      <c r="AW315" s="1">
        <f t="shared" si="320"/>
        <v>1347.8784221374935</v>
      </c>
      <c r="AX315" s="2">
        <v>0.2</v>
      </c>
      <c r="AY315" s="2">
        <v>0.2</v>
      </c>
      <c r="AZ315" s="2">
        <v>0.2</v>
      </c>
      <c r="BA315" s="2">
        <f t="shared" si="304"/>
        <v>0.19999999999999998</v>
      </c>
      <c r="BB315" s="2">
        <f t="shared" si="310"/>
        <v>4.000000000000001E-3</v>
      </c>
      <c r="BC315" s="2">
        <f t="shared" si="305"/>
        <v>4.000000000000001E-3</v>
      </c>
      <c r="BD315" s="2">
        <f t="shared" si="306"/>
        <v>4.000000000000001E-3</v>
      </c>
      <c r="BE315" s="2">
        <f t="shared" si="307"/>
        <v>163.5638892870758</v>
      </c>
      <c r="BF315" s="2">
        <f t="shared" si="308"/>
        <v>76.861631867969379</v>
      </c>
      <c r="BG315" s="2">
        <f t="shared" si="309"/>
        <v>26.957568442749878</v>
      </c>
      <c r="BH315" s="2">
        <f t="shared" si="311"/>
        <v>7031.3310389417138</v>
      </c>
      <c r="BI315" s="2">
        <f t="shared" si="312"/>
        <v>628.08404059522184</v>
      </c>
      <c r="BJ315" s="2">
        <f t="shared" si="313"/>
        <v>32.155083080301964</v>
      </c>
      <c r="BK315" s="11">
        <f t="shared" si="314"/>
        <v>1.9142509458416973E-2</v>
      </c>
      <c r="BL315" s="12">
        <f>BL$4*temperature!$I425+BL$5*temperature!$I425^2</f>
        <v>-20.531605211867927</v>
      </c>
      <c r="BM315" s="12">
        <f>BM$4*temperature!$I425+BM$5*temperature!$I425^2</f>
        <v>-18.634694029739716</v>
      </c>
      <c r="BN315" s="12">
        <f>BN$4*temperature!$I425+BN$5*temperature!$I425^2</f>
        <v>-16.872593274126345</v>
      </c>
      <c r="BO315" s="12">
        <f>BO$4*temperature!$I425^2+BO$5*temperature!$I425^6</f>
        <v>-85.099888749607473</v>
      </c>
      <c r="BP315" s="12">
        <f>BP$4*temperature!$I425^2+BP$5*temperature!$I425^6</f>
        <v>-84.534874007375649</v>
      </c>
      <c r="BQ315" s="12">
        <f>BQ$4*temperature!$I425^2+BQ$5*temperature!$I425^6</f>
        <v>-84.176552406594766</v>
      </c>
    </row>
    <row r="316" spans="1:69">
      <c r="A316" s="2">
        <f t="shared" si="321"/>
        <v>2270</v>
      </c>
      <c r="B316" s="5">
        <f t="shared" si="322"/>
        <v>1165.4056533086052</v>
      </c>
      <c r="C316" s="5">
        <f t="shared" si="323"/>
        <v>2964.1697993749926</v>
      </c>
      <c r="D316" s="5">
        <f t="shared" si="324"/>
        <v>4369.95601749055</v>
      </c>
      <c r="E316" s="15">
        <f t="shared" si="325"/>
        <v>6.6338454151575061E-9</v>
      </c>
      <c r="F316" s="15">
        <f t="shared" si="326"/>
        <v>1.3069120303553195E-8</v>
      </c>
      <c r="G316" s="15">
        <f t="shared" si="327"/>
        <v>2.6680144203148707E-8</v>
      </c>
      <c r="H316" s="5">
        <f t="shared" si="328"/>
        <v>40426.882674048436</v>
      </c>
      <c r="I316" s="5">
        <f t="shared" si="329"/>
        <v>19027.9964221632</v>
      </c>
      <c r="J316" s="5">
        <f t="shared" si="330"/>
        <v>6676.6100402765969</v>
      </c>
      <c r="K316" s="5">
        <f t="shared" si="331"/>
        <v>34689.108088051464</v>
      </c>
      <c r="L316" s="5">
        <f t="shared" si="332"/>
        <v>6419.334150889511</v>
      </c>
      <c r="M316" s="5">
        <f t="shared" si="333"/>
        <v>1527.8437617115069</v>
      </c>
      <c r="N316" s="15">
        <f t="shared" si="334"/>
        <v>-1.1349446822988107E-2</v>
      </c>
      <c r="O316" s="15">
        <f t="shared" si="335"/>
        <v>-9.7532039824623773E-3</v>
      </c>
      <c r="P316" s="15">
        <f t="shared" si="336"/>
        <v>-9.315713867460329E-3</v>
      </c>
      <c r="Q316" s="5">
        <f t="shared" si="337"/>
        <v>343.71203945753996</v>
      </c>
      <c r="R316" s="5">
        <f t="shared" si="338"/>
        <v>471.29677957247208</v>
      </c>
      <c r="S316" s="5">
        <f t="shared" si="339"/>
        <v>344.15339219180453</v>
      </c>
      <c r="T316" s="5">
        <f t="shared" si="340"/>
        <v>8.5020663658091529</v>
      </c>
      <c r="U316" s="5">
        <f t="shared" si="341"/>
        <v>24.768597235151923</v>
      </c>
      <c r="V316" s="5">
        <f t="shared" si="342"/>
        <v>51.546127468236421</v>
      </c>
      <c r="W316" s="15">
        <f t="shared" si="343"/>
        <v>-1.0734613539272964E-2</v>
      </c>
      <c r="X316" s="15">
        <f t="shared" si="344"/>
        <v>-1.217998157191269E-2</v>
      </c>
      <c r="Y316" s="15">
        <f t="shared" si="345"/>
        <v>-9.7425357312937999E-3</v>
      </c>
      <c r="Z316" s="5">
        <f t="shared" si="298"/>
        <v>226.55095148007572</v>
      </c>
      <c r="AA316" s="5">
        <f t="shared" si="299"/>
        <v>1197.2075156767819</v>
      </c>
      <c r="AB316" s="5">
        <f t="shared" si="300"/>
        <v>8303.7741175376868</v>
      </c>
      <c r="AC316" s="16">
        <f t="shared" si="346"/>
        <v>0.80581767498858681</v>
      </c>
      <c r="AD316" s="16">
        <f t="shared" si="347"/>
        <v>3.1060343185974917</v>
      </c>
      <c r="AE316" s="16">
        <f t="shared" si="348"/>
        <v>29.588087606789443</v>
      </c>
      <c r="AF316" s="15">
        <f t="shared" si="349"/>
        <v>-4.0504037456468023E-3</v>
      </c>
      <c r="AG316" s="15">
        <f t="shared" si="350"/>
        <v>2.9673830763510267E-4</v>
      </c>
      <c r="AH316" s="15">
        <f t="shared" si="351"/>
        <v>9.7937136394747881E-3</v>
      </c>
      <c r="AI316" s="1">
        <f t="shared" si="315"/>
        <v>90674.913628697061</v>
      </c>
      <c r="AJ316" s="1">
        <f t="shared" si="316"/>
        <v>41968.520967614568</v>
      </c>
      <c r="AK316" s="1">
        <f t="shared" si="317"/>
        <v>14668.612665375056</v>
      </c>
      <c r="AL316" s="14">
        <f t="shared" si="352"/>
        <v>100.14281455279307</v>
      </c>
      <c r="AM316" s="14">
        <f t="shared" si="353"/>
        <v>25.079166435512601</v>
      </c>
      <c r="AN316" s="14">
        <f t="shared" si="354"/>
        <v>7.775263001696187</v>
      </c>
      <c r="AO316" s="11">
        <f t="shared" si="355"/>
        <v>1.511690434454547E-3</v>
      </c>
      <c r="AP316" s="11">
        <f t="shared" si="356"/>
        <v>1.9043312443014046E-3</v>
      </c>
      <c r="AQ316" s="11">
        <f t="shared" si="357"/>
        <v>1.7274687162163603E-3</v>
      </c>
      <c r="AR316" s="1">
        <f t="shared" si="303"/>
        <v>40426.882674048436</v>
      </c>
      <c r="AS316" s="1">
        <f t="shared" si="301"/>
        <v>19027.9964221632</v>
      </c>
      <c r="AT316" s="1">
        <f t="shared" si="302"/>
        <v>6676.6100402765969</v>
      </c>
      <c r="AU316" s="1">
        <f t="shared" si="318"/>
        <v>8085.3765348096877</v>
      </c>
      <c r="AV316" s="1">
        <f t="shared" si="319"/>
        <v>3805.5992844326402</v>
      </c>
      <c r="AW316" s="1">
        <f t="shared" si="320"/>
        <v>1335.3220080553194</v>
      </c>
      <c r="AX316" s="2">
        <v>0.2</v>
      </c>
      <c r="AY316" s="2">
        <v>0.2</v>
      </c>
      <c r="AZ316" s="2">
        <v>0.2</v>
      </c>
      <c r="BA316" s="2">
        <f t="shared" si="304"/>
        <v>0.2</v>
      </c>
      <c r="BB316" s="2">
        <f t="shared" si="310"/>
        <v>4.000000000000001E-3</v>
      </c>
      <c r="BC316" s="2">
        <f t="shared" si="305"/>
        <v>4.000000000000001E-3</v>
      </c>
      <c r="BD316" s="2">
        <f t="shared" si="306"/>
        <v>4.000000000000001E-3</v>
      </c>
      <c r="BE316" s="2">
        <f t="shared" si="307"/>
        <v>161.70753069619377</v>
      </c>
      <c r="BF316" s="2">
        <f t="shared" si="308"/>
        <v>76.111985688652823</v>
      </c>
      <c r="BG316" s="2">
        <f t="shared" si="309"/>
        <v>26.706440161106393</v>
      </c>
      <c r="BH316" s="2">
        <f t="shared" si="311"/>
        <v>7137.7996711002697</v>
      </c>
      <c r="BI316" s="2">
        <f t="shared" si="312"/>
        <v>635.74597295796866</v>
      </c>
      <c r="BJ316" s="2">
        <f t="shared" si="313"/>
        <v>32.161809537547533</v>
      </c>
      <c r="BK316" s="11">
        <f t="shared" si="314"/>
        <v>1.9314439701476921E-2</v>
      </c>
      <c r="BL316" s="12">
        <f>BL$4*temperature!$I426+BL$5*temperature!$I426^2</f>
        <v>-20.550071173690696</v>
      </c>
      <c r="BM316" s="12">
        <f>BM$4*temperature!$I426+BM$5*temperature!$I426^2</f>
        <v>-18.649282067853708</v>
      </c>
      <c r="BN316" s="12">
        <f>BN$4*temperature!$I426+BN$5*temperature!$I426^2</f>
        <v>-16.884229022235193</v>
      </c>
      <c r="BO316" s="12">
        <f>BO$4*temperature!$I426^2+BO$5*temperature!$I426^6</f>
        <v>-85.251812690405032</v>
      </c>
      <c r="BP316" s="12">
        <f>BP$4*temperature!$I426^2+BP$5*temperature!$I426^6</f>
        <v>-84.679176253970041</v>
      </c>
      <c r="BQ316" s="12">
        <f>BQ$4*temperature!$I426^2+BQ$5*temperature!$I426^6</f>
        <v>-84.316014842896877</v>
      </c>
    </row>
    <row r="317" spans="1:69">
      <c r="A317" s="2">
        <f t="shared" si="321"/>
        <v>2271</v>
      </c>
      <c r="B317" s="5">
        <f t="shared" si="322"/>
        <v>1165.4056606531703</v>
      </c>
      <c r="C317" s="5">
        <f t="shared" si="323"/>
        <v>2964.1698361771296</v>
      </c>
      <c r="D317" s="5">
        <f t="shared" si="324"/>
        <v>4369.9561282520535</v>
      </c>
      <c r="E317" s="15">
        <f t="shared" si="325"/>
        <v>6.3021531443996307E-9</v>
      </c>
      <c r="F317" s="15">
        <f t="shared" si="326"/>
        <v>1.2415664288375536E-8</v>
      </c>
      <c r="G317" s="15">
        <f t="shared" si="327"/>
        <v>2.534613699299127E-8</v>
      </c>
      <c r="H317" s="5">
        <f t="shared" si="328"/>
        <v>39976.016195802375</v>
      </c>
      <c r="I317" s="5">
        <f t="shared" si="329"/>
        <v>18845.929149736032</v>
      </c>
      <c r="J317" s="5">
        <f t="shared" si="330"/>
        <v>6615.6245033536225</v>
      </c>
      <c r="K317" s="5">
        <f t="shared" si="331"/>
        <v>34302.23272932892</v>
      </c>
      <c r="L317" s="5">
        <f t="shared" si="332"/>
        <v>6357.9113854155885</v>
      </c>
      <c r="M317" s="5">
        <f t="shared" si="333"/>
        <v>1513.8880824416462</v>
      </c>
      <c r="N317" s="15">
        <f t="shared" si="334"/>
        <v>-1.1152646465874438E-2</v>
      </c>
      <c r="O317" s="15">
        <f t="shared" si="335"/>
        <v>-9.5684013372961951E-3</v>
      </c>
      <c r="P317" s="15">
        <f t="shared" si="336"/>
        <v>-9.134231928418779E-3</v>
      </c>
      <c r="Q317" s="5">
        <f t="shared" si="337"/>
        <v>336.23027578387371</v>
      </c>
      <c r="R317" s="5">
        <f t="shared" si="338"/>
        <v>461.10176878927871</v>
      </c>
      <c r="S317" s="5">
        <f t="shared" si="339"/>
        <v>337.68752353747578</v>
      </c>
      <c r="T317" s="5">
        <f t="shared" si="340"/>
        <v>8.4107999690869413</v>
      </c>
      <c r="U317" s="5">
        <f t="shared" si="341"/>
        <v>24.466916177265645</v>
      </c>
      <c r="V317" s="5">
        <f t="shared" si="342"/>
        <v>51.043937479567305</v>
      </c>
      <c r="W317" s="15">
        <f t="shared" si="343"/>
        <v>-1.0734613539272964E-2</v>
      </c>
      <c r="X317" s="15">
        <f t="shared" si="344"/>
        <v>-1.217998157191269E-2</v>
      </c>
      <c r="Y317" s="15">
        <f t="shared" si="345"/>
        <v>-9.7425357312937999E-3</v>
      </c>
      <c r="Z317" s="5">
        <f t="shared" si="298"/>
        <v>220.67791941464532</v>
      </c>
      <c r="AA317" s="5">
        <f t="shared" si="299"/>
        <v>1171.438684891292</v>
      </c>
      <c r="AB317" s="5">
        <f t="shared" si="300"/>
        <v>8226.0548355013852</v>
      </c>
      <c r="AC317" s="16">
        <f t="shared" si="346"/>
        <v>0.80255378805950461</v>
      </c>
      <c r="AD317" s="16">
        <f t="shared" si="347"/>
        <v>3.1069559979646488</v>
      </c>
      <c r="AE317" s="16">
        <f t="shared" si="348"/>
        <v>29.87786486395003</v>
      </c>
      <c r="AF317" s="15">
        <f t="shared" si="349"/>
        <v>-4.0504037456468023E-3</v>
      </c>
      <c r="AG317" s="15">
        <f t="shared" si="350"/>
        <v>2.9673830763510267E-4</v>
      </c>
      <c r="AH317" s="15">
        <f t="shared" si="351"/>
        <v>9.7937136394747881E-3</v>
      </c>
      <c r="AI317" s="1">
        <f t="shared" si="315"/>
        <v>89692.798800637043</v>
      </c>
      <c r="AJ317" s="1">
        <f t="shared" si="316"/>
        <v>41577.268155285754</v>
      </c>
      <c r="AK317" s="1">
        <f t="shared" si="317"/>
        <v>14537.07340689287</v>
      </c>
      <c r="AL317" s="14">
        <f t="shared" si="352"/>
        <v>100.2926856382835</v>
      </c>
      <c r="AM317" s="14">
        <f t="shared" si="353"/>
        <v>25.126447885334542</v>
      </c>
      <c r="AN317" s="14">
        <f t="shared" si="354"/>
        <v>7.7885602100560147</v>
      </c>
      <c r="AO317" s="11">
        <f t="shared" si="355"/>
        <v>1.4965735301100014E-3</v>
      </c>
      <c r="AP317" s="11">
        <f t="shared" si="356"/>
        <v>1.8852879318583906E-3</v>
      </c>
      <c r="AQ317" s="11">
        <f t="shared" si="357"/>
        <v>1.7101940290541967E-3</v>
      </c>
      <c r="AR317" s="1">
        <f t="shared" si="303"/>
        <v>39976.016195802375</v>
      </c>
      <c r="AS317" s="1">
        <f t="shared" si="301"/>
        <v>18845.929149736032</v>
      </c>
      <c r="AT317" s="1">
        <f t="shared" si="302"/>
        <v>6615.6245033536225</v>
      </c>
      <c r="AU317" s="1">
        <f t="shared" si="318"/>
        <v>7995.2032391604753</v>
      </c>
      <c r="AV317" s="1">
        <f t="shared" si="319"/>
        <v>3769.1858299472065</v>
      </c>
      <c r="AW317" s="1">
        <f t="shared" si="320"/>
        <v>1323.1249006707246</v>
      </c>
      <c r="AX317" s="2">
        <v>0.2</v>
      </c>
      <c r="AY317" s="2">
        <v>0.2</v>
      </c>
      <c r="AZ317" s="2">
        <v>0.2</v>
      </c>
      <c r="BA317" s="2">
        <f t="shared" si="304"/>
        <v>0.19999999999999998</v>
      </c>
      <c r="BB317" s="2">
        <f t="shared" si="310"/>
        <v>4.000000000000001E-3</v>
      </c>
      <c r="BC317" s="2">
        <f t="shared" si="305"/>
        <v>4.000000000000001E-3</v>
      </c>
      <c r="BD317" s="2">
        <f t="shared" si="306"/>
        <v>4.000000000000001E-3</v>
      </c>
      <c r="BE317" s="2">
        <f t="shared" si="307"/>
        <v>159.90406478320955</v>
      </c>
      <c r="BF317" s="2">
        <f t="shared" si="308"/>
        <v>75.383716598944147</v>
      </c>
      <c r="BG317" s="2">
        <f t="shared" si="309"/>
        <v>26.462498013414496</v>
      </c>
      <c r="BH317" s="2">
        <f t="shared" si="311"/>
        <v>7246.038262793114</v>
      </c>
      <c r="BI317" s="2">
        <f t="shared" si="312"/>
        <v>643.51397620046714</v>
      </c>
      <c r="BJ317" s="2">
        <f t="shared" si="313"/>
        <v>32.169124255298719</v>
      </c>
      <c r="BK317" s="11">
        <f t="shared" si="314"/>
        <v>1.9506958193601348E-2</v>
      </c>
      <c r="BL317" s="12">
        <f>BL$4*temperature!$I427+BL$5*temperature!$I427^2</f>
        <v>-20.567910021199573</v>
      </c>
      <c r="BM317" s="12">
        <f>BM$4*temperature!$I427+BM$5*temperature!$I427^2</f>
        <v>-18.663374346437639</v>
      </c>
      <c r="BN317" s="12">
        <f>BN$4*temperature!$I427+BN$5*temperature!$I427^2</f>
        <v>-16.895469057102591</v>
      </c>
      <c r="BO317" s="12">
        <f>BO$4*temperature!$I427^2+BO$5*temperature!$I427^6</f>
        <v>-85.398725753823811</v>
      </c>
      <c r="BP317" s="12">
        <f>BP$4*temperature!$I427^2+BP$5*temperature!$I427^6</f>
        <v>-84.81871586134757</v>
      </c>
      <c r="BQ317" s="12">
        <f>BQ$4*temperature!$I427^2+BQ$5*temperature!$I427^6</f>
        <v>-84.450872271942416</v>
      </c>
    </row>
    <row r="318" spans="1:69">
      <c r="A318" s="2">
        <f t="shared" si="321"/>
        <v>2272</v>
      </c>
      <c r="B318" s="5">
        <f t="shared" si="322"/>
        <v>1165.4056676305072</v>
      </c>
      <c r="C318" s="5">
        <f t="shared" si="323"/>
        <v>2964.1698711391605</v>
      </c>
      <c r="D318" s="5">
        <f t="shared" si="324"/>
        <v>4369.9562334754846</v>
      </c>
      <c r="E318" s="15">
        <f t="shared" si="325"/>
        <v>5.987045487179649E-9</v>
      </c>
      <c r="F318" s="15">
        <f t="shared" si="326"/>
        <v>1.1794881073956759E-8</v>
      </c>
      <c r="G318" s="15">
        <f t="shared" si="327"/>
        <v>2.4078830143341707E-8</v>
      </c>
      <c r="H318" s="5">
        <f t="shared" si="328"/>
        <v>39538.875119017881</v>
      </c>
      <c r="I318" s="5">
        <f t="shared" si="329"/>
        <v>18669.437560945687</v>
      </c>
      <c r="J318" s="5">
        <f t="shared" si="330"/>
        <v>6556.5110858583103</v>
      </c>
      <c r="K318" s="5">
        <f t="shared" si="331"/>
        <v>33927.134745627227</v>
      </c>
      <c r="L318" s="5">
        <f t="shared" si="332"/>
        <v>6298.3696524014777</v>
      </c>
      <c r="M318" s="5">
        <f t="shared" si="333"/>
        <v>1500.3608126857209</v>
      </c>
      <c r="N318" s="15">
        <f t="shared" si="334"/>
        <v>-1.09350894637531E-2</v>
      </c>
      <c r="O318" s="15">
        <f t="shared" si="335"/>
        <v>-9.3649831532244265E-3</v>
      </c>
      <c r="P318" s="15">
        <f t="shared" si="336"/>
        <v>-8.9354490023516586E-3</v>
      </c>
      <c r="Q318" s="5">
        <f t="shared" si="337"/>
        <v>328.98373557769753</v>
      </c>
      <c r="R318" s="5">
        <f t="shared" si="338"/>
        <v>451.21994848993756</v>
      </c>
      <c r="S318" s="5">
        <f t="shared" si="339"/>
        <v>331.40960613449022</v>
      </c>
      <c r="T318" s="5">
        <f t="shared" si="340"/>
        <v>8.3205132818626648</v>
      </c>
      <c r="U318" s="5">
        <f t="shared" si="341"/>
        <v>24.168909589105017</v>
      </c>
      <c r="V318" s="5">
        <f t="shared" si="342"/>
        <v>50.546640094806691</v>
      </c>
      <c r="W318" s="15">
        <f t="shared" si="343"/>
        <v>-1.0734613539272964E-2</v>
      </c>
      <c r="X318" s="15">
        <f t="shared" si="344"/>
        <v>-1.217998157191269E-2</v>
      </c>
      <c r="Y318" s="15">
        <f t="shared" si="345"/>
        <v>-9.7425357312937999E-3</v>
      </c>
      <c r="Z318" s="5">
        <f t="shared" ref="Z318:Z346" si="358">Q317*AC318*(1-AX317)</f>
        <v>214.99992709817116</v>
      </c>
      <c r="AA318" s="5">
        <f t="shared" ref="AA318:AA346" si="359">R317*AD318*(1-AY317)</f>
        <v>1146.4384162469014</v>
      </c>
      <c r="AB318" s="5">
        <f t="shared" ref="AB318:AB346" si="360">S317*AE318*(1-AZ317)</f>
        <v>8150.5557716053945</v>
      </c>
      <c r="AC318" s="16">
        <f t="shared" si="346"/>
        <v>0.79930312119026536</v>
      </c>
      <c r="AD318" s="16">
        <f t="shared" si="347"/>
        <v>3.1078779508293817</v>
      </c>
      <c r="AE318" s="16">
        <f t="shared" si="348"/>
        <v>30.170480116586482</v>
      </c>
      <c r="AF318" s="15">
        <f t="shared" si="349"/>
        <v>-4.0504037456468023E-3</v>
      </c>
      <c r="AG318" s="15">
        <f t="shared" si="350"/>
        <v>2.9673830763510267E-4</v>
      </c>
      <c r="AH318" s="15">
        <f t="shared" si="351"/>
        <v>9.7937136394747881E-3</v>
      </c>
      <c r="AI318" s="1">
        <f t="shared" si="315"/>
        <v>88718.722159733821</v>
      </c>
      <c r="AJ318" s="1">
        <f t="shared" si="316"/>
        <v>41188.727169704391</v>
      </c>
      <c r="AK318" s="1">
        <f t="shared" si="317"/>
        <v>14406.490966874308</v>
      </c>
      <c r="AL318" s="14">
        <f t="shared" si="352"/>
        <v>100.4412800630875</v>
      </c>
      <c r="AM318" s="14">
        <f t="shared" si="353"/>
        <v>25.17334476841355</v>
      </c>
      <c r="AN318" s="14">
        <f t="shared" si="354"/>
        <v>7.8017469597305205</v>
      </c>
      <c r="AO318" s="11">
        <f t="shared" si="355"/>
        <v>1.4816077948089014E-3</v>
      </c>
      <c r="AP318" s="11">
        <f t="shared" si="356"/>
        <v>1.8664350525398068E-3</v>
      </c>
      <c r="AQ318" s="11">
        <f t="shared" si="357"/>
        <v>1.6930920887636548E-3</v>
      </c>
      <c r="AR318" s="1">
        <f t="shared" si="303"/>
        <v>39538.875119017881</v>
      </c>
      <c r="AS318" s="1">
        <f t="shared" ref="AS318:AS346" si="361">AM318*AJ318^$AR$5*C318^(1-$AR$5)*(1-BC317+BP317/100)</f>
        <v>18669.437560945687</v>
      </c>
      <c r="AT318" s="1">
        <f t="shared" ref="AT318:AT346" si="362">AN318*AK318^$AR$5*D318^(1-$AR$5)*(1-BD317+BQ317/100)</f>
        <v>6556.5110858583103</v>
      </c>
      <c r="AU318" s="1">
        <f t="shared" si="318"/>
        <v>7907.7750238035769</v>
      </c>
      <c r="AV318" s="1">
        <f t="shared" si="319"/>
        <v>3733.8875121891379</v>
      </c>
      <c r="AW318" s="1">
        <f t="shared" si="320"/>
        <v>1311.3022171716621</v>
      </c>
      <c r="AX318" s="2">
        <v>0.2</v>
      </c>
      <c r="AY318" s="2">
        <v>0.2</v>
      </c>
      <c r="AZ318" s="2">
        <v>0.2</v>
      </c>
      <c r="BA318" s="2">
        <f t="shared" si="304"/>
        <v>0.2</v>
      </c>
      <c r="BB318" s="2">
        <f t="shared" si="310"/>
        <v>4.000000000000001E-3</v>
      </c>
      <c r="BC318" s="2">
        <f t="shared" si="305"/>
        <v>4.000000000000001E-3</v>
      </c>
      <c r="BD318" s="2">
        <f t="shared" si="306"/>
        <v>4.000000000000001E-3</v>
      </c>
      <c r="BE318" s="2">
        <f t="shared" si="307"/>
        <v>158.15550047607155</v>
      </c>
      <c r="BF318" s="2">
        <f t="shared" si="308"/>
        <v>74.677750243782768</v>
      </c>
      <c r="BG318" s="2">
        <f t="shared" si="309"/>
        <v>26.226044343433248</v>
      </c>
      <c r="BH318" s="2">
        <f t="shared" si="311"/>
        <v>7356.0722838690144</v>
      </c>
      <c r="BI318" s="2">
        <f t="shared" si="312"/>
        <v>651.38911245015254</v>
      </c>
      <c r="BJ318" s="2">
        <f t="shared" si="313"/>
        <v>32.177001272475884</v>
      </c>
      <c r="BK318" s="11">
        <f t="shared" si="314"/>
        <v>1.9719251402881416E-2</v>
      </c>
      <c r="BL318" s="12">
        <f>BL$4*temperature!$I428+BL$5*temperature!$I428^2</f>
        <v>-20.58511212908563</v>
      </c>
      <c r="BM318" s="12">
        <f>BM$4*temperature!$I428+BM$5*temperature!$I428^2</f>
        <v>-18.676963297744365</v>
      </c>
      <c r="BN318" s="12">
        <f>BN$4*temperature!$I428+BN$5*temperature!$I428^2</f>
        <v>-16.906307372649444</v>
      </c>
      <c r="BO318" s="12">
        <f>BO$4*temperature!$I428^2+BO$5*temperature!$I428^6</f>
        <v>-85.540533208222854</v>
      </c>
      <c r="BP318" s="12">
        <f>BP$4*temperature!$I428^2+BP$5*temperature!$I428^6</f>
        <v>-84.953403179980342</v>
      </c>
      <c r="BQ318" s="12">
        <f>BQ$4*temperature!$I428^2+BQ$5*temperature!$I428^6</f>
        <v>-84.581038271409739</v>
      </c>
    </row>
    <row r="319" spans="1:69">
      <c r="A319" s="2">
        <f t="shared" si="321"/>
        <v>2273</v>
      </c>
      <c r="B319" s="5">
        <f t="shared" si="322"/>
        <v>1165.4056742589771</v>
      </c>
      <c r="C319" s="5">
        <f t="shared" si="323"/>
        <v>2964.1699043530903</v>
      </c>
      <c r="D319" s="5">
        <f t="shared" si="324"/>
        <v>4369.9563334377472</v>
      </c>
      <c r="E319" s="15">
        <f t="shared" si="325"/>
        <v>5.6876932128206659E-9</v>
      </c>
      <c r="F319" s="15">
        <f t="shared" si="326"/>
        <v>1.120513702025892E-8</v>
      </c>
      <c r="G319" s="15">
        <f t="shared" si="327"/>
        <v>2.2874888636174622E-8</v>
      </c>
      <c r="H319" s="5">
        <f t="shared" si="328"/>
        <v>39115.901834422861</v>
      </c>
      <c r="I319" s="5">
        <f t="shared" si="329"/>
        <v>18498.727719030874</v>
      </c>
      <c r="J319" s="5">
        <f t="shared" si="330"/>
        <v>6499.3369876388169</v>
      </c>
      <c r="K319" s="5">
        <f t="shared" si="331"/>
        <v>33564.193738197384</v>
      </c>
      <c r="L319" s="5">
        <f t="shared" si="332"/>
        <v>6240.7784695014288</v>
      </c>
      <c r="M319" s="5">
        <f t="shared" si="333"/>
        <v>1487.2773299603966</v>
      </c>
      <c r="N319" s="15">
        <f t="shared" si="334"/>
        <v>-1.0697661625452271E-2</v>
      </c>
      <c r="O319" s="15">
        <f t="shared" si="335"/>
        <v>-9.1438238906936808E-3</v>
      </c>
      <c r="P319" s="15">
        <f t="shared" si="336"/>
        <v>-8.7202242385311379E-3</v>
      </c>
      <c r="Q319" s="5">
        <f t="shared" si="337"/>
        <v>321.97064639725147</v>
      </c>
      <c r="R319" s="5">
        <f t="shared" si="338"/>
        <v>441.64848012676418</v>
      </c>
      <c r="S319" s="5">
        <f t="shared" si="339"/>
        <v>325.31903316417095</v>
      </c>
      <c r="T319" s="5">
        <f t="shared" si="340"/>
        <v>8.2311957873334816</v>
      </c>
      <c r="U319" s="5">
        <f t="shared" si="341"/>
        <v>23.874532715696493</v>
      </c>
      <c r="V319" s="5">
        <f t="shared" si="342"/>
        <v>50.05418764758619</v>
      </c>
      <c r="W319" s="15">
        <f t="shared" si="343"/>
        <v>-1.0734613539272964E-2</v>
      </c>
      <c r="X319" s="15">
        <f t="shared" si="344"/>
        <v>-1.217998157191269E-2</v>
      </c>
      <c r="Y319" s="15">
        <f t="shared" si="345"/>
        <v>-9.7425357312937999E-3</v>
      </c>
      <c r="Z319" s="5">
        <f t="shared" si="358"/>
        <v>209.5141133656347</v>
      </c>
      <c r="AA319" s="5">
        <f t="shared" si="359"/>
        <v>1122.2021246836503</v>
      </c>
      <c r="AB319" s="5">
        <f t="shared" si="360"/>
        <v>8077.3697506269782</v>
      </c>
      <c r="AC319" s="16">
        <f t="shared" si="346"/>
        <v>0.79606562083428911</v>
      </c>
      <c r="AD319" s="16">
        <f t="shared" si="347"/>
        <v>3.1088001772728471</v>
      </c>
      <c r="AE319" s="16">
        <f t="shared" si="348"/>
        <v>30.465961159213798</v>
      </c>
      <c r="AF319" s="15">
        <f t="shared" si="349"/>
        <v>-4.0504037456468023E-3</v>
      </c>
      <c r="AG319" s="15">
        <f t="shared" si="350"/>
        <v>2.9673830763510267E-4</v>
      </c>
      <c r="AH319" s="15">
        <f t="shared" si="351"/>
        <v>9.7937136394747881E-3</v>
      </c>
      <c r="AI319" s="1">
        <f t="shared" si="315"/>
        <v>87754.624967564028</v>
      </c>
      <c r="AJ319" s="1">
        <f t="shared" si="316"/>
        <v>40803.741964923094</v>
      </c>
      <c r="AK319" s="1">
        <f t="shared" si="317"/>
        <v>14277.14408735854</v>
      </c>
      <c r="AL319" s="14">
        <f t="shared" si="352"/>
        <v>100.58860650071493</v>
      </c>
      <c r="AM319" s="14">
        <f t="shared" si="353"/>
        <v>25.219859337348332</v>
      </c>
      <c r="AN319" s="14">
        <f t="shared" si="354"/>
        <v>7.8148239450260153</v>
      </c>
      <c r="AO319" s="11">
        <f t="shared" si="355"/>
        <v>1.4667917168608123E-3</v>
      </c>
      <c r="AP319" s="11">
        <f t="shared" si="356"/>
        <v>1.8477707020144087E-3</v>
      </c>
      <c r="AQ319" s="11">
        <f t="shared" si="357"/>
        <v>1.6761611678760182E-3</v>
      </c>
      <c r="AR319" s="1">
        <f t="shared" ref="AR319:AR346" si="363">AL319*AI319^$AR$5*B319^(1-$AR$5)*(1-BB318+BO318/100)</f>
        <v>39115.901834422861</v>
      </c>
      <c r="AS319" s="1">
        <f t="shared" si="361"/>
        <v>18498.727719030874</v>
      </c>
      <c r="AT319" s="1">
        <f t="shared" si="362"/>
        <v>6499.3369876388169</v>
      </c>
      <c r="AU319" s="1">
        <f t="shared" si="318"/>
        <v>7823.1803668845723</v>
      </c>
      <c r="AV319" s="1">
        <f t="shared" si="319"/>
        <v>3699.7455438061752</v>
      </c>
      <c r="AW319" s="1">
        <f t="shared" si="320"/>
        <v>1299.8673975277634</v>
      </c>
      <c r="AX319" s="2">
        <v>0.2</v>
      </c>
      <c r="AY319" s="2">
        <v>0.2</v>
      </c>
      <c r="AZ319" s="2">
        <v>0.2</v>
      </c>
      <c r="BA319" s="2">
        <f t="shared" si="304"/>
        <v>0.2</v>
      </c>
      <c r="BB319" s="2">
        <f t="shared" si="310"/>
        <v>4.000000000000001E-3</v>
      </c>
      <c r="BC319" s="2">
        <f t="shared" si="305"/>
        <v>4.000000000000001E-3</v>
      </c>
      <c r="BD319" s="2">
        <f t="shared" si="306"/>
        <v>4.000000000000001E-3</v>
      </c>
      <c r="BE319" s="2">
        <f t="shared" si="307"/>
        <v>156.46360733769149</v>
      </c>
      <c r="BF319" s="2">
        <f t="shared" si="308"/>
        <v>73.994910876123512</v>
      </c>
      <c r="BG319" s="2">
        <f t="shared" si="309"/>
        <v>25.997347950555273</v>
      </c>
      <c r="BH319" s="2">
        <f t="shared" si="311"/>
        <v>7467.9268534353178</v>
      </c>
      <c r="BI319" s="2">
        <f t="shared" si="312"/>
        <v>659.37240046647344</v>
      </c>
      <c r="BJ319" s="2">
        <f t="shared" si="313"/>
        <v>32.185412768231046</v>
      </c>
      <c r="BK319" s="11">
        <f t="shared" si="314"/>
        <v>1.9950435414413853E-2</v>
      </c>
      <c r="BL319" s="12">
        <f>BL$4*temperature!$I429+BL$5*temperature!$I429^2</f>
        <v>-20.601669871137481</v>
      </c>
      <c r="BM319" s="12">
        <f>BM$4*temperature!$I429+BM$5*temperature!$I429^2</f>
        <v>-18.690042932529938</v>
      </c>
      <c r="BN319" s="12">
        <f>BN$4*temperature!$I429+BN$5*temperature!$I429^2</f>
        <v>-16.916739221200686</v>
      </c>
      <c r="BO319" s="12">
        <f>BO$4*temperature!$I429^2+BO$5*temperature!$I429^6</f>
        <v>-85.677157062796653</v>
      </c>
      <c r="BP319" s="12">
        <f>BP$4*temperature!$I429^2+BP$5*temperature!$I429^6</f>
        <v>-85.083164455014341</v>
      </c>
      <c r="BQ319" s="12">
        <f>BQ$4*temperature!$I429^2+BQ$5*temperature!$I429^6</f>
        <v>-84.70644177633379</v>
      </c>
    </row>
    <row r="320" spans="1:69">
      <c r="A320" s="2">
        <f t="shared" si="321"/>
        <v>2274</v>
      </c>
      <c r="B320" s="5">
        <f t="shared" si="322"/>
        <v>1165.4056805560235</v>
      </c>
      <c r="C320" s="5">
        <f t="shared" si="323"/>
        <v>2964.1699359063236</v>
      </c>
      <c r="D320" s="5">
        <f t="shared" si="324"/>
        <v>4369.9564284018988</v>
      </c>
      <c r="E320" s="15">
        <f t="shared" si="325"/>
        <v>5.4033085521796321E-9</v>
      </c>
      <c r="F320" s="15">
        <f t="shared" si="326"/>
        <v>1.0644880169245973E-8</v>
      </c>
      <c r="G320" s="15">
        <f t="shared" si="327"/>
        <v>2.173114420436589E-8</v>
      </c>
      <c r="H320" s="5">
        <f t="shared" si="328"/>
        <v>38707.480304781093</v>
      </c>
      <c r="I320" s="5">
        <f t="shared" si="329"/>
        <v>18333.980846532584</v>
      </c>
      <c r="J320" s="5">
        <f t="shared" si="330"/>
        <v>6444.1611938624592</v>
      </c>
      <c r="K320" s="5">
        <f t="shared" si="331"/>
        <v>33213.739173052149</v>
      </c>
      <c r="L320" s="5">
        <f t="shared" si="332"/>
        <v>6185.198974068534</v>
      </c>
      <c r="M320" s="5">
        <f t="shared" si="333"/>
        <v>1474.6511319837348</v>
      </c>
      <c r="N320" s="15">
        <f t="shared" si="334"/>
        <v>-1.0441322317431556E-2</v>
      </c>
      <c r="O320" s="15">
        <f t="shared" si="335"/>
        <v>-8.9058593738763348E-3</v>
      </c>
      <c r="P320" s="15">
        <f t="shared" si="336"/>
        <v>-8.4894711445632209E-3</v>
      </c>
      <c r="Q320" s="5">
        <f t="shared" si="337"/>
        <v>315.18870596070019</v>
      </c>
      <c r="R320" s="5">
        <f t="shared" si="338"/>
        <v>432.38386214880023</v>
      </c>
      <c r="S320" s="5">
        <f t="shared" si="339"/>
        <v>319.41472806001718</v>
      </c>
      <c r="T320" s="5">
        <f t="shared" si="340"/>
        <v>8.1428370815903648</v>
      </c>
      <c r="U320" s="5">
        <f t="shared" si="341"/>
        <v>23.583741347181284</v>
      </c>
      <c r="V320" s="5">
        <f t="shared" si="342"/>
        <v>49.566532935928699</v>
      </c>
      <c r="W320" s="15">
        <f t="shared" si="343"/>
        <v>-1.0734613539272964E-2</v>
      </c>
      <c r="X320" s="15">
        <f t="shared" si="344"/>
        <v>-1.217998157191269E-2</v>
      </c>
      <c r="Y320" s="15">
        <f t="shared" si="345"/>
        <v>-9.7425357312937999E-3</v>
      </c>
      <c r="Z320" s="5">
        <f t="shared" si="358"/>
        <v>204.21728359400819</v>
      </c>
      <c r="AA320" s="5">
        <f t="shared" si="359"/>
        <v>1098.723435263154</v>
      </c>
      <c r="AB320" s="5">
        <f t="shared" si="360"/>
        <v>8006.5792500063144</v>
      </c>
      <c r="AC320" s="16">
        <f t="shared" si="346"/>
        <v>0.79284123366188131</v>
      </c>
      <c r="AD320" s="16">
        <f t="shared" si="347"/>
        <v>3.1097226773762268</v>
      </c>
      <c r="AE320" s="16">
        <f t="shared" si="348"/>
        <v>30.764336058558499</v>
      </c>
      <c r="AF320" s="15">
        <f t="shared" si="349"/>
        <v>-4.0504037456468023E-3</v>
      </c>
      <c r="AG320" s="15">
        <f t="shared" si="350"/>
        <v>2.9673830763510267E-4</v>
      </c>
      <c r="AH320" s="15">
        <f t="shared" si="351"/>
        <v>9.7937136394747881E-3</v>
      </c>
      <c r="AI320" s="1">
        <f t="shared" si="315"/>
        <v>86802.342837692195</v>
      </c>
      <c r="AJ320" s="1">
        <f t="shared" si="316"/>
        <v>40423.113312236957</v>
      </c>
      <c r="AK320" s="1">
        <f t="shared" si="317"/>
        <v>14149.297076150449</v>
      </c>
      <c r="AL320" s="14">
        <f t="shared" si="352"/>
        <v>100.7346736101925</v>
      </c>
      <c r="AM320" s="14">
        <f t="shared" si="353"/>
        <v>25.265993849368886</v>
      </c>
      <c r="AN320" s="14">
        <f t="shared" si="354"/>
        <v>7.8277918604121517</v>
      </c>
      <c r="AO320" s="11">
        <f t="shared" si="355"/>
        <v>1.4521237996922042E-3</v>
      </c>
      <c r="AP320" s="11">
        <f t="shared" si="356"/>
        <v>1.8292929949942647E-3</v>
      </c>
      <c r="AQ320" s="11">
        <f t="shared" si="357"/>
        <v>1.6593995561972579E-3</v>
      </c>
      <c r="AR320" s="1">
        <f t="shared" si="363"/>
        <v>38707.480304781093</v>
      </c>
      <c r="AS320" s="1">
        <f t="shared" si="361"/>
        <v>18333.980846532584</v>
      </c>
      <c r="AT320" s="1">
        <f t="shared" si="362"/>
        <v>6444.1611938624592</v>
      </c>
      <c r="AU320" s="1">
        <f t="shared" si="318"/>
        <v>7741.4960609562186</v>
      </c>
      <c r="AV320" s="1">
        <f t="shared" si="319"/>
        <v>3666.7961693065172</v>
      </c>
      <c r="AW320" s="1">
        <f t="shared" si="320"/>
        <v>1288.832238772492</v>
      </c>
      <c r="AX320" s="2">
        <v>0.2</v>
      </c>
      <c r="AY320" s="2">
        <v>0.2</v>
      </c>
      <c r="AZ320" s="2">
        <v>0.2</v>
      </c>
      <c r="BA320" s="2">
        <f t="shared" si="304"/>
        <v>0.2</v>
      </c>
      <c r="BB320" s="2">
        <f t="shared" si="310"/>
        <v>4.000000000000001E-3</v>
      </c>
      <c r="BC320" s="2">
        <f t="shared" si="305"/>
        <v>4.000000000000001E-3</v>
      </c>
      <c r="BD320" s="2">
        <f t="shared" si="306"/>
        <v>4.000000000000001E-3</v>
      </c>
      <c r="BE320" s="2">
        <f t="shared" si="307"/>
        <v>154.8299212191244</v>
      </c>
      <c r="BF320" s="2">
        <f t="shared" si="308"/>
        <v>73.335923386130361</v>
      </c>
      <c r="BG320" s="2">
        <f t="shared" si="309"/>
        <v>25.776644775449842</v>
      </c>
      <c r="BH320" s="2">
        <f t="shared" si="311"/>
        <v>7581.6267112303894</v>
      </c>
      <c r="BI320" s="2">
        <f t="shared" si="312"/>
        <v>667.46481446048108</v>
      </c>
      <c r="BJ320" s="2">
        <f t="shared" si="313"/>
        <v>32.194329151777907</v>
      </c>
      <c r="BK320" s="11">
        <f t="shared" si="314"/>
        <v>2.0199558351368302E-2</v>
      </c>
      <c r="BL320" s="12">
        <f>BL$4*temperature!$I430+BL$5*temperature!$I430^2</f>
        <v>-20.617577561349403</v>
      </c>
      <c r="BM320" s="12">
        <f>BM$4*temperature!$I430+BM$5*temperature!$I430^2</f>
        <v>-18.702608793307121</v>
      </c>
      <c r="BN320" s="12">
        <f>BN$4*temperature!$I430+BN$5*temperature!$I430^2</f>
        <v>-16.926761076014426</v>
      </c>
      <c r="BO320" s="12">
        <f>BO$4*temperature!$I430^2+BO$5*temperature!$I430^6</f>
        <v>-85.808535683042251</v>
      </c>
      <c r="BP320" s="12">
        <f>BP$4*temperature!$I430^2+BP$5*temperature!$I430^6</f>
        <v>-85.207941458916324</v>
      </c>
      <c r="BQ320" s="12">
        <f>BQ$4*temperature!$I430^2+BQ$5*temperature!$I430^6</f>
        <v>-84.827026722662026</v>
      </c>
    </row>
    <row r="321" spans="1:69">
      <c r="A321" s="2">
        <f t="shared" si="321"/>
        <v>2275</v>
      </c>
      <c r="B321" s="5">
        <f t="shared" si="322"/>
        <v>1165.4056865382177</v>
      </c>
      <c r="C321" s="5">
        <f t="shared" si="323"/>
        <v>2964.1699658818952</v>
      </c>
      <c r="D321" s="5">
        <f t="shared" si="324"/>
        <v>4369.9565186178443</v>
      </c>
      <c r="E321" s="15">
        <f t="shared" si="325"/>
        <v>5.1331431245706503E-9</v>
      </c>
      <c r="F321" s="15">
        <f t="shared" si="326"/>
        <v>1.0112636160783674E-8</v>
      </c>
      <c r="G321" s="15">
        <f t="shared" si="327"/>
        <v>2.0644586994147596E-8</v>
      </c>
      <c r="H321" s="5">
        <f t="shared" si="328"/>
        <v>38313.937621621801</v>
      </c>
      <c r="I321" s="5">
        <f t="shared" si="329"/>
        <v>18175.353897064033</v>
      </c>
      <c r="J321" s="5">
        <f t="shared" si="330"/>
        <v>6391.0346670922872</v>
      </c>
      <c r="K321" s="5">
        <f t="shared" si="331"/>
        <v>32876.051716747272</v>
      </c>
      <c r="L321" s="5">
        <f t="shared" si="332"/>
        <v>6131.6841160478225</v>
      </c>
      <c r="M321" s="5">
        <f t="shared" si="333"/>
        <v>1462.4938806287439</v>
      </c>
      <c r="N321" s="15">
        <f t="shared" si="334"/>
        <v>-1.0167101468023132E-2</v>
      </c>
      <c r="O321" s="15">
        <f t="shared" si="335"/>
        <v>-8.6520835053282008E-3</v>
      </c>
      <c r="P321" s="15">
        <f t="shared" si="336"/>
        <v>-8.2441542215050401E-3</v>
      </c>
      <c r="Q321" s="5">
        <f t="shared" si="337"/>
        <v>308.63512270490838</v>
      </c>
      <c r="R321" s="5">
        <f t="shared" si="338"/>
        <v>423.42198324635092</v>
      </c>
      <c r="S321" s="5">
        <f t="shared" si="339"/>
        <v>313.69517591717835</v>
      </c>
      <c r="T321" s="5">
        <f t="shared" si="340"/>
        <v>8.0554268724062315</v>
      </c>
      <c r="U321" s="5">
        <f t="shared" si="341"/>
        <v>23.296491812175862</v>
      </c>
      <c r="V321" s="5">
        <f t="shared" si="342"/>
        <v>49.083629217724059</v>
      </c>
      <c r="W321" s="15">
        <f t="shared" si="343"/>
        <v>-1.0734613539272964E-2</v>
      </c>
      <c r="X321" s="15">
        <f t="shared" si="344"/>
        <v>-1.217998157191269E-2</v>
      </c>
      <c r="Y321" s="15">
        <f t="shared" si="345"/>
        <v>-9.7425357312937999E-3</v>
      </c>
      <c r="Z321" s="5">
        <f t="shared" si="358"/>
        <v>199.10594274904912</v>
      </c>
      <c r="AA321" s="5">
        <f t="shared" si="359"/>
        <v>1075.9943151795321</v>
      </c>
      <c r="AB321" s="5">
        <f t="shared" si="360"/>
        <v>7938.2566132861848</v>
      </c>
      <c r="AC321" s="16">
        <f t="shared" si="346"/>
        <v>0.78962990655935394</v>
      </c>
      <c r="AD321" s="16">
        <f t="shared" si="347"/>
        <v>3.110645451220726</v>
      </c>
      <c r="AE321" s="16">
        <f t="shared" si="348"/>
        <v>31.065633156224589</v>
      </c>
      <c r="AF321" s="15">
        <f t="shared" si="349"/>
        <v>-4.0504037456468023E-3</v>
      </c>
      <c r="AG321" s="15">
        <f t="shared" si="350"/>
        <v>2.9673830763510267E-4</v>
      </c>
      <c r="AH321" s="15">
        <f t="shared" si="351"/>
        <v>9.7937136394747881E-3</v>
      </c>
      <c r="AI321" s="1">
        <f t="shared" si="315"/>
        <v>85863.604614879208</v>
      </c>
      <c r="AJ321" s="1">
        <f t="shared" si="316"/>
        <v>40047.598150319776</v>
      </c>
      <c r="AK321" s="1">
        <f t="shared" si="317"/>
        <v>14023.199607307895</v>
      </c>
      <c r="AL321" s="14">
        <f t="shared" si="352"/>
        <v>100.87949003502605</v>
      </c>
      <c r="AM321" s="14">
        <f t="shared" si="353"/>
        <v>25.311750565873506</v>
      </c>
      <c r="AN321" s="14">
        <f t="shared" si="354"/>
        <v>7.840651400407932</v>
      </c>
      <c r="AO321" s="11">
        <f t="shared" si="355"/>
        <v>1.4376025616952821E-3</v>
      </c>
      <c r="AP321" s="11">
        <f t="shared" si="356"/>
        <v>1.811000065044322E-3</v>
      </c>
      <c r="AQ321" s="11">
        <f t="shared" si="357"/>
        <v>1.6428055606352854E-3</v>
      </c>
      <c r="AR321" s="1">
        <f t="shared" si="363"/>
        <v>38313.937621621801</v>
      </c>
      <c r="AS321" s="1">
        <f t="shared" si="361"/>
        <v>18175.353897064033</v>
      </c>
      <c r="AT321" s="1">
        <f t="shared" si="362"/>
        <v>6391.0346670922872</v>
      </c>
      <c r="AU321" s="1">
        <f t="shared" si="318"/>
        <v>7662.7875243243607</v>
      </c>
      <c r="AV321" s="1">
        <f t="shared" si="319"/>
        <v>3635.0707794128066</v>
      </c>
      <c r="AW321" s="1">
        <f t="shared" si="320"/>
        <v>1278.2069334184575</v>
      </c>
      <c r="AX321" s="2">
        <v>0.2</v>
      </c>
      <c r="AY321" s="2">
        <v>0.2</v>
      </c>
      <c r="AZ321" s="2">
        <v>0.2</v>
      </c>
      <c r="BA321" s="2">
        <f t="shared" si="304"/>
        <v>0.2</v>
      </c>
      <c r="BB321" s="2">
        <f t="shared" si="310"/>
        <v>4.000000000000001E-3</v>
      </c>
      <c r="BC321" s="2">
        <f t="shared" si="305"/>
        <v>4.000000000000001E-3</v>
      </c>
      <c r="BD321" s="2">
        <f t="shared" si="306"/>
        <v>4.000000000000001E-3</v>
      </c>
      <c r="BE321" s="2">
        <f t="shared" si="307"/>
        <v>153.25575048648724</v>
      </c>
      <c r="BF321" s="2">
        <f t="shared" si="308"/>
        <v>72.701415588256154</v>
      </c>
      <c r="BG321" s="2">
        <f t="shared" si="309"/>
        <v>25.564138668369154</v>
      </c>
      <c r="BH321" s="2">
        <f t="shared" si="311"/>
        <v>7697.1961946735582</v>
      </c>
      <c r="BI321" s="2">
        <f t="shared" si="312"/>
        <v>675.66728339197357</v>
      </c>
      <c r="BJ321" s="2">
        <f t="shared" si="313"/>
        <v>32.203719171263245</v>
      </c>
      <c r="BK321" s="11">
        <f t="shared" si="314"/>
        <v>2.0465603541668348E-2</v>
      </c>
      <c r="BL321" s="12">
        <f>BL$4*temperature!$I431+BL$5*temperature!$I431^2</f>
        <v>-20.632831391880291</v>
      </c>
      <c r="BM321" s="12">
        <f>BM$4*temperature!$I431+BM$5*temperature!$I431^2</f>
        <v>-18.714657905137493</v>
      </c>
      <c r="BN321" s="12">
        <f>BN$4*temperature!$I431+BN$5*temperature!$I431^2</f>
        <v>-16.936370591869725</v>
      </c>
      <c r="BO321" s="12">
        <f>BO$4*temperature!$I431^2+BO$5*temperature!$I431^6</f>
        <v>-85.934623369134357</v>
      </c>
      <c r="BP321" s="12">
        <f>BP$4*temperature!$I431^2+BP$5*temperature!$I431^6</f>
        <v>-85.327691089127214</v>
      </c>
      <c r="BQ321" s="12">
        <f>BQ$4*temperature!$I431^2+BQ$5*temperature!$I431^6</f>
        <v>-84.942751657149486</v>
      </c>
    </row>
    <row r="322" spans="1:69">
      <c r="A322" s="2">
        <f t="shared" si="321"/>
        <v>2276</v>
      </c>
      <c r="B322" s="5">
        <f t="shared" si="322"/>
        <v>1165.4056922213019</v>
      </c>
      <c r="C322" s="5">
        <f t="shared" si="323"/>
        <v>2964.1699943586887</v>
      </c>
      <c r="D322" s="5">
        <f t="shared" si="324"/>
        <v>4369.9566043229952</v>
      </c>
      <c r="E322" s="15">
        <f t="shared" si="325"/>
        <v>4.8764859683421175E-9</v>
      </c>
      <c r="F322" s="15">
        <f t="shared" si="326"/>
        <v>9.6070043527444895E-9</v>
      </c>
      <c r="G322" s="15">
        <f t="shared" si="327"/>
        <v>1.9612357644440214E-8</v>
      </c>
      <c r="H322" s="5">
        <f t="shared" si="328"/>
        <v>37935.545689236373</v>
      </c>
      <c r="I322" s="5">
        <f t="shared" si="329"/>
        <v>18022.980185037271</v>
      </c>
      <c r="J322" s="5">
        <f t="shared" si="330"/>
        <v>6340.0005579278068</v>
      </c>
      <c r="K322" s="5">
        <f t="shared" si="331"/>
        <v>32551.364681366849</v>
      </c>
      <c r="L322" s="5">
        <f t="shared" si="332"/>
        <v>6080.2788704217428</v>
      </c>
      <c r="M322" s="5">
        <f t="shared" si="333"/>
        <v>1450.8154501250513</v>
      </c>
      <c r="N322" s="15">
        <f t="shared" si="334"/>
        <v>-9.876095772626603E-3</v>
      </c>
      <c r="O322" s="15">
        <f t="shared" si="335"/>
        <v>-8.3835443335285031E-3</v>
      </c>
      <c r="P322" s="15">
        <f t="shared" si="336"/>
        <v>-7.985285038370149E-3</v>
      </c>
      <c r="Q322" s="5">
        <f t="shared" si="337"/>
        <v>302.30665566479314</v>
      </c>
      <c r="R322" s="5">
        <f t="shared" si="338"/>
        <v>414.75817452757349</v>
      </c>
      <c r="S322" s="5">
        <f t="shared" si="339"/>
        <v>308.15845462593848</v>
      </c>
      <c r="T322" s="5">
        <f t="shared" si="340"/>
        <v>7.9689549780370763</v>
      </c>
      <c r="U322" s="5">
        <f t="shared" si="341"/>
        <v>23.012740971213347</v>
      </c>
      <c r="V322" s="5">
        <f t="shared" si="342"/>
        <v>48.605430206248805</v>
      </c>
      <c r="W322" s="15">
        <f t="shared" si="343"/>
        <v>-1.0734613539272964E-2</v>
      </c>
      <c r="X322" s="15">
        <f t="shared" si="344"/>
        <v>-1.217998157191269E-2</v>
      </c>
      <c r="Y322" s="15">
        <f t="shared" si="345"/>
        <v>-9.7425357312937999E-3</v>
      </c>
      <c r="Z322" s="5">
        <f t="shared" si="358"/>
        <v>194.17632739039618</v>
      </c>
      <c r="AA322" s="5">
        <f t="shared" si="359"/>
        <v>1054.0052038446781</v>
      </c>
      <c r="AB322" s="5">
        <f t="shared" si="360"/>
        <v>7872.4642889514216</v>
      </c>
      <c r="AC322" s="16">
        <f t="shared" si="346"/>
        <v>0.78643158662815116</v>
      </c>
      <c r="AD322" s="16">
        <f t="shared" si="347"/>
        <v>3.111568498887574</v>
      </c>
      <c r="AE322" s="16">
        <f t="shared" si="348"/>
        <v>31.369881071385628</v>
      </c>
      <c r="AF322" s="15">
        <f t="shared" si="349"/>
        <v>-4.0504037456468023E-3</v>
      </c>
      <c r="AG322" s="15">
        <f t="shared" si="350"/>
        <v>2.9673830763510267E-4</v>
      </c>
      <c r="AH322" s="15">
        <f t="shared" si="351"/>
        <v>9.7937136394747881E-3</v>
      </c>
      <c r="AI322" s="1">
        <f t="shared" si="315"/>
        <v>84940.031677715655</v>
      </c>
      <c r="AJ322" s="1">
        <f t="shared" si="316"/>
        <v>39677.909114700611</v>
      </c>
      <c r="AK322" s="1">
        <f t="shared" si="317"/>
        <v>13899.086579995565</v>
      </c>
      <c r="AL322" s="14">
        <f t="shared" si="352"/>
        <v>101.02306440218995</v>
      </c>
      <c r="AM322" s="14">
        <f t="shared" si="353"/>
        <v>25.35713175197548</v>
      </c>
      <c r="AN322" s="14">
        <f t="shared" si="354"/>
        <v>7.8534032594703289</v>
      </c>
      <c r="AO322" s="11">
        <f t="shared" si="355"/>
        <v>1.4232265360783294E-3</v>
      </c>
      <c r="AP322" s="11">
        <f t="shared" si="356"/>
        <v>1.7928900643938788E-3</v>
      </c>
      <c r="AQ322" s="11">
        <f t="shared" si="357"/>
        <v>1.6263775050289326E-3</v>
      </c>
      <c r="AR322" s="1">
        <f t="shared" si="363"/>
        <v>37935.545689236373</v>
      </c>
      <c r="AS322" s="1">
        <f t="shared" si="361"/>
        <v>18022.980185037271</v>
      </c>
      <c r="AT322" s="1">
        <f t="shared" si="362"/>
        <v>6340.0005579278068</v>
      </c>
      <c r="AU322" s="1">
        <f t="shared" si="318"/>
        <v>7587.1091378472747</v>
      </c>
      <c r="AV322" s="1">
        <f t="shared" si="319"/>
        <v>3604.5960370074545</v>
      </c>
      <c r="AW322" s="1">
        <f t="shared" si="320"/>
        <v>1268.0001115855614</v>
      </c>
      <c r="AX322" s="2">
        <v>0.2</v>
      </c>
      <c r="AY322" s="2">
        <v>0.2</v>
      </c>
      <c r="AZ322" s="2">
        <v>0.2</v>
      </c>
      <c r="BA322" s="2">
        <f t="shared" si="304"/>
        <v>0.2</v>
      </c>
      <c r="BB322" s="2">
        <f t="shared" si="310"/>
        <v>4.000000000000001E-3</v>
      </c>
      <c r="BC322" s="2">
        <f t="shared" si="305"/>
        <v>4.000000000000001E-3</v>
      </c>
      <c r="BD322" s="2">
        <f t="shared" si="306"/>
        <v>4.000000000000001E-3</v>
      </c>
      <c r="BE322" s="2">
        <f t="shared" si="307"/>
        <v>151.74218275694554</v>
      </c>
      <c r="BF322" s="2">
        <f t="shared" si="308"/>
        <v>72.091920740149106</v>
      </c>
      <c r="BG322" s="2">
        <f t="shared" si="309"/>
        <v>25.360002231711235</v>
      </c>
      <c r="BH322" s="2">
        <f t="shared" si="311"/>
        <v>7814.6592221751216</v>
      </c>
      <c r="BI322" s="2">
        <f t="shared" si="312"/>
        <v>683.98069077060097</v>
      </c>
      <c r="BJ322" s="2">
        <f t="shared" si="313"/>
        <v>32.213550040871731</v>
      </c>
      <c r="BK322" s="11">
        <f t="shared" si="314"/>
        <v>2.0747493414307899E-2</v>
      </c>
      <c r="BL322" s="12">
        <f>BL$4*temperature!$I432+BL$5*temperature!$I432^2</f>
        <v>-20.64742936818238</v>
      </c>
      <c r="BM322" s="12">
        <f>BM$4*temperature!$I432+BM$5*temperature!$I432^2</f>
        <v>-18.726188724213596</v>
      </c>
      <c r="BN322" s="12">
        <f>BN$4*temperature!$I432+BN$5*temperature!$I432^2</f>
        <v>-16.945566563913381</v>
      </c>
      <c r="BO322" s="12">
        <f>BO$4*temperature!$I432^2+BO$5*temperature!$I432^6</f>
        <v>-86.055389899866114</v>
      </c>
      <c r="BP322" s="12">
        <f>BP$4*temperature!$I432^2+BP$5*temperature!$I432^6</f>
        <v>-85.442384933245222</v>
      </c>
      <c r="BQ322" s="12">
        <f>BQ$4*temperature!$I432^2+BQ$5*temperature!$I432^6</f>
        <v>-85.053589316030511</v>
      </c>
    </row>
    <row r="323" spans="1:69">
      <c r="A323" s="2">
        <f t="shared" si="321"/>
        <v>2277</v>
      </c>
      <c r="B323" s="5">
        <f t="shared" si="322"/>
        <v>1165.4056976202321</v>
      </c>
      <c r="C323" s="5">
        <f t="shared" si="323"/>
        <v>2964.1700214116427</v>
      </c>
      <c r="D323" s="5">
        <f t="shared" si="324"/>
        <v>4369.956685742889</v>
      </c>
      <c r="E323" s="15">
        <f t="shared" si="325"/>
        <v>4.6326616699250113E-9</v>
      </c>
      <c r="F323" s="15">
        <f t="shared" si="326"/>
        <v>9.1266541351072643E-9</v>
      </c>
      <c r="G323" s="15">
        <f t="shared" si="327"/>
        <v>1.8631739762218202E-8</v>
      </c>
      <c r="H323" s="5">
        <f t="shared" si="328"/>
        <v>37572.523019796114</v>
      </c>
      <c r="I323" s="5">
        <f t="shared" si="329"/>
        <v>17876.970066816735</v>
      </c>
      <c r="J323" s="5">
        <f t="shared" si="330"/>
        <v>6291.0944321090574</v>
      </c>
      <c r="K323" s="5">
        <f t="shared" si="331"/>
        <v>32239.865564858235</v>
      </c>
      <c r="L323" s="5">
        <f t="shared" si="332"/>
        <v>6031.020467005158</v>
      </c>
      <c r="M323" s="5">
        <f t="shared" si="333"/>
        <v>1439.6239790279699</v>
      </c>
      <c r="N323" s="15">
        <f t="shared" si="334"/>
        <v>-9.5694641240932077E-3</v>
      </c>
      <c r="O323" s="15">
        <f t="shared" si="335"/>
        <v>-8.1013395053651793E-3</v>
      </c>
      <c r="P323" s="15">
        <f t="shared" si="336"/>
        <v>-7.7139177805948256E-3</v>
      </c>
      <c r="Q323" s="5">
        <f t="shared" si="337"/>
        <v>296.19965352200836</v>
      </c>
      <c r="R323" s="5">
        <f t="shared" si="338"/>
        <v>406.38726044642482</v>
      </c>
      <c r="S323" s="5">
        <f t="shared" si="339"/>
        <v>302.80226559939626</v>
      </c>
      <c r="T323" s="5">
        <f t="shared" si="340"/>
        <v>7.8834113260359828</v>
      </c>
      <c r="U323" s="5">
        <f t="shared" si="341"/>
        <v>22.732446210264769</v>
      </c>
      <c r="V323" s="5">
        <f t="shared" si="342"/>
        <v>48.131890065729522</v>
      </c>
      <c r="W323" s="15">
        <f t="shared" si="343"/>
        <v>-1.0734613539272964E-2</v>
      </c>
      <c r="X323" s="15">
        <f t="shared" si="344"/>
        <v>-1.217998157191269E-2</v>
      </c>
      <c r="Y323" s="15">
        <f t="shared" si="345"/>
        <v>-9.7425357312937999E-3</v>
      </c>
      <c r="Z323" s="5">
        <f t="shared" si="358"/>
        <v>189.4244365505721</v>
      </c>
      <c r="AA323" s="5">
        <f t="shared" si="359"/>
        <v>1032.7451405481395</v>
      </c>
      <c r="AB323" s="5">
        <f t="shared" si="360"/>
        <v>7809.2550920715194</v>
      </c>
      <c r="AC323" s="16">
        <f t="shared" si="346"/>
        <v>0.78324622118397758</v>
      </c>
      <c r="AD323" s="16">
        <f t="shared" si="347"/>
        <v>3.1124918204580245</v>
      </c>
      <c r="AE323" s="16">
        <f t="shared" si="348"/>
        <v>31.677108703503158</v>
      </c>
      <c r="AF323" s="15">
        <f t="shared" si="349"/>
        <v>-4.0504037456468023E-3</v>
      </c>
      <c r="AG323" s="15">
        <f t="shared" si="350"/>
        <v>2.9673830763510267E-4</v>
      </c>
      <c r="AH323" s="15">
        <f t="shared" si="351"/>
        <v>9.7937136394747881E-3</v>
      </c>
      <c r="AI323" s="1">
        <f t="shared" si="315"/>
        <v>84033.137647791373</v>
      </c>
      <c r="AJ323" s="1">
        <f t="shared" si="316"/>
        <v>39314.714240238005</v>
      </c>
      <c r="AK323" s="1">
        <f t="shared" si="317"/>
        <v>13777.178033581569</v>
      </c>
      <c r="AL323" s="14">
        <f t="shared" si="352"/>
        <v>101.16540532114297</v>
      </c>
      <c r="AM323" s="14">
        <f t="shared" si="353"/>
        <v>25.402139676059324</v>
      </c>
      <c r="AN323" s="14">
        <f t="shared" si="354"/>
        <v>7.8660481318854609</v>
      </c>
      <c r="AO323" s="11">
        <f t="shared" si="355"/>
        <v>1.408994270717546E-3</v>
      </c>
      <c r="AP323" s="11">
        <f t="shared" si="356"/>
        <v>1.7749611637499401E-3</v>
      </c>
      <c r="AQ323" s="11">
        <f t="shared" si="357"/>
        <v>1.6101137299786431E-3</v>
      </c>
      <c r="AR323" s="1">
        <f t="shared" si="363"/>
        <v>37572.523019796114</v>
      </c>
      <c r="AS323" s="1">
        <f t="shared" si="361"/>
        <v>17876.970066816735</v>
      </c>
      <c r="AT323" s="1">
        <f t="shared" si="362"/>
        <v>6291.0944321090574</v>
      </c>
      <c r="AU323" s="1">
        <f t="shared" si="318"/>
        <v>7514.5046039592235</v>
      </c>
      <c r="AV323" s="1">
        <f t="shared" si="319"/>
        <v>3575.3940133633473</v>
      </c>
      <c r="AW323" s="1">
        <f t="shared" si="320"/>
        <v>1258.2188864218115</v>
      </c>
      <c r="AX323" s="2">
        <v>0.2</v>
      </c>
      <c r="AY323" s="2">
        <v>0.2</v>
      </c>
      <c r="AZ323" s="2">
        <v>0.2</v>
      </c>
      <c r="BA323" s="2">
        <f t="shared" si="304"/>
        <v>0.19999999999999998</v>
      </c>
      <c r="BB323" s="2">
        <f t="shared" si="310"/>
        <v>4.000000000000001E-3</v>
      </c>
      <c r="BC323" s="2">
        <f t="shared" si="305"/>
        <v>4.000000000000001E-3</v>
      </c>
      <c r="BD323" s="2">
        <f t="shared" si="306"/>
        <v>4.000000000000001E-3</v>
      </c>
      <c r="BE323" s="2">
        <f t="shared" si="307"/>
        <v>150.29009207918449</v>
      </c>
      <c r="BF323" s="2">
        <f t="shared" si="308"/>
        <v>71.507880267266955</v>
      </c>
      <c r="BG323" s="2">
        <f t="shared" si="309"/>
        <v>25.164377728436236</v>
      </c>
      <c r="BH323" s="2">
        <f t="shared" si="311"/>
        <v>7934.0392832083407</v>
      </c>
      <c r="BI323" s="2">
        <f t="shared" si="312"/>
        <v>692.40587498008904</v>
      </c>
      <c r="BJ323" s="2">
        <f t="shared" si="313"/>
        <v>32.22378758504739</v>
      </c>
      <c r="BK323" s="11">
        <f t="shared" si="314"/>
        <v>2.1044094096653726E-2</v>
      </c>
      <c r="BL323" s="12">
        <f>BL$4*temperature!$I433+BL$5*temperature!$I433^2</f>
        <v>-20.661371241615992</v>
      </c>
      <c r="BM323" s="12">
        <f>BM$4*temperature!$I433+BM$5*temperature!$I433^2</f>
        <v>-18.737201084480699</v>
      </c>
      <c r="BN323" s="12">
        <f>BN$4*temperature!$I433+BN$5*temperature!$I433^2</f>
        <v>-16.954348884964197</v>
      </c>
      <c r="BO323" s="12">
        <f>BO$4*temperature!$I433^2+BO$5*temperature!$I433^6</f>
        <v>-86.170820044902428</v>
      </c>
      <c r="BP323" s="12">
        <f>BP$4*temperature!$I433^2+BP$5*temperature!$I433^6</f>
        <v>-85.552008804344283</v>
      </c>
      <c r="BQ323" s="12">
        <f>BQ$4*temperature!$I433^2+BQ$5*temperature!$I433^6</f>
        <v>-85.159526174983597</v>
      </c>
    </row>
    <row r="324" spans="1:69">
      <c r="A324" s="2">
        <f t="shared" si="321"/>
        <v>2278</v>
      </c>
      <c r="B324" s="5">
        <f t="shared" si="322"/>
        <v>1165.4057027492161</v>
      </c>
      <c r="C324" s="5">
        <f t="shared" si="323"/>
        <v>2964.1700471119493</v>
      </c>
      <c r="D324" s="5">
        <f t="shared" si="324"/>
        <v>4369.95676309179</v>
      </c>
      <c r="E324" s="15">
        <f t="shared" si="325"/>
        <v>4.4010285864287604E-9</v>
      </c>
      <c r="F324" s="15">
        <f t="shared" si="326"/>
        <v>8.6703214283519008E-9</v>
      </c>
      <c r="G324" s="15">
        <f t="shared" si="327"/>
        <v>1.770015277410729E-8</v>
      </c>
      <c r="H324" s="5">
        <f t="shared" si="328"/>
        <v>37225.036623629348</v>
      </c>
      <c r="I324" s="5">
        <f t="shared" si="329"/>
        <v>17737.411666825112</v>
      </c>
      <c r="J324" s="5">
        <f t="shared" si="330"/>
        <v>6244.3445120049255</v>
      </c>
      <c r="K324" s="5">
        <f t="shared" si="331"/>
        <v>31941.697673020408</v>
      </c>
      <c r="L324" s="5">
        <f t="shared" si="332"/>
        <v>5983.9386354055596</v>
      </c>
      <c r="M324" s="5">
        <f t="shared" si="333"/>
        <v>1428.9259254791773</v>
      </c>
      <c r="N324" s="15">
        <f t="shared" si="334"/>
        <v>-9.2484223061659598E-3</v>
      </c>
      <c r="O324" s="15">
        <f t="shared" si="335"/>
        <v>-7.8066111460202148E-3</v>
      </c>
      <c r="P324" s="15">
        <f t="shared" si="336"/>
        <v>-7.4311443159038593E-3</v>
      </c>
      <c r="Q324" s="5">
        <f t="shared" si="337"/>
        <v>290.31009268601883</v>
      </c>
      <c r="R324" s="5">
        <f t="shared" si="338"/>
        <v>398.30360832020375</v>
      </c>
      <c r="S324" s="5">
        <f t="shared" si="339"/>
        <v>297.62396397607631</v>
      </c>
      <c r="T324" s="5">
        <f t="shared" si="340"/>
        <v>7.798785952079859</v>
      </c>
      <c r="U324" s="5">
        <f t="shared" si="341"/>
        <v>22.455565434339249</v>
      </c>
      <c r="V324" s="5">
        <f t="shared" si="342"/>
        <v>47.662963406949444</v>
      </c>
      <c r="W324" s="15">
        <f t="shared" si="343"/>
        <v>-1.0734613539272964E-2</v>
      </c>
      <c r="X324" s="15">
        <f t="shared" si="344"/>
        <v>-1.217998157191269E-2</v>
      </c>
      <c r="Y324" s="15">
        <f t="shared" si="345"/>
        <v>-9.7425357312937999E-3</v>
      </c>
      <c r="Z324" s="5">
        <f t="shared" si="358"/>
        <v>184.8460614151341</v>
      </c>
      <c r="AA324" s="5">
        <f t="shared" si="359"/>
        <v>1012.2018892362669</v>
      </c>
      <c r="AB324" s="5">
        <f t="shared" si="360"/>
        <v>7748.6724861518305</v>
      </c>
      <c r="AC324" s="16">
        <f t="shared" si="346"/>
        <v>0.78007375775593024</v>
      </c>
      <c r="AD324" s="16">
        <f t="shared" si="347"/>
        <v>3.1134154160133551</v>
      </c>
      <c r="AE324" s="16">
        <f t="shared" si="348"/>
        <v>31.987345235071782</v>
      </c>
      <c r="AF324" s="15">
        <f t="shared" si="349"/>
        <v>-4.0504037456468023E-3</v>
      </c>
      <c r="AG324" s="15">
        <f t="shared" si="350"/>
        <v>2.9673830763510267E-4</v>
      </c>
      <c r="AH324" s="15">
        <f t="shared" si="351"/>
        <v>9.7937136394747881E-3</v>
      </c>
      <c r="AI324" s="1">
        <f t="shared" si="315"/>
        <v>83144.32848697147</v>
      </c>
      <c r="AJ324" s="1">
        <f t="shared" si="316"/>
        <v>38958.636829577546</v>
      </c>
      <c r="AK324" s="1">
        <f t="shared" si="317"/>
        <v>13657.679116645224</v>
      </c>
      <c r="AL324" s="14">
        <f t="shared" si="352"/>
        <v>101.30652138287036</v>
      </c>
      <c r="AM324" s="14">
        <f t="shared" si="353"/>
        <v>25.446776609346472</v>
      </c>
      <c r="AN324" s="14">
        <f t="shared" si="354"/>
        <v>7.8785867116623036</v>
      </c>
      <c r="AO324" s="11">
        <f t="shared" si="355"/>
        <v>1.3949043280103706E-3</v>
      </c>
      <c r="AP324" s="11">
        <f t="shared" si="356"/>
        <v>1.7572115521124407E-3</v>
      </c>
      <c r="AQ324" s="11">
        <f t="shared" si="357"/>
        <v>1.5940125926788566E-3</v>
      </c>
      <c r="AR324" s="1">
        <f t="shared" si="363"/>
        <v>37225.036623629348</v>
      </c>
      <c r="AS324" s="1">
        <f t="shared" si="361"/>
        <v>17737.411666825112</v>
      </c>
      <c r="AT324" s="1">
        <f t="shared" si="362"/>
        <v>6244.3445120049255</v>
      </c>
      <c r="AU324" s="1">
        <f t="shared" si="318"/>
        <v>7445.0073247258697</v>
      </c>
      <c r="AV324" s="1">
        <f t="shared" si="319"/>
        <v>3547.4823333650224</v>
      </c>
      <c r="AW324" s="1">
        <f t="shared" si="320"/>
        <v>1248.8689024009852</v>
      </c>
      <c r="AX324" s="2">
        <v>0.2</v>
      </c>
      <c r="AY324" s="2">
        <v>0.2</v>
      </c>
      <c r="AZ324" s="2">
        <v>0.2</v>
      </c>
      <c r="BA324" s="2">
        <f t="shared" si="304"/>
        <v>0.20000000000000004</v>
      </c>
      <c r="BB324" s="2">
        <f t="shared" si="310"/>
        <v>4.000000000000001E-3</v>
      </c>
      <c r="BC324" s="2">
        <f t="shared" si="305"/>
        <v>4.000000000000001E-3</v>
      </c>
      <c r="BD324" s="2">
        <f t="shared" si="306"/>
        <v>4.000000000000001E-3</v>
      </c>
      <c r="BE324" s="2">
        <f t="shared" si="307"/>
        <v>148.90014649451743</v>
      </c>
      <c r="BF324" s="2">
        <f t="shared" si="308"/>
        <v>70.94964666730047</v>
      </c>
      <c r="BG324" s="2">
        <f t="shared" si="309"/>
        <v>24.977378048019709</v>
      </c>
      <c r="BH324" s="2">
        <f t="shared" si="311"/>
        <v>8055.3594355528076</v>
      </c>
      <c r="BI324" s="2">
        <f t="shared" si="312"/>
        <v>700.94363013720363</v>
      </c>
      <c r="BJ324" s="2">
        <f t="shared" si="313"/>
        <v>32.234396398426242</v>
      </c>
      <c r="BK324" s="11">
        <f t="shared" si="314"/>
        <v>2.1354220671888829E-2</v>
      </c>
      <c r="BL324" s="12">
        <f>BL$4*temperature!$I434+BL$5*temperature!$I434^2</f>
        <v>-20.674658439863773</v>
      </c>
      <c r="BM324" s="12">
        <f>BM$4*temperature!$I434+BM$5*temperature!$I434^2</f>
        <v>-18.747696142544783</v>
      </c>
      <c r="BN324" s="12">
        <f>BN$4*temperature!$I434+BN$5*temperature!$I434^2</f>
        <v>-16.962718501471024</v>
      </c>
      <c r="BO324" s="12">
        <f>BO$4*temperature!$I434^2+BO$5*temperature!$I434^6</f>
        <v>-86.280913048166354</v>
      </c>
      <c r="BP324" s="12">
        <f>BP$4*temperature!$I434^2+BP$5*temperature!$I434^6</f>
        <v>-85.656562249101938</v>
      </c>
      <c r="BQ324" s="12">
        <f>BQ$4*temperature!$I434^2+BQ$5*temperature!$I434^6</f>
        <v>-85.260561972970009</v>
      </c>
    </row>
    <row r="325" spans="1:69">
      <c r="A325" s="2">
        <f t="shared" si="321"/>
        <v>2279</v>
      </c>
      <c r="B325" s="5">
        <f t="shared" si="322"/>
        <v>1165.4057076217507</v>
      </c>
      <c r="C325" s="5">
        <f t="shared" si="323"/>
        <v>2964.1700715272414</v>
      </c>
      <c r="D325" s="5">
        <f t="shared" si="324"/>
        <v>4369.9568365732466</v>
      </c>
      <c r="E325" s="15">
        <f t="shared" si="325"/>
        <v>4.1809771571073224E-9</v>
      </c>
      <c r="F325" s="15">
        <f t="shared" si="326"/>
        <v>8.2368053569343059E-9</v>
      </c>
      <c r="G325" s="15">
        <f t="shared" si="327"/>
        <v>1.6815145135401924E-8</v>
      </c>
      <c r="H325" s="5">
        <f t="shared" si="328"/>
        <v>36893.203979012818</v>
      </c>
      <c r="I325" s="5">
        <f t="shared" si="329"/>
        <v>17604.371642231312</v>
      </c>
      <c r="J325" s="5">
        <f t="shared" si="330"/>
        <v>6199.7719304450857</v>
      </c>
      <c r="K325" s="5">
        <f t="shared" si="331"/>
        <v>31656.961809721153</v>
      </c>
      <c r="L325" s="5">
        <f t="shared" si="332"/>
        <v>5939.0558629994339</v>
      </c>
      <c r="M325" s="5">
        <f t="shared" si="333"/>
        <v>1418.7261252920543</v>
      </c>
      <c r="N325" s="15">
        <f t="shared" si="334"/>
        <v>-8.9142370018659989E-3</v>
      </c>
      <c r="O325" s="15">
        <f t="shared" si="335"/>
        <v>-7.500540219541163E-3</v>
      </c>
      <c r="P325" s="15">
        <f t="shared" si="336"/>
        <v>-7.1380888296939116E-3</v>
      </c>
      <c r="Q325" s="5">
        <f t="shared" si="337"/>
        <v>284.63361428521017</v>
      </c>
      <c r="R325" s="5">
        <f t="shared" si="338"/>
        <v>390.50117629387915</v>
      </c>
      <c r="S325" s="5">
        <f t="shared" si="339"/>
        <v>292.62058818906746</v>
      </c>
      <c r="T325" s="5">
        <f t="shared" si="340"/>
        <v>7.7150689988087704</v>
      </c>
      <c r="U325" s="5">
        <f t="shared" si="341"/>
        <v>22.182057061162116</v>
      </c>
      <c r="V325" s="5">
        <f t="shared" si="342"/>
        <v>47.198605282897887</v>
      </c>
      <c r="W325" s="15">
        <f t="shared" si="343"/>
        <v>-1.0734613539272964E-2</v>
      </c>
      <c r="X325" s="15">
        <f t="shared" si="344"/>
        <v>-1.217998157191269E-2</v>
      </c>
      <c r="Y325" s="15">
        <f t="shared" si="345"/>
        <v>-9.7425357312937999E-3</v>
      </c>
      <c r="Z325" s="5">
        <f t="shared" si="358"/>
        <v>180.43681374286373</v>
      </c>
      <c r="AA325" s="5">
        <f t="shared" si="359"/>
        <v>992.36206000138691</v>
      </c>
      <c r="AB325" s="5">
        <f t="shared" si="360"/>
        <v>7690.7508826263529</v>
      </c>
      <c r="AC325" s="16">
        <f t="shared" si="346"/>
        <v>0.77691414408563486</v>
      </c>
      <c r="AD325" s="16">
        <f t="shared" si="347"/>
        <v>3.1143392856348679</v>
      </c>
      <c r="AE325" s="16">
        <f t="shared" si="348"/>
        <v>32.300620134391096</v>
      </c>
      <c r="AF325" s="15">
        <f t="shared" si="349"/>
        <v>-4.0504037456468023E-3</v>
      </c>
      <c r="AG325" s="15">
        <f t="shared" si="350"/>
        <v>2.9673830763510267E-4</v>
      </c>
      <c r="AH325" s="15">
        <f t="shared" si="351"/>
        <v>9.7937136394747881E-3</v>
      </c>
      <c r="AI325" s="1">
        <f t="shared" si="315"/>
        <v>82274.90296300019</v>
      </c>
      <c r="AJ325" s="1">
        <f t="shared" si="316"/>
        <v>38610.255479984815</v>
      </c>
      <c r="AK325" s="1">
        <f t="shared" si="317"/>
        <v>13540.780107381688</v>
      </c>
      <c r="AL325" s="14">
        <f t="shared" si="352"/>
        <v>101.44642115895168</v>
      </c>
      <c r="AM325" s="14">
        <f t="shared" si="353"/>
        <v>25.491044825470222</v>
      </c>
      <c r="AN325" s="14">
        <f t="shared" si="354"/>
        <v>7.8910196924288964</v>
      </c>
      <c r="AO325" s="11">
        <f t="shared" si="355"/>
        <v>1.3809552847302668E-3</v>
      </c>
      <c r="AP325" s="11">
        <f t="shared" si="356"/>
        <v>1.7396394365913163E-3</v>
      </c>
      <c r="AQ325" s="11">
        <f t="shared" si="357"/>
        <v>1.578072466752068E-3</v>
      </c>
      <c r="AR325" s="1">
        <f t="shared" si="363"/>
        <v>36893.203979012818</v>
      </c>
      <c r="AS325" s="1">
        <f t="shared" si="361"/>
        <v>17604.371642231312</v>
      </c>
      <c r="AT325" s="1">
        <f t="shared" si="362"/>
        <v>6199.7719304450857</v>
      </c>
      <c r="AU325" s="1">
        <f t="shared" si="318"/>
        <v>7378.6407958025638</v>
      </c>
      <c r="AV325" s="1">
        <f t="shared" si="319"/>
        <v>3520.8743284462626</v>
      </c>
      <c r="AW325" s="1">
        <f t="shared" si="320"/>
        <v>1239.9543860890171</v>
      </c>
      <c r="AX325" s="2">
        <v>0.2</v>
      </c>
      <c r="AY325" s="2">
        <v>0.2</v>
      </c>
      <c r="AZ325" s="2">
        <v>0.2</v>
      </c>
      <c r="BA325" s="2">
        <f t="shared" si="304"/>
        <v>0.2</v>
      </c>
      <c r="BB325" s="2">
        <f t="shared" si="310"/>
        <v>4.000000000000001E-3</v>
      </c>
      <c r="BC325" s="2">
        <f t="shared" si="305"/>
        <v>4.000000000000001E-3</v>
      </c>
      <c r="BD325" s="2">
        <f t="shared" si="306"/>
        <v>4.000000000000001E-3</v>
      </c>
      <c r="BE325" s="2">
        <f t="shared" si="307"/>
        <v>147.5728159160513</v>
      </c>
      <c r="BF325" s="2">
        <f t="shared" si="308"/>
        <v>70.41748656892527</v>
      </c>
      <c r="BG325" s="2">
        <f t="shared" si="309"/>
        <v>24.799087721780349</v>
      </c>
      <c r="BH325" s="2">
        <f t="shared" si="311"/>
        <v>8178.6423100085258</v>
      </c>
      <c r="BI325" s="2">
        <f t="shared" si="312"/>
        <v>709.59470748838226</v>
      </c>
      <c r="BJ325" s="2">
        <f t="shared" si="313"/>
        <v>32.245340019792167</v>
      </c>
      <c r="BK325" s="11">
        <f t="shared" si="314"/>
        <v>2.1676643043260974E-2</v>
      </c>
      <c r="BL325" s="12">
        <f>BL$4*temperature!$I435+BL$5*temperature!$I435^2</f>
        <v>-20.687293995452293</v>
      </c>
      <c r="BM325" s="12">
        <f>BM$4*temperature!$I435+BM$5*temperature!$I435^2</f>
        <v>-18.757676321109315</v>
      </c>
      <c r="BN325" s="12">
        <f>BN$4*temperature!$I435+BN$5*temperature!$I435^2</f>
        <v>-16.97067736831703</v>
      </c>
      <c r="BO325" s="12">
        <f>BO$4*temperature!$I435^2+BO$5*temperature!$I435^6</f>
        <v>-86.385682085222328</v>
      </c>
      <c r="BP325" s="12">
        <f>BP$4*temperature!$I435^2+BP$5*temperature!$I435^6</f>
        <v>-85.756058031449314</v>
      </c>
      <c r="BQ325" s="12">
        <f>BQ$4*temperature!$I435^2+BQ$5*temperature!$I435^6</f>
        <v>-85.35670921256316</v>
      </c>
    </row>
    <row r="326" spans="1:69">
      <c r="A326" s="2">
        <f t="shared" si="321"/>
        <v>2280</v>
      </c>
      <c r="B326" s="5">
        <f t="shared" si="322"/>
        <v>1165.4057122506588</v>
      </c>
      <c r="C326" s="5">
        <f t="shared" si="323"/>
        <v>2964.1700947217687</v>
      </c>
      <c r="D326" s="5">
        <f t="shared" si="324"/>
        <v>4369.9569063806321</v>
      </c>
      <c r="E326" s="15">
        <f t="shared" si="325"/>
        <v>3.971928299251956E-9</v>
      </c>
      <c r="F326" s="15">
        <f t="shared" si="326"/>
        <v>7.8249650890875896E-9</v>
      </c>
      <c r="G326" s="15">
        <f t="shared" si="327"/>
        <v>1.5974387878631828E-8</v>
      </c>
      <c r="H326" s="5">
        <f t="shared" si="328"/>
        <v>36577.095066309019</v>
      </c>
      <c r="I326" s="5">
        <f t="shared" si="329"/>
        <v>17477.895980025463</v>
      </c>
      <c r="J326" s="5">
        <f t="shared" si="330"/>
        <v>6157.3909949136396</v>
      </c>
      <c r="K326" s="5">
        <f t="shared" si="331"/>
        <v>31385.718022327586</v>
      </c>
      <c r="L326" s="5">
        <f t="shared" si="332"/>
        <v>5896.3876638347983</v>
      </c>
      <c r="M326" s="5">
        <f t="shared" si="333"/>
        <v>1409.0278524081441</v>
      </c>
      <c r="N326" s="15">
        <f t="shared" si="334"/>
        <v>-8.5682191811051744E-3</v>
      </c>
      <c r="O326" s="15">
        <f t="shared" si="335"/>
        <v>-7.1843404320306448E-3</v>
      </c>
      <c r="P326" s="15">
        <f t="shared" si="336"/>
        <v>-6.8359020892166944E-3</v>
      </c>
      <c r="Q326" s="5">
        <f t="shared" si="337"/>
        <v>279.1655599606724</v>
      </c>
      <c r="R326" s="5">
        <f t="shared" si="338"/>
        <v>382.97355962774611</v>
      </c>
      <c r="S326" s="5">
        <f t="shared" si="339"/>
        <v>287.78888880453553</v>
      </c>
      <c r="T326" s="5">
        <f t="shared" si="340"/>
        <v>7.632250714677733</v>
      </c>
      <c r="U326" s="5">
        <f t="shared" si="341"/>
        <v>21.911880014930045</v>
      </c>
      <c r="V326" s="5">
        <f t="shared" si="342"/>
        <v>46.738771184462024</v>
      </c>
      <c r="W326" s="15">
        <f t="shared" si="343"/>
        <v>-1.0734613539272964E-2</v>
      </c>
      <c r="X326" s="15">
        <f t="shared" si="344"/>
        <v>-1.217998157191269E-2</v>
      </c>
      <c r="Y326" s="15">
        <f t="shared" si="345"/>
        <v>-9.7425357312937999E-3</v>
      </c>
      <c r="Z326" s="5">
        <f t="shared" si="358"/>
        <v>176.19215297633838</v>
      </c>
      <c r="AA326" s="5">
        <f t="shared" si="359"/>
        <v>973.21122691801793</v>
      </c>
      <c r="AB326" s="5">
        <f t="shared" si="360"/>
        <v>7635.5159554734755</v>
      </c>
      <c r="AC326" s="16">
        <f t="shared" si="346"/>
        <v>0.77376732812638438</v>
      </c>
      <c r="AD326" s="16">
        <f t="shared" si="347"/>
        <v>3.1152634294038886</v>
      </c>
      <c r="AE326" s="16">
        <f t="shared" si="348"/>
        <v>32.616963158364776</v>
      </c>
      <c r="AF326" s="15">
        <f t="shared" si="349"/>
        <v>-4.0504037456468023E-3</v>
      </c>
      <c r="AG326" s="15">
        <f t="shared" si="350"/>
        <v>2.9673830763510267E-4</v>
      </c>
      <c r="AH326" s="15">
        <f t="shared" si="351"/>
        <v>9.7937136394747881E-3</v>
      </c>
      <c r="AI326" s="1">
        <f t="shared" si="315"/>
        <v>81426.053462502736</v>
      </c>
      <c r="AJ326" s="1">
        <f t="shared" si="316"/>
        <v>38270.104260432599</v>
      </c>
      <c r="AK326" s="1">
        <f t="shared" si="317"/>
        <v>13426.656482732536</v>
      </c>
      <c r="AL326" s="14">
        <f t="shared" si="352"/>
        <v>101.58511320065394</v>
      </c>
      <c r="AM326" s="14">
        <f t="shared" si="353"/>
        <v>25.534946600059946</v>
      </c>
      <c r="AN326" s="14">
        <f t="shared" si="354"/>
        <v>7.9033477673310051</v>
      </c>
      <c r="AO326" s="11">
        <f t="shared" si="355"/>
        <v>1.3671457318829641E-3</v>
      </c>
      <c r="AP326" s="11">
        <f t="shared" si="356"/>
        <v>1.7222430422254031E-3</v>
      </c>
      <c r="AQ326" s="11">
        <f t="shared" si="357"/>
        <v>1.5622917420845474E-3</v>
      </c>
      <c r="AR326" s="1">
        <f t="shared" si="363"/>
        <v>36577.095066309019</v>
      </c>
      <c r="AS326" s="1">
        <f t="shared" si="361"/>
        <v>17477.895980025463</v>
      </c>
      <c r="AT326" s="1">
        <f t="shared" si="362"/>
        <v>6157.3909949136396</v>
      </c>
      <c r="AU326" s="1">
        <f t="shared" si="318"/>
        <v>7315.4190132618041</v>
      </c>
      <c r="AV326" s="1">
        <f t="shared" si="319"/>
        <v>3495.5791960050929</v>
      </c>
      <c r="AW326" s="1">
        <f t="shared" si="320"/>
        <v>1231.4781989827279</v>
      </c>
      <c r="AX326" s="2">
        <v>0.2</v>
      </c>
      <c r="AY326" s="2">
        <v>0.2</v>
      </c>
      <c r="AZ326" s="2">
        <v>0.2</v>
      </c>
      <c r="BA326" s="2">
        <f t="shared" ref="BA326:BA389" si="364">(AX326*Z326+AY326*AA326+AZ326*AB326)/(Z326+AA326+AB326)</f>
        <v>0.20000000000000004</v>
      </c>
      <c r="BB326" s="2">
        <f t="shared" si="310"/>
        <v>4.000000000000001E-3</v>
      </c>
      <c r="BC326" s="2">
        <f t="shared" ref="BC326:BC346" si="365">BC$5*AY326^2</f>
        <v>4.000000000000001E-3</v>
      </c>
      <c r="BD326" s="2">
        <f t="shared" ref="BD326:BD346" si="366">BD$5*AZ326^2</f>
        <v>4.000000000000001E-3</v>
      </c>
      <c r="BE326" s="2">
        <f t="shared" ref="BE326:BE346" si="367">BB326*AR326</f>
        <v>146.30838026523611</v>
      </c>
      <c r="BF326" s="2">
        <f t="shared" ref="BF326:BF346" si="368">BC326*AS326</f>
        <v>69.911583920101876</v>
      </c>
      <c r="BG326" s="2">
        <f t="shared" ref="BG326:BG346" si="369">BD326*AT326</f>
        <v>24.629563979654563</v>
      </c>
      <c r="BH326" s="2">
        <f t="shared" si="311"/>
        <v>8303.9101227671872</v>
      </c>
      <c r="BI326" s="2">
        <f t="shared" si="312"/>
        <v>718.35981733892515</v>
      </c>
      <c r="BJ326" s="2">
        <f t="shared" si="313"/>
        <v>32.25658111813518</v>
      </c>
      <c r="BK326" s="11">
        <f t="shared" si="314"/>
        <v>2.2010092341114701E-2</v>
      </c>
      <c r="BL326" s="12">
        <f>BL$4*temperature!$I436+BL$5*temperature!$I436^2</f>
        <v>-20.699282472683194</v>
      </c>
      <c r="BM326" s="12">
        <f>BM$4*temperature!$I436+BM$5*temperature!$I436^2</f>
        <v>-18.767145251178206</v>
      </c>
      <c r="BN326" s="12">
        <f>BN$4*temperature!$I436+BN$5*temperature!$I436^2</f>
        <v>-16.978228402658871</v>
      </c>
      <c r="BO326" s="12">
        <f>BO$4*temperature!$I436^2+BO$5*temperature!$I436^6</f>
        <v>-86.485153697551866</v>
      </c>
      <c r="BP326" s="12">
        <f>BP$4*temperature!$I436^2+BP$5*temperature!$I436^6</f>
        <v>-85.850521594484945</v>
      </c>
      <c r="BQ326" s="12">
        <f>BQ$4*temperature!$I436^2+BQ$5*temperature!$I436^6</f>
        <v>-85.447992639412718</v>
      </c>
    </row>
    <row r="327" spans="1:69">
      <c r="A327" s="2">
        <f t="shared" si="321"/>
        <v>2281</v>
      </c>
      <c r="B327" s="5">
        <f t="shared" si="322"/>
        <v>1165.4057166481214</v>
      </c>
      <c r="C327" s="5">
        <f t="shared" si="323"/>
        <v>2964.1701167565698</v>
      </c>
      <c r="D327" s="5">
        <f t="shared" si="324"/>
        <v>4369.9569726976497</v>
      </c>
      <c r="E327" s="15">
        <f t="shared" si="325"/>
        <v>3.7733318842893578E-9</v>
      </c>
      <c r="F327" s="15">
        <f t="shared" si="326"/>
        <v>7.4337168346332098E-9</v>
      </c>
      <c r="G327" s="15">
        <f t="shared" si="327"/>
        <v>1.5175668484700237E-8</v>
      </c>
      <c r="H327" s="5">
        <f t="shared" si="328"/>
        <v>36276.734451863151</v>
      </c>
      <c r="I327" s="5">
        <f t="shared" si="329"/>
        <v>17358.010820498581</v>
      </c>
      <c r="J327" s="5">
        <f t="shared" si="330"/>
        <v>6117.2094601942135</v>
      </c>
      <c r="K327" s="5">
        <f t="shared" si="331"/>
        <v>31127.987389833976</v>
      </c>
      <c r="L327" s="5">
        <f t="shared" si="332"/>
        <v>5855.9428564416949</v>
      </c>
      <c r="M327" s="5">
        <f t="shared" si="333"/>
        <v>1399.8328812876055</v>
      </c>
      <c r="N327" s="15">
        <f t="shared" si="334"/>
        <v>-8.2117169443204352E-3</v>
      </c>
      <c r="O327" s="15">
        <f t="shared" si="335"/>
        <v>-6.8592517485187576E-3</v>
      </c>
      <c r="P327" s="15">
        <f t="shared" si="336"/>
        <v>-6.5257554027933207E-3</v>
      </c>
      <c r="Q327" s="5">
        <f t="shared" si="337"/>
        <v>273.90100637018674</v>
      </c>
      <c r="R327" s="5">
        <f t="shared" si="338"/>
        <v>375.71403520385275</v>
      </c>
      <c r="S327" s="5">
        <f t="shared" si="339"/>
        <v>283.1253565437159</v>
      </c>
      <c r="T327" s="5">
        <f t="shared" si="340"/>
        <v>7.5503214528208273</v>
      </c>
      <c r="U327" s="5">
        <f t="shared" si="341"/>
        <v>21.644993720142235</v>
      </c>
      <c r="V327" s="5">
        <f t="shared" si="342"/>
        <v>46.283417036160635</v>
      </c>
      <c r="W327" s="15">
        <f t="shared" si="343"/>
        <v>-1.0734613539272964E-2</v>
      </c>
      <c r="X327" s="15">
        <f t="shared" si="344"/>
        <v>-1.217998157191269E-2</v>
      </c>
      <c r="Y327" s="15">
        <f t="shared" si="345"/>
        <v>-9.7425357312937999E-3</v>
      </c>
      <c r="Z327" s="5">
        <f t="shared" si="358"/>
        <v>172.10741200455283</v>
      </c>
      <c r="AA327" s="5">
        <f t="shared" si="359"/>
        <v>954.73404191054294</v>
      </c>
      <c r="AB327" s="5">
        <f t="shared" si="360"/>
        <v>7582.9849685091604</v>
      </c>
      <c r="AC327" s="16">
        <f t="shared" si="346"/>
        <v>0.77063325804228211</v>
      </c>
      <c r="AD327" s="16">
        <f t="shared" si="347"/>
        <v>3.1161878474017675</v>
      </c>
      <c r="AE327" s="16">
        <f t="shared" si="348"/>
        <v>32.936404355327099</v>
      </c>
      <c r="AF327" s="15">
        <f t="shared" si="349"/>
        <v>-4.0504037456468023E-3</v>
      </c>
      <c r="AG327" s="15">
        <f t="shared" si="350"/>
        <v>2.9673830763510267E-4</v>
      </c>
      <c r="AH327" s="15">
        <f t="shared" si="351"/>
        <v>9.7937136394747881E-3</v>
      </c>
      <c r="AI327" s="1">
        <f t="shared" si="315"/>
        <v>80598.86712951427</v>
      </c>
      <c r="AJ327" s="1">
        <f t="shared" si="316"/>
        <v>37938.673030394435</v>
      </c>
      <c r="AK327" s="1">
        <f t="shared" si="317"/>
        <v>13315.46903344201</v>
      </c>
      <c r="AL327" s="14">
        <f t="shared" si="352"/>
        <v>101.72260603804972</v>
      </c>
      <c r="AM327" s="14">
        <f t="shared" si="353"/>
        <v>25.578484210334341</v>
      </c>
      <c r="AN327" s="14">
        <f t="shared" si="354"/>
        <v>7.9155716289332112</v>
      </c>
      <c r="AO327" s="11">
        <f t="shared" si="355"/>
        <v>1.3534742745641346E-3</v>
      </c>
      <c r="AP327" s="11">
        <f t="shared" si="356"/>
        <v>1.7050206118031492E-3</v>
      </c>
      <c r="AQ327" s="11">
        <f t="shared" si="357"/>
        <v>1.5466688246637019E-3</v>
      </c>
      <c r="AR327" s="1">
        <f t="shared" si="363"/>
        <v>36276.734451863151</v>
      </c>
      <c r="AS327" s="1">
        <f t="shared" si="361"/>
        <v>17358.010820498581</v>
      </c>
      <c r="AT327" s="1">
        <f t="shared" si="362"/>
        <v>6117.2094601942135</v>
      </c>
      <c r="AU327" s="1">
        <f t="shared" si="318"/>
        <v>7255.3468903726307</v>
      </c>
      <c r="AV327" s="1">
        <f t="shared" si="319"/>
        <v>3471.6021640997164</v>
      </c>
      <c r="AW327" s="1">
        <f t="shared" si="320"/>
        <v>1223.4418920388428</v>
      </c>
      <c r="AX327" s="2">
        <v>0.2</v>
      </c>
      <c r="AY327" s="2">
        <v>0.2</v>
      </c>
      <c r="AZ327" s="2">
        <v>0.2</v>
      </c>
      <c r="BA327" s="2">
        <f t="shared" si="364"/>
        <v>0.2</v>
      </c>
      <c r="BB327" s="2">
        <f t="shared" ref="BB327:BB346" si="370">BB$5*AX327^2</f>
        <v>4.000000000000001E-3</v>
      </c>
      <c r="BC327" s="2">
        <f t="shared" si="365"/>
        <v>4.000000000000001E-3</v>
      </c>
      <c r="BD327" s="2">
        <f t="shared" si="366"/>
        <v>4.000000000000001E-3</v>
      </c>
      <c r="BE327" s="2">
        <f t="shared" si="367"/>
        <v>145.10693780745262</v>
      </c>
      <c r="BF327" s="2">
        <f t="shared" si="368"/>
        <v>69.432043281994339</v>
      </c>
      <c r="BG327" s="2">
        <f t="shared" si="369"/>
        <v>24.46883784077686</v>
      </c>
      <c r="BH327" s="2">
        <f t="shared" ref="BH327:BH346" si="371">2*BB$5*AX327*AR327/Z327*1000</f>
        <v>8431.1846954978373</v>
      </c>
      <c r="BI327" s="2">
        <f t="shared" ref="BI327:BI346" si="372">2*BC$5*AY327*AS327/AA327*1000</f>
        <v>727.23963150043414</v>
      </c>
      <c r="BJ327" s="2">
        <f t="shared" ref="BJ327:BJ346" si="373">2*BD$5*AZ327*AT327/AB327*1000</f>
        <v>32.268081688664502</v>
      </c>
      <c r="BK327" s="11">
        <f t="shared" ref="BK327:BK346" si="374">SUM(H327:J327)*SUM(B326:D326)/SUM(H326:J326)/SUM(B327:D327)-1+BK$5</f>
        <v>2.2353267797862036E-2</v>
      </c>
      <c r="BL327" s="12">
        <f>BL$4*temperature!$I437+BL$5*temperature!$I437^2</f>
        <v>-20.710629893268511</v>
      </c>
      <c r="BM327" s="12">
        <f>BM$4*temperature!$I437+BM$5*temperature!$I437^2</f>
        <v>-18.776107713256689</v>
      </c>
      <c r="BN327" s="12">
        <f>BN$4*temperature!$I437+BN$5*temperature!$I437^2</f>
        <v>-16.985375436984445</v>
      </c>
      <c r="BO327" s="12">
        <f>BO$4*temperature!$I437^2+BO$5*temperature!$I437^6</f>
        <v>-86.579367206622635</v>
      </c>
      <c r="BP327" s="12">
        <f>BP$4*temperature!$I437^2+BP$5*temperature!$I437^6</f>
        <v>-85.939990503397411</v>
      </c>
      <c r="BQ327" s="12">
        <f>BQ$4*temperature!$I437^2+BQ$5*temperature!$I437^6</f>
        <v>-85.534448703489304</v>
      </c>
    </row>
    <row r="328" spans="1:69">
      <c r="A328" s="2">
        <f t="shared" si="321"/>
        <v>2282</v>
      </c>
      <c r="B328" s="5">
        <f t="shared" si="322"/>
        <v>1165.4057208257107</v>
      </c>
      <c r="C328" s="5">
        <f t="shared" si="323"/>
        <v>2964.1701376896308</v>
      </c>
      <c r="D328" s="5">
        <f t="shared" si="324"/>
        <v>4369.957035698817</v>
      </c>
      <c r="E328" s="15">
        <f t="shared" si="325"/>
        <v>3.5846652900748897E-9</v>
      </c>
      <c r="F328" s="15">
        <f t="shared" si="326"/>
        <v>7.0620309929015493E-9</v>
      </c>
      <c r="G328" s="15">
        <f t="shared" si="327"/>
        <v>1.4416885060465224E-8</v>
      </c>
      <c r="H328" s="5">
        <f t="shared" si="328"/>
        <v>35992.103407782735</v>
      </c>
      <c r="I328" s="5">
        <f t="shared" si="329"/>
        <v>17244.723301414189</v>
      </c>
      <c r="J328" s="5">
        <f t="shared" si="330"/>
        <v>6079.2288076438799</v>
      </c>
      <c r="K328" s="5">
        <f t="shared" si="331"/>
        <v>30883.753841779402</v>
      </c>
      <c r="L328" s="5">
        <f t="shared" si="332"/>
        <v>5817.7238486233719</v>
      </c>
      <c r="M328" s="5">
        <f t="shared" si="333"/>
        <v>1391.1415508165808</v>
      </c>
      <c r="N328" s="15">
        <f t="shared" si="334"/>
        <v>-7.8461079091267649E-3</v>
      </c>
      <c r="O328" s="15">
        <f t="shared" si="335"/>
        <v>-6.5265336010376096E-3</v>
      </c>
      <c r="P328" s="15">
        <f t="shared" si="336"/>
        <v>-6.2088343453042816E-3</v>
      </c>
      <c r="Q328" s="5">
        <f t="shared" si="337"/>
        <v>268.83479832485312</v>
      </c>
      <c r="R328" s="5">
        <f t="shared" si="338"/>
        <v>368.71560416546595</v>
      </c>
      <c r="S328" s="5">
        <f t="shared" si="339"/>
        <v>278.62624941383166</v>
      </c>
      <c r="T328" s="5">
        <f t="shared" si="340"/>
        <v>7.4692716699275135</v>
      </c>
      <c r="U328" s="5">
        <f t="shared" si="341"/>
        <v>21.381358095506737</v>
      </c>
      <c r="V328" s="5">
        <f t="shared" si="342"/>
        <v>45.832499191919467</v>
      </c>
      <c r="W328" s="15">
        <f t="shared" si="343"/>
        <v>-1.0734613539272964E-2</v>
      </c>
      <c r="X328" s="15">
        <f t="shared" si="344"/>
        <v>-1.217998157191269E-2</v>
      </c>
      <c r="Y328" s="15">
        <f t="shared" si="345"/>
        <v>-9.7425357312937999E-3</v>
      </c>
      <c r="Z328" s="5">
        <f t="shared" si="358"/>
        <v>168.17782155014376</v>
      </c>
      <c r="AA328" s="5">
        <f t="shared" si="359"/>
        <v>936.91434438314263</v>
      </c>
      <c r="AB328" s="5">
        <f t="shared" si="360"/>
        <v>7533.1671130012592</v>
      </c>
      <c r="AC328" s="16">
        <f t="shared" si="346"/>
        <v>0.76751188220738764</v>
      </c>
      <c r="AD328" s="16">
        <f t="shared" si="347"/>
        <v>3.1171125397098787</v>
      </c>
      <c r="AE328" s="16">
        <f t="shared" si="348"/>
        <v>33.258974067897121</v>
      </c>
      <c r="AF328" s="15">
        <f t="shared" si="349"/>
        <v>-4.0504037456468023E-3</v>
      </c>
      <c r="AG328" s="15">
        <f t="shared" si="350"/>
        <v>2.9673830763510267E-4</v>
      </c>
      <c r="AH328" s="15">
        <f t="shared" si="351"/>
        <v>9.7937136394747881E-3</v>
      </c>
      <c r="AI328" s="1">
        <f t="shared" si="315"/>
        <v>79794.327306935476</v>
      </c>
      <c r="AJ328" s="1">
        <f t="shared" si="316"/>
        <v>37616.407891454706</v>
      </c>
      <c r="AK328" s="1">
        <f t="shared" si="317"/>
        <v>13207.364022136653</v>
      </c>
      <c r="AL328" s="14">
        <f t="shared" si="352"/>
        <v>101.85890817915971</v>
      </c>
      <c r="AM328" s="14">
        <f t="shared" si="353"/>
        <v>25.621659934703672</v>
      </c>
      <c r="AN328" s="14">
        <f t="shared" si="354"/>
        <v>7.9276919691223968</v>
      </c>
      <c r="AO328" s="11">
        <f t="shared" si="355"/>
        <v>1.3399395318184932E-3</v>
      </c>
      <c r="AP328" s="11">
        <f t="shared" si="356"/>
        <v>1.6879704056851177E-3</v>
      </c>
      <c r="AQ328" s="11">
        <f t="shared" si="357"/>
        <v>1.5312021364170649E-3</v>
      </c>
      <c r="AR328" s="1">
        <f t="shared" si="363"/>
        <v>35992.103407782735</v>
      </c>
      <c r="AS328" s="1">
        <f t="shared" si="361"/>
        <v>17244.723301414189</v>
      </c>
      <c r="AT328" s="1">
        <f t="shared" si="362"/>
        <v>6079.2288076438799</v>
      </c>
      <c r="AU328" s="1">
        <f t="shared" si="318"/>
        <v>7198.4206815565476</v>
      </c>
      <c r="AV328" s="1">
        <f t="shared" si="319"/>
        <v>3448.944660282838</v>
      </c>
      <c r="AW328" s="1">
        <f t="shared" si="320"/>
        <v>1215.8457615287759</v>
      </c>
      <c r="AX328" s="2">
        <v>0.2</v>
      </c>
      <c r="AY328" s="2">
        <v>0.2</v>
      </c>
      <c r="AZ328" s="2">
        <v>0.2</v>
      </c>
      <c r="BA328" s="2">
        <f t="shared" si="364"/>
        <v>0.2</v>
      </c>
      <c r="BB328" s="2">
        <f t="shared" si="370"/>
        <v>4.000000000000001E-3</v>
      </c>
      <c r="BC328" s="2">
        <f t="shared" si="365"/>
        <v>4.000000000000001E-3</v>
      </c>
      <c r="BD328" s="2">
        <f t="shared" si="366"/>
        <v>4.000000000000001E-3</v>
      </c>
      <c r="BE328" s="2">
        <f t="shared" si="367"/>
        <v>143.96841363113097</v>
      </c>
      <c r="BF328" s="2">
        <f t="shared" si="368"/>
        <v>68.978893205656775</v>
      </c>
      <c r="BG328" s="2">
        <f t="shared" si="369"/>
        <v>24.316915230575525</v>
      </c>
      <c r="BH328" s="2">
        <f t="shared" si="371"/>
        <v>8560.4874830778717</v>
      </c>
      <c r="BI328" s="2">
        <f t="shared" si="372"/>
        <v>736.23478623408153</v>
      </c>
      <c r="BJ328" s="2">
        <f t="shared" si="373"/>
        <v>32.279803256465286</v>
      </c>
      <c r="BK328" s="11">
        <f t="shared" si="374"/>
        <v>2.2704844007598951E-2</v>
      </c>
      <c r="BL328" s="12">
        <f>BL$4*temperature!$I438+BL$5*temperature!$I438^2</f>
        <v>-20.721343660956268</v>
      </c>
      <c r="BM328" s="12">
        <f>BM$4*temperature!$I438+BM$5*temperature!$I438^2</f>
        <v>-18.78456957777464</v>
      </c>
      <c r="BN328" s="12">
        <f>BN$4*temperature!$I438+BN$5*temperature!$I438^2</f>
        <v>-16.992123171567272</v>
      </c>
      <c r="BO328" s="12">
        <f>BO$4*temperature!$I438^2+BO$5*temperature!$I438^6</f>
        <v>-86.668374110637146</v>
      </c>
      <c r="BP328" s="12">
        <f>BP$4*temperature!$I438^2+BP$5*temperature!$I438^6</f>
        <v>-86.02451387212713</v>
      </c>
      <c r="BQ328" s="12">
        <f>BQ$4*temperature!$I438^2+BQ$5*temperature!$I438^6</f>
        <v>-85.616125004741178</v>
      </c>
    </row>
    <row r="329" spans="1:69">
      <c r="A329" s="2">
        <f t="shared" si="321"/>
        <v>2283</v>
      </c>
      <c r="B329" s="5">
        <f t="shared" si="322"/>
        <v>1165.4057247944206</v>
      </c>
      <c r="C329" s="5">
        <f t="shared" si="323"/>
        <v>2964.1701575760389</v>
      </c>
      <c r="D329" s="5">
        <f t="shared" si="324"/>
        <v>4369.9570955499266</v>
      </c>
      <c r="E329" s="15">
        <f t="shared" si="325"/>
        <v>3.4054320255711452E-9</v>
      </c>
      <c r="F329" s="15">
        <f t="shared" si="326"/>
        <v>6.7089294432564718E-9</v>
      </c>
      <c r="G329" s="15">
        <f t="shared" si="327"/>
        <v>1.3696040807441962E-8</v>
      </c>
      <c r="H329" s="5">
        <f t="shared" si="328"/>
        <v>35723.142054538395</v>
      </c>
      <c r="I329" s="5">
        <f t="shared" si="329"/>
        <v>17138.022417466698</v>
      </c>
      <c r="J329" s="5">
        <f t="shared" si="330"/>
        <v>6043.4445293737435</v>
      </c>
      <c r="K329" s="5">
        <f t="shared" si="331"/>
        <v>30652.965996747625</v>
      </c>
      <c r="L329" s="5">
        <f t="shared" si="332"/>
        <v>5781.7269274046594</v>
      </c>
      <c r="M329" s="5">
        <f t="shared" si="333"/>
        <v>1382.952829337383</v>
      </c>
      <c r="N329" s="15">
        <f t="shared" si="334"/>
        <v>-7.4727912356161719E-3</v>
      </c>
      <c r="O329" s="15">
        <f t="shared" si="335"/>
        <v>-6.1874578710418016E-3</v>
      </c>
      <c r="P329" s="15">
        <f t="shared" si="336"/>
        <v>-5.8863323249823685E-3</v>
      </c>
      <c r="Q329" s="5">
        <f t="shared" si="337"/>
        <v>263.96158049549734</v>
      </c>
      <c r="R329" s="5">
        <f t="shared" si="338"/>
        <v>361.97103262209453</v>
      </c>
      <c r="S329" s="5">
        <f t="shared" si="339"/>
        <v>274.28761888464487</v>
      </c>
      <c r="T329" s="5">
        <f t="shared" si="340"/>
        <v>7.3890919251310017</v>
      </c>
      <c r="U329" s="5">
        <f t="shared" si="341"/>
        <v>21.120933547920998</v>
      </c>
      <c r="V329" s="5">
        <f t="shared" si="342"/>
        <v>45.3859744308877</v>
      </c>
      <c r="W329" s="15">
        <f t="shared" si="343"/>
        <v>-1.0734613539272964E-2</v>
      </c>
      <c r="X329" s="15">
        <f t="shared" si="344"/>
        <v>-1.217998157191269E-2</v>
      </c>
      <c r="Y329" s="15">
        <f t="shared" si="345"/>
        <v>-9.7425357312937999E-3</v>
      </c>
      <c r="Z329" s="5">
        <f t="shared" si="358"/>
        <v>164.39853316429833</v>
      </c>
      <c r="AA329" s="5">
        <f t="shared" si="359"/>
        <v>919.73526638912483</v>
      </c>
      <c r="AB329" s="5">
        <f t="shared" si="360"/>
        <v>7486.0638533572828</v>
      </c>
      <c r="AC329" s="16">
        <f t="shared" si="346"/>
        <v>0.76440314920486641</v>
      </c>
      <c r="AD329" s="16">
        <f t="shared" si="347"/>
        <v>3.1180375064096202</v>
      </c>
      <c r="AE329" s="16">
        <f t="shared" si="348"/>
        <v>33.584702935860825</v>
      </c>
      <c r="AF329" s="15">
        <f t="shared" si="349"/>
        <v>-4.0504037456468023E-3</v>
      </c>
      <c r="AG329" s="15">
        <f t="shared" si="350"/>
        <v>2.9673830763510267E-4</v>
      </c>
      <c r="AH329" s="15">
        <f t="shared" si="351"/>
        <v>9.7937136394747881E-3</v>
      </c>
      <c r="AI329" s="1">
        <f t="shared" si="315"/>
        <v>79013.315257798473</v>
      </c>
      <c r="AJ329" s="1">
        <f t="shared" si="316"/>
        <v>37303.711762592073</v>
      </c>
      <c r="AK329" s="1">
        <f t="shared" si="317"/>
        <v>13102.473381451764</v>
      </c>
      <c r="AL329" s="14">
        <f t="shared" si="352"/>
        <v>101.99402810911947</v>
      </c>
      <c r="AM329" s="14">
        <f t="shared" si="353"/>
        <v>25.664476052380834</v>
      </c>
      <c r="AN329" s="14">
        <f t="shared" si="354"/>
        <v>7.9397094790135743</v>
      </c>
      <c r="AO329" s="11">
        <f t="shared" si="355"/>
        <v>1.3265401365003082E-3</v>
      </c>
      <c r="AP329" s="11">
        <f t="shared" si="356"/>
        <v>1.6710907016282664E-3</v>
      </c>
      <c r="AQ329" s="11">
        <f t="shared" si="357"/>
        <v>1.5158901150528943E-3</v>
      </c>
      <c r="AR329" s="1">
        <f t="shared" si="363"/>
        <v>35723.142054538395</v>
      </c>
      <c r="AS329" s="1">
        <f t="shared" si="361"/>
        <v>17138.022417466698</v>
      </c>
      <c r="AT329" s="1">
        <f t="shared" si="362"/>
        <v>6043.4445293737435</v>
      </c>
      <c r="AU329" s="1">
        <f t="shared" si="318"/>
        <v>7144.6284109076796</v>
      </c>
      <c r="AV329" s="1">
        <f t="shared" si="319"/>
        <v>3427.60448349334</v>
      </c>
      <c r="AW329" s="1">
        <f t="shared" si="320"/>
        <v>1208.6889058747488</v>
      </c>
      <c r="AX329" s="2">
        <v>0.2</v>
      </c>
      <c r="AY329" s="2">
        <v>0.2</v>
      </c>
      <c r="AZ329" s="2">
        <v>0.2</v>
      </c>
      <c r="BA329" s="2">
        <f t="shared" si="364"/>
        <v>0.2</v>
      </c>
      <c r="BB329" s="2">
        <f t="shared" si="370"/>
        <v>4.000000000000001E-3</v>
      </c>
      <c r="BC329" s="2">
        <f t="shared" si="365"/>
        <v>4.000000000000001E-3</v>
      </c>
      <c r="BD329" s="2">
        <f t="shared" si="366"/>
        <v>4.000000000000001E-3</v>
      </c>
      <c r="BE329" s="2">
        <f t="shared" si="367"/>
        <v>142.89256821815363</v>
      </c>
      <c r="BF329" s="2">
        <f t="shared" si="368"/>
        <v>68.552089669866803</v>
      </c>
      <c r="BG329" s="2">
        <f t="shared" si="369"/>
        <v>24.17377811749498</v>
      </c>
      <c r="BH329" s="2">
        <f t="shared" si="371"/>
        <v>8691.8396087724304</v>
      </c>
      <c r="BI329" s="2">
        <f t="shared" si="372"/>
        <v>745.34588565905381</v>
      </c>
      <c r="BJ329" s="2">
        <f t="shared" si="373"/>
        <v>32.291707085364678</v>
      </c>
      <c r="BK329" s="11">
        <f t="shared" si="374"/>
        <v>2.3063478479998983E-2</v>
      </c>
      <c r="BL329" s="12">
        <f>BL$4*temperature!$I439+BL$5*temperature!$I439^2</f>
        <v>-20.731432485423028</v>
      </c>
      <c r="BM329" s="12">
        <f>BM$4*temperature!$I439+BM$5*temperature!$I439^2</f>
        <v>-18.792537744949655</v>
      </c>
      <c r="BN329" s="12">
        <f>BN$4*temperature!$I439+BN$5*temperature!$I439^2</f>
        <v>-16.998477126489622</v>
      </c>
      <c r="BO329" s="12">
        <f>BO$4*temperature!$I439^2+BO$5*temperature!$I439^6</f>
        <v>-86.752237466819835</v>
      </c>
      <c r="BP329" s="12">
        <f>BP$4*temperature!$I439^2+BP$5*temperature!$I439^6</f>
        <v>-86.104151776470118</v>
      </c>
      <c r="BQ329" s="12">
        <f>BQ$4*temperature!$I439^2+BQ$5*temperature!$I439^6</f>
        <v>-85.693079725766637</v>
      </c>
    </row>
    <row r="330" spans="1:69">
      <c r="A330" s="2">
        <f t="shared" si="321"/>
        <v>2284</v>
      </c>
      <c r="B330" s="5">
        <f t="shared" si="322"/>
        <v>1165.405728564695</v>
      </c>
      <c r="C330" s="5">
        <f t="shared" si="323"/>
        <v>2964.1701764681275</v>
      </c>
      <c r="D330" s="5">
        <f t="shared" si="324"/>
        <v>4369.9571524084813</v>
      </c>
      <c r="E330" s="15">
        <f t="shared" si="325"/>
        <v>3.2351604242925876E-9</v>
      </c>
      <c r="F330" s="15">
        <f t="shared" si="326"/>
        <v>6.3734829710936477E-9</v>
      </c>
      <c r="G330" s="15">
        <f t="shared" si="327"/>
        <v>1.3011238767069864E-8</v>
      </c>
      <c r="H330" s="5">
        <f t="shared" si="328"/>
        <v>35469.751514208256</v>
      </c>
      <c r="I330" s="5">
        <f t="shared" si="329"/>
        <v>17037.879889961281</v>
      </c>
      <c r="J330" s="5">
        <f t="shared" si="330"/>
        <v>6009.846415722589</v>
      </c>
      <c r="K330" s="5">
        <f t="shared" si="331"/>
        <v>30435.539010000011</v>
      </c>
      <c r="L330" s="5">
        <f t="shared" si="332"/>
        <v>5747.9425524287144</v>
      </c>
      <c r="M330" s="5">
        <f t="shared" si="333"/>
        <v>1375.2643804322636</v>
      </c>
      <c r="N330" s="15">
        <f t="shared" si="334"/>
        <v>-7.0931793931681142E-3</v>
      </c>
      <c r="O330" s="15">
        <f t="shared" si="335"/>
        <v>-5.8433017332263359E-3</v>
      </c>
      <c r="P330" s="15">
        <f t="shared" si="336"/>
        <v>-5.5594440692552372E-3</v>
      </c>
      <c r="Q330" s="5">
        <f t="shared" si="337"/>
        <v>259.2758276401853</v>
      </c>
      <c r="R330" s="5">
        <f t="shared" si="338"/>
        <v>355.47289037013667</v>
      </c>
      <c r="S330" s="5">
        <f t="shared" si="339"/>
        <v>270.10533505826413</v>
      </c>
      <c r="T330" s="5">
        <f t="shared" si="340"/>
        <v>7.3097728789085581</v>
      </c>
      <c r="U330" s="5">
        <f t="shared" si="341"/>
        <v>20.863680966525727</v>
      </c>
      <c r="V330" s="5">
        <f t="shared" si="342"/>
        <v>44.943799953295191</v>
      </c>
      <c r="W330" s="15">
        <f t="shared" si="343"/>
        <v>-1.0734613539272964E-2</v>
      </c>
      <c r="X330" s="15">
        <f t="shared" si="344"/>
        <v>-1.217998157191269E-2</v>
      </c>
      <c r="Y330" s="15">
        <f t="shared" si="345"/>
        <v>-9.7425357312937999E-3</v>
      </c>
      <c r="Z330" s="5">
        <f t="shared" si="358"/>
        <v>160.76464082246932</v>
      </c>
      <c r="AA330" s="5">
        <f t="shared" si="359"/>
        <v>903.17933316180154</v>
      </c>
      <c r="AB330" s="5">
        <f t="shared" si="360"/>
        <v>7441.6692787625652</v>
      </c>
      <c r="AC330" s="16">
        <f t="shared" si="346"/>
        <v>0.7613070078261428</v>
      </c>
      <c r="AD330" s="16">
        <f t="shared" si="347"/>
        <v>3.1189627475824149</v>
      </c>
      <c r="AE330" s="16">
        <f t="shared" si="348"/>
        <v>33.913621899081477</v>
      </c>
      <c r="AF330" s="15">
        <f t="shared" si="349"/>
        <v>-4.0504037456468023E-3</v>
      </c>
      <c r="AG330" s="15">
        <f t="shared" si="350"/>
        <v>2.9673830763510267E-4</v>
      </c>
      <c r="AH330" s="15">
        <f t="shared" si="351"/>
        <v>9.7937136394747881E-3</v>
      </c>
      <c r="AI330" s="1">
        <f t="shared" si="315"/>
        <v>78256.612142926315</v>
      </c>
      <c r="AJ330" s="1">
        <f t="shared" si="316"/>
        <v>37000.945069826208</v>
      </c>
      <c r="AK330" s="1">
        <f t="shared" si="317"/>
        <v>13000.914949181337</v>
      </c>
      <c r="AL330" s="14">
        <f t="shared" si="352"/>
        <v>102.12797428936985</v>
      </c>
      <c r="AM330" s="14">
        <f t="shared" si="353"/>
        <v>25.706934843001196</v>
      </c>
      <c r="AN330" s="14">
        <f t="shared" si="354"/>
        <v>7.9516248488580468</v>
      </c>
      <c r="AO330" s="11">
        <f t="shared" si="355"/>
        <v>1.3132747351353052E-3</v>
      </c>
      <c r="AP330" s="11">
        <f t="shared" si="356"/>
        <v>1.6543797946119837E-3</v>
      </c>
      <c r="AQ330" s="11">
        <f t="shared" si="357"/>
        <v>1.5007312139023654E-3</v>
      </c>
      <c r="AR330" s="1">
        <f t="shared" si="363"/>
        <v>35469.751514208256</v>
      </c>
      <c r="AS330" s="1">
        <f t="shared" si="361"/>
        <v>17037.879889961281</v>
      </c>
      <c r="AT330" s="1">
        <f t="shared" si="362"/>
        <v>6009.846415722589</v>
      </c>
      <c r="AU330" s="1">
        <f t="shared" si="318"/>
        <v>7093.9503028416511</v>
      </c>
      <c r="AV330" s="1">
        <f t="shared" si="319"/>
        <v>3407.5759779922564</v>
      </c>
      <c r="AW330" s="1">
        <f t="shared" si="320"/>
        <v>1201.9692831445179</v>
      </c>
      <c r="AX330" s="2">
        <v>0.2</v>
      </c>
      <c r="AY330" s="2">
        <v>0.2</v>
      </c>
      <c r="AZ330" s="2">
        <v>0.2</v>
      </c>
      <c r="BA330" s="2">
        <f t="shared" si="364"/>
        <v>0.2</v>
      </c>
      <c r="BB330" s="2">
        <f t="shared" si="370"/>
        <v>4.000000000000001E-3</v>
      </c>
      <c r="BC330" s="2">
        <f t="shared" si="365"/>
        <v>4.000000000000001E-3</v>
      </c>
      <c r="BD330" s="2">
        <f t="shared" si="366"/>
        <v>4.000000000000001E-3</v>
      </c>
      <c r="BE330" s="2">
        <f t="shared" si="367"/>
        <v>141.87900605683305</v>
      </c>
      <c r="BF330" s="2">
        <f t="shared" si="368"/>
        <v>68.151519559845141</v>
      </c>
      <c r="BG330" s="2">
        <f t="shared" si="369"/>
        <v>24.039385662890361</v>
      </c>
      <c r="BH330" s="2">
        <f t="shared" si="371"/>
        <v>8825.2619065350646</v>
      </c>
      <c r="BI330" s="2">
        <f t="shared" si="372"/>
        <v>754.57350558790984</v>
      </c>
      <c r="BJ330" s="2">
        <f t="shared" si="373"/>
        <v>32.303754389482542</v>
      </c>
      <c r="BK330" s="11">
        <f t="shared" si="374"/>
        <v>2.3427819392498356E-2</v>
      </c>
      <c r="BL330" s="12">
        <f>BL$4*temperature!$I440+BL$5*temperature!$I440^2</f>
        <v>-20.740906305699575</v>
      </c>
      <c r="BM330" s="12">
        <f>BM$4*temperature!$I440+BM$5*temperature!$I440^2</f>
        <v>-18.800020084298566</v>
      </c>
      <c r="BN330" s="12">
        <f>BN$4*temperature!$I440+BN$5*temperature!$I440^2</f>
        <v>-17.004443593399721</v>
      </c>
      <c r="BO330" s="12">
        <f>BO$4*temperature!$I440^2+BO$5*temperature!$I440^6</f>
        <v>-86.831031262048299</v>
      </c>
      <c r="BP330" s="12">
        <f>BP$4*temperature!$I440^2+BP$5*temperature!$I440^6</f>
        <v>-86.1789746562754</v>
      </c>
      <c r="BQ330" s="12">
        <f>BQ$4*temperature!$I440^2+BQ$5*temperature!$I440^6</f>
        <v>-85.76538105405622</v>
      </c>
    </row>
    <row r="331" spans="1:69">
      <c r="A331" s="2">
        <f t="shared" si="321"/>
        <v>2285</v>
      </c>
      <c r="B331" s="5">
        <f t="shared" si="322"/>
        <v>1165.4057321464559</v>
      </c>
      <c r="C331" s="5">
        <f t="shared" si="323"/>
        <v>2964.1701944156111</v>
      </c>
      <c r="D331" s="5">
        <f t="shared" si="324"/>
        <v>4369.9572064241102</v>
      </c>
      <c r="E331" s="15">
        <f t="shared" si="325"/>
        <v>3.0734024030779582E-9</v>
      </c>
      <c r="F331" s="15">
        <f t="shared" si="326"/>
        <v>6.0548088225389649E-9</v>
      </c>
      <c r="G331" s="15">
        <f t="shared" si="327"/>
        <v>1.2360676828716369E-8</v>
      </c>
      <c r="H331" s="5">
        <f t="shared" si="328"/>
        <v>35231.796063165944</v>
      </c>
      <c r="I331" s="5">
        <f t="shared" si="329"/>
        <v>16944.251042025051</v>
      </c>
      <c r="J331" s="5">
        <f t="shared" si="330"/>
        <v>5978.4188445302789</v>
      </c>
      <c r="K331" s="5">
        <f t="shared" si="331"/>
        <v>30231.356420631011</v>
      </c>
      <c r="L331" s="5">
        <f t="shared" si="332"/>
        <v>5716.3556512198265</v>
      </c>
      <c r="M331" s="5">
        <f t="shared" si="333"/>
        <v>1368.0726291190288</v>
      </c>
      <c r="N331" s="15">
        <f t="shared" si="334"/>
        <v>-6.7086897755256336E-3</v>
      </c>
      <c r="O331" s="15">
        <f t="shared" si="335"/>
        <v>-5.4953404493476299E-3</v>
      </c>
      <c r="P331" s="15">
        <f t="shared" si="336"/>
        <v>-5.2293591076462143E-3</v>
      </c>
      <c r="Q331" s="5">
        <f t="shared" si="337"/>
        <v>254.77187331801173</v>
      </c>
      <c r="R331" s="5">
        <f t="shared" si="338"/>
        <v>349.21358759609626</v>
      </c>
      <c r="S331" s="5">
        <f t="shared" si="339"/>
        <v>266.07511079058054</v>
      </c>
      <c r="T331" s="5">
        <f t="shared" si="340"/>
        <v>7.2313052919936158</v>
      </c>
      <c r="U331" s="5">
        <f t="shared" si="341"/>
        <v>20.609561716831177</v>
      </c>
      <c r="V331" s="5">
        <f t="shared" si="342"/>
        <v>44.505933376350093</v>
      </c>
      <c r="W331" s="15">
        <f t="shared" si="343"/>
        <v>-1.0734613539272964E-2</v>
      </c>
      <c r="X331" s="15">
        <f t="shared" si="344"/>
        <v>-1.217998157191269E-2</v>
      </c>
      <c r="Y331" s="15">
        <f t="shared" si="345"/>
        <v>-9.7425357312937999E-3</v>
      </c>
      <c r="Z331" s="5">
        <f t="shared" si="358"/>
        <v>157.27120112340006</v>
      </c>
      <c r="AA331" s="5">
        <f t="shared" si="359"/>
        <v>887.22855887245487</v>
      </c>
      <c r="AB331" s="5">
        <f t="shared" si="360"/>
        <v>7399.9704587800625</v>
      </c>
      <c r="AC331" s="16">
        <f t="shared" si="346"/>
        <v>0.75822340707005664</v>
      </c>
      <c r="AD331" s="16">
        <f t="shared" si="347"/>
        <v>3.1198882633097096</v>
      </c>
      <c r="AE331" s="16">
        <f t="shared" si="348"/>
        <v>34.245762200438499</v>
      </c>
      <c r="AF331" s="15">
        <f t="shared" si="349"/>
        <v>-4.0504037456468023E-3</v>
      </c>
      <c r="AG331" s="15">
        <f t="shared" si="350"/>
        <v>2.9673830763510267E-4</v>
      </c>
      <c r="AH331" s="15">
        <f t="shared" si="351"/>
        <v>9.7937136394747881E-3</v>
      </c>
      <c r="AI331" s="1">
        <f t="shared" si="315"/>
        <v>77524.901231475334</v>
      </c>
      <c r="AJ331" s="1">
        <f t="shared" si="316"/>
        <v>36708.426540835848</v>
      </c>
      <c r="AK331" s="1">
        <f t="shared" si="317"/>
        <v>12902.792737407721</v>
      </c>
      <c r="AL331" s="14">
        <f t="shared" si="352"/>
        <v>102.26075515687079</v>
      </c>
      <c r="AM331" s="14">
        <f t="shared" si="353"/>
        <v>25.749038586251004</v>
      </c>
      <c r="AN331" s="14">
        <f t="shared" si="354"/>
        <v>7.9634387679538507</v>
      </c>
      <c r="AO331" s="11">
        <f t="shared" si="355"/>
        <v>1.3001419877839522E-3</v>
      </c>
      <c r="AP331" s="11">
        <f t="shared" si="356"/>
        <v>1.6378359966658638E-3</v>
      </c>
      <c r="AQ331" s="11">
        <f t="shared" si="357"/>
        <v>1.4857239017633417E-3</v>
      </c>
      <c r="AR331" s="1">
        <f t="shared" si="363"/>
        <v>35231.796063165944</v>
      </c>
      <c r="AS331" s="1">
        <f t="shared" si="361"/>
        <v>16944.251042025051</v>
      </c>
      <c r="AT331" s="1">
        <f t="shared" si="362"/>
        <v>5978.4188445302789</v>
      </c>
      <c r="AU331" s="1">
        <f t="shared" si="318"/>
        <v>7046.3592126331896</v>
      </c>
      <c r="AV331" s="1">
        <f t="shared" si="319"/>
        <v>3388.8502084050106</v>
      </c>
      <c r="AW331" s="1">
        <f t="shared" si="320"/>
        <v>1195.6837689060558</v>
      </c>
      <c r="AX331" s="2">
        <v>0.2</v>
      </c>
      <c r="AY331" s="2">
        <v>0.2</v>
      </c>
      <c r="AZ331" s="2">
        <v>0.2</v>
      </c>
      <c r="BA331" s="2">
        <f t="shared" si="364"/>
        <v>0.19999999999999998</v>
      </c>
      <c r="BB331" s="2">
        <f t="shared" si="370"/>
        <v>4.000000000000001E-3</v>
      </c>
      <c r="BC331" s="2">
        <f t="shared" si="365"/>
        <v>4.000000000000001E-3</v>
      </c>
      <c r="BD331" s="2">
        <f t="shared" si="366"/>
        <v>4.000000000000001E-3</v>
      </c>
      <c r="BE331" s="2">
        <f t="shared" si="367"/>
        <v>140.92718425266381</v>
      </c>
      <c r="BF331" s="2">
        <f t="shared" si="368"/>
        <v>67.77700416810022</v>
      </c>
      <c r="BG331" s="2">
        <f t="shared" si="369"/>
        <v>23.91367537812112</v>
      </c>
      <c r="BH331" s="2">
        <f t="shared" si="371"/>
        <v>8960.7749699888009</v>
      </c>
      <c r="BI331" s="2">
        <f t="shared" si="372"/>
        <v>763.91819774416911</v>
      </c>
      <c r="BJ331" s="2">
        <f t="shared" si="373"/>
        <v>32.315906544934322</v>
      </c>
      <c r="BK331" s="11">
        <f t="shared" si="374"/>
        <v>2.3796513442154249E-2</v>
      </c>
      <c r="BL331" s="12">
        <f>BL$4*temperature!$I441+BL$5*temperature!$I441^2</f>
        <v>-20.749776213385015</v>
      </c>
      <c r="BM331" s="12">
        <f>BM$4*temperature!$I441+BM$5*temperature!$I441^2</f>
        <v>-18.807025373997675</v>
      </c>
      <c r="BN331" s="12">
        <f>BN$4*temperature!$I441+BN$5*temperature!$I441^2</f>
        <v>-17.010029587161299</v>
      </c>
      <c r="BO331" s="12">
        <f>BO$4*temperature!$I441^2+BO$5*temperature!$I441^6</f>
        <v>-86.904839774574526</v>
      </c>
      <c r="BP331" s="12">
        <f>BP$4*temperature!$I441^2+BP$5*temperature!$I441^6</f>
        <v>-86.249062709331014</v>
      </c>
      <c r="BQ331" s="12">
        <f>BQ$4*temperature!$I441^2+BQ$5*temperature!$I441^6</f>
        <v>-85.833106596303452</v>
      </c>
    </row>
    <row r="332" spans="1:69">
      <c r="A332" s="2">
        <f t="shared" si="321"/>
        <v>2286</v>
      </c>
      <c r="B332" s="5">
        <f t="shared" si="322"/>
        <v>1165.4057355491286</v>
      </c>
      <c r="C332" s="5">
        <f t="shared" si="323"/>
        <v>2964.170211465721</v>
      </c>
      <c r="D332" s="5">
        <f t="shared" si="324"/>
        <v>4369.9572577389581</v>
      </c>
      <c r="E332" s="15">
        <f t="shared" si="325"/>
        <v>2.9197322829240603E-9</v>
      </c>
      <c r="F332" s="15">
        <f t="shared" si="326"/>
        <v>5.7520683814120161E-9</v>
      </c>
      <c r="G332" s="15">
        <f t="shared" si="327"/>
        <v>1.174264298728055E-8</v>
      </c>
      <c r="H332" s="5">
        <f t="shared" si="328"/>
        <v>35009.105274016474</v>
      </c>
      <c r="I332" s="5">
        <f t="shared" si="329"/>
        <v>16857.075675045307</v>
      </c>
      <c r="J332" s="5">
        <f t="shared" si="330"/>
        <v>5949.1410708398753</v>
      </c>
      <c r="K332" s="5">
        <f t="shared" si="331"/>
        <v>30040.27198949772</v>
      </c>
      <c r="L332" s="5">
        <f t="shared" si="332"/>
        <v>5686.94591486021</v>
      </c>
      <c r="M332" s="5">
        <f t="shared" si="333"/>
        <v>1361.3728281447761</v>
      </c>
      <c r="N332" s="15">
        <f t="shared" si="334"/>
        <v>-6.3207362737746076E-3</v>
      </c>
      <c r="O332" s="15">
        <f t="shared" si="335"/>
        <v>-5.1448402013510863E-3</v>
      </c>
      <c r="P332" s="15">
        <f t="shared" si="336"/>
        <v>-4.8972553296142696E-3</v>
      </c>
      <c r="Q332" s="5">
        <f t="shared" si="337"/>
        <v>250.44393706733217</v>
      </c>
      <c r="R332" s="5">
        <f t="shared" si="338"/>
        <v>343.1854095450197</v>
      </c>
      <c r="S332" s="5">
        <f t="shared" si="339"/>
        <v>262.19252473281301</v>
      </c>
      <c r="T332" s="5">
        <f t="shared" si="340"/>
        <v>7.1536800242995646</v>
      </c>
      <c r="U332" s="5">
        <f t="shared" si="341"/>
        <v>20.358537634914978</v>
      </c>
      <c r="V332" s="5">
        <f t="shared" si="342"/>
        <v>44.07233273017642</v>
      </c>
      <c r="W332" s="15">
        <f t="shared" si="343"/>
        <v>-1.0734613539272964E-2</v>
      </c>
      <c r="X332" s="15">
        <f t="shared" si="344"/>
        <v>-1.217998157191269E-2</v>
      </c>
      <c r="Y332" s="15">
        <f t="shared" si="345"/>
        <v>-9.7425357312937999E-3</v>
      </c>
      <c r="Z332" s="5">
        <f t="shared" si="358"/>
        <v>153.91325210280095</v>
      </c>
      <c r="AA332" s="5">
        <f t="shared" si="359"/>
        <v>871.86453752276452</v>
      </c>
      <c r="AB332" s="5">
        <f t="shared" si="360"/>
        <v>7360.9478010719604</v>
      </c>
      <c r="AC332" s="16">
        <f t="shared" si="346"/>
        <v>0.75515229614202306</v>
      </c>
      <c r="AD332" s="16">
        <f t="shared" si="347"/>
        <v>3.1208140536729747</v>
      </c>
      <c r="AE332" s="16">
        <f t="shared" si="348"/>
        <v>34.581155388795146</v>
      </c>
      <c r="AF332" s="15">
        <f t="shared" si="349"/>
        <v>-4.0504037456468023E-3</v>
      </c>
      <c r="AG332" s="15">
        <f t="shared" si="350"/>
        <v>2.9673830763510267E-4</v>
      </c>
      <c r="AH332" s="15">
        <f t="shared" si="351"/>
        <v>9.7937136394747881E-3</v>
      </c>
      <c r="AI332" s="1">
        <f t="shared" si="315"/>
        <v>76818.77032096099</v>
      </c>
      <c r="AJ332" s="1">
        <f t="shared" si="316"/>
        <v>36426.434095157274</v>
      </c>
      <c r="AK332" s="1">
        <f t="shared" si="317"/>
        <v>12808.197232573004</v>
      </c>
      <c r="AL332" s="14">
        <f t="shared" si="352"/>
        <v>102.3923791233379</v>
      </c>
      <c r="AM332" s="14">
        <f t="shared" si="353"/>
        <v>25.790789561504344</v>
      </c>
      <c r="AN332" s="14">
        <f t="shared" si="354"/>
        <v>7.9751519245584506</v>
      </c>
      <c r="AO332" s="11">
        <f t="shared" si="355"/>
        <v>1.2871405679061127E-3</v>
      </c>
      <c r="AP332" s="11">
        <f t="shared" si="356"/>
        <v>1.6214576366992051E-3</v>
      </c>
      <c r="AQ332" s="11">
        <f t="shared" si="357"/>
        <v>1.4708666627457083E-3</v>
      </c>
      <c r="AR332" s="1">
        <f t="shared" si="363"/>
        <v>35009.105274016474</v>
      </c>
      <c r="AS332" s="1">
        <f t="shared" si="361"/>
        <v>16857.075675045307</v>
      </c>
      <c r="AT332" s="1">
        <f t="shared" si="362"/>
        <v>5949.1410708398753</v>
      </c>
      <c r="AU332" s="1">
        <f t="shared" si="318"/>
        <v>7001.8210548032948</v>
      </c>
      <c r="AV332" s="1">
        <f t="shared" si="319"/>
        <v>3371.4151350090615</v>
      </c>
      <c r="AW332" s="1">
        <f t="shared" si="320"/>
        <v>1189.8282141679751</v>
      </c>
      <c r="AX332" s="2">
        <v>0.2</v>
      </c>
      <c r="AY332" s="2">
        <v>0.2</v>
      </c>
      <c r="AZ332" s="2">
        <v>0.2</v>
      </c>
      <c r="BA332" s="2">
        <f t="shared" si="364"/>
        <v>0.2</v>
      </c>
      <c r="BB332" s="2">
        <f t="shared" si="370"/>
        <v>4.000000000000001E-3</v>
      </c>
      <c r="BC332" s="2">
        <f t="shared" si="365"/>
        <v>4.000000000000001E-3</v>
      </c>
      <c r="BD332" s="2">
        <f t="shared" si="366"/>
        <v>4.000000000000001E-3</v>
      </c>
      <c r="BE332" s="2">
        <f t="shared" si="367"/>
        <v>140.03642109606594</v>
      </c>
      <c r="BF332" s="2">
        <f t="shared" si="368"/>
        <v>67.428302700181248</v>
      </c>
      <c r="BG332" s="2">
        <f t="shared" si="369"/>
        <v>23.796564283359508</v>
      </c>
      <c r="BH332" s="2">
        <f t="shared" si="371"/>
        <v>9098.3992075311035</v>
      </c>
      <c r="BI332" s="2">
        <f t="shared" si="372"/>
        <v>773.38049431125853</v>
      </c>
      <c r="BJ332" s="2">
        <f t="shared" si="373"/>
        <v>32.328125299155175</v>
      </c>
      <c r="BK332" s="11">
        <f t="shared" si="374"/>
        <v>2.4168213696796864E-2</v>
      </c>
      <c r="BL332" s="12">
        <f>BL$4*temperature!$I442+BL$5*temperature!$I442^2</f>
        <v>-20.758054375892428</v>
      </c>
      <c r="BM332" s="12">
        <f>BM$4*temperature!$I442+BM$5*temperature!$I442^2</f>
        <v>-18.813563240282122</v>
      </c>
      <c r="BN332" s="12">
        <f>BN$4*temperature!$I442+BN$5*temperature!$I442^2</f>
        <v>-17.015242797546371</v>
      </c>
      <c r="BO332" s="12">
        <f>BO$4*temperature!$I442^2+BO$5*temperature!$I442^6</f>
        <v>-86.97375692949889</v>
      </c>
      <c r="BP332" s="12">
        <f>BP$4*temperature!$I442^2+BP$5*temperature!$I442^6</f>
        <v>-86.31450527945313</v>
      </c>
      <c r="BQ332" s="12">
        <f>BQ$4*temperature!$I442^2+BQ$5*temperature!$I442^6</f>
        <v>-85.896342787204745</v>
      </c>
    </row>
    <row r="333" spans="1:69">
      <c r="A333" s="2">
        <f t="shared" si="321"/>
        <v>2287</v>
      </c>
      <c r="B333" s="5">
        <f t="shared" si="322"/>
        <v>1165.4057387816677</v>
      </c>
      <c r="C333" s="5">
        <f t="shared" si="323"/>
        <v>2964.170227663325</v>
      </c>
      <c r="D333" s="5">
        <f t="shared" si="324"/>
        <v>4369.9573064880633</v>
      </c>
      <c r="E333" s="15">
        <f t="shared" si="325"/>
        <v>2.773745668777857E-9</v>
      </c>
      <c r="F333" s="15">
        <f t="shared" si="326"/>
        <v>5.4644649623414151E-9</v>
      </c>
      <c r="G333" s="15">
        <f t="shared" si="327"/>
        <v>1.1155510837916522E-8</v>
      </c>
      <c r="H333" s="5">
        <f t="shared" si="328"/>
        <v>34801.476137648751</v>
      </c>
      <c r="I333" s="5">
        <f t="shared" si="329"/>
        <v>16776.278942443168</v>
      </c>
      <c r="J333" s="5">
        <f t="shared" si="330"/>
        <v>5921.987515788046</v>
      </c>
      <c r="K333" s="5">
        <f t="shared" si="331"/>
        <v>29862.111520088038</v>
      </c>
      <c r="L333" s="5">
        <f t="shared" si="332"/>
        <v>5659.6880927678767</v>
      </c>
      <c r="M333" s="5">
        <f t="shared" si="333"/>
        <v>1355.1591240938872</v>
      </c>
      <c r="N333" s="15">
        <f t="shared" si="334"/>
        <v>-5.9307209159746854E-3</v>
      </c>
      <c r="O333" s="15">
        <f t="shared" si="335"/>
        <v>-4.7930510506716262E-3</v>
      </c>
      <c r="P333" s="15">
        <f t="shared" si="336"/>
        <v>-4.564292692220695E-3</v>
      </c>
      <c r="Q333" s="5">
        <f t="shared" si="337"/>
        <v>246.28615003901999</v>
      </c>
      <c r="R333" s="5">
        <f t="shared" si="338"/>
        <v>337.38054915169613</v>
      </c>
      <c r="S333" s="5">
        <f t="shared" si="339"/>
        <v>258.45304327143288</v>
      </c>
      <c r="T333" s="5">
        <f t="shared" si="340"/>
        <v>7.0768880338550924</v>
      </c>
      <c r="U333" s="5">
        <f t="shared" si="341"/>
        <v>20.110571021690621</v>
      </c>
      <c r="V333" s="5">
        <f t="shared" si="342"/>
        <v>43.642956453791207</v>
      </c>
      <c r="W333" s="15">
        <f t="shared" si="343"/>
        <v>-1.0734613539272964E-2</v>
      </c>
      <c r="X333" s="15">
        <f t="shared" si="344"/>
        <v>-1.217998157191269E-2</v>
      </c>
      <c r="Y333" s="15">
        <f t="shared" si="345"/>
        <v>-9.7425357312937999E-3</v>
      </c>
      <c r="Z333" s="5">
        <f t="shared" si="358"/>
        <v>150.68583068103831</v>
      </c>
      <c r="AA333" s="5">
        <f t="shared" si="359"/>
        <v>857.06852891808705</v>
      </c>
      <c r="AB333" s="5">
        <f t="shared" si="360"/>
        <v>7324.5754095543443</v>
      </c>
      <c r="AC333" s="16">
        <f t="shared" si="346"/>
        <v>0.75209362445319561</v>
      </c>
      <c r="AD333" s="16">
        <f t="shared" si="347"/>
        <v>3.1217401187537055</v>
      </c>
      <c r="AE333" s="16">
        <f t="shared" si="348"/>
        <v>34.919833321995185</v>
      </c>
      <c r="AF333" s="15">
        <f t="shared" si="349"/>
        <v>-4.0504037456468023E-3</v>
      </c>
      <c r="AG333" s="15">
        <f t="shared" si="350"/>
        <v>2.9673830763510267E-4</v>
      </c>
      <c r="AH333" s="15">
        <f t="shared" si="351"/>
        <v>9.7937136394747881E-3</v>
      </c>
      <c r="AI333" s="1">
        <f t="shared" si="315"/>
        <v>76138.714343668194</v>
      </c>
      <c r="AJ333" s="1">
        <f t="shared" si="316"/>
        <v>36155.205820650612</v>
      </c>
      <c r="AK333" s="1">
        <f t="shared" si="317"/>
        <v>12717.205723483679</v>
      </c>
      <c r="AL333" s="14">
        <f t="shared" si="352"/>
        <v>102.52285457450182</v>
      </c>
      <c r="AM333" s="14">
        <f t="shared" si="353"/>
        <v>25.832190047468437</v>
      </c>
      <c r="AN333" s="14">
        <f t="shared" si="354"/>
        <v>7.9867650058036546</v>
      </c>
      <c r="AO333" s="11">
        <f t="shared" si="355"/>
        <v>1.2742691622270516E-3</v>
      </c>
      <c r="AP333" s="11">
        <f t="shared" si="356"/>
        <v>1.6052430603322131E-3</v>
      </c>
      <c r="AQ333" s="11">
        <f t="shared" si="357"/>
        <v>1.4561579961182513E-3</v>
      </c>
      <c r="AR333" s="1">
        <f t="shared" si="363"/>
        <v>34801.476137648751</v>
      </c>
      <c r="AS333" s="1">
        <f t="shared" si="361"/>
        <v>16776.278942443168</v>
      </c>
      <c r="AT333" s="1">
        <f t="shared" si="362"/>
        <v>5921.987515788046</v>
      </c>
      <c r="AU333" s="1">
        <f t="shared" si="318"/>
        <v>6960.2952275297503</v>
      </c>
      <c r="AV333" s="1">
        <f t="shared" si="319"/>
        <v>3355.2557884886337</v>
      </c>
      <c r="AW333" s="1">
        <f t="shared" si="320"/>
        <v>1184.3975031576092</v>
      </c>
      <c r="AX333" s="2">
        <v>0.2</v>
      </c>
      <c r="AY333" s="2">
        <v>0.2</v>
      </c>
      <c r="AZ333" s="2">
        <v>0.2</v>
      </c>
      <c r="BA333" s="2">
        <f t="shared" si="364"/>
        <v>0.2</v>
      </c>
      <c r="BB333" s="2">
        <f t="shared" si="370"/>
        <v>4.000000000000001E-3</v>
      </c>
      <c r="BC333" s="2">
        <f t="shared" si="365"/>
        <v>4.000000000000001E-3</v>
      </c>
      <c r="BD333" s="2">
        <f t="shared" si="366"/>
        <v>4.000000000000001E-3</v>
      </c>
      <c r="BE333" s="2">
        <f t="shared" si="367"/>
        <v>139.20590455059505</v>
      </c>
      <c r="BF333" s="2">
        <f t="shared" si="368"/>
        <v>67.105115769772695</v>
      </c>
      <c r="BG333" s="2">
        <f t="shared" si="369"/>
        <v>23.68795006315219</v>
      </c>
      <c r="BH333" s="2">
        <f t="shared" si="371"/>
        <v>9238.1549029156413</v>
      </c>
      <c r="BI333" s="2">
        <f t="shared" si="372"/>
        <v>782.96091275784261</v>
      </c>
      <c r="BJ333" s="2">
        <f t="shared" si="373"/>
        <v>32.34037297541245</v>
      </c>
      <c r="BK333" s="11">
        <f t="shared" si="374"/>
        <v>2.4541587346882138E-2</v>
      </c>
      <c r="BL333" s="12">
        <f>BL$4*temperature!$I443+BL$5*temperature!$I443^2</f>
        <v>-20.765753959957202</v>
      </c>
      <c r="BM333" s="12">
        <f>BM$4*temperature!$I443+BM$5*temperature!$I443^2</f>
        <v>-18.819644097065499</v>
      </c>
      <c r="BN333" s="12">
        <f>BN$4*temperature!$I443+BN$5*temperature!$I443^2</f>
        <v>-17.020091541114152</v>
      </c>
      <c r="BO333" s="12">
        <f>BO$4*temperature!$I443^2+BO$5*temperature!$I443^6</f>
        <v>-87.037885650570544</v>
      </c>
      <c r="BP333" s="12">
        <f>BP$4*temperature!$I443^2+BP$5*temperature!$I443^6</f>
        <v>-86.375400241209121</v>
      </c>
      <c r="BQ333" s="12">
        <f>BQ$4*temperature!$I443^2+BQ$5*temperature!$I443^6</f>
        <v>-85.955184295088543</v>
      </c>
    </row>
    <row r="334" spans="1:69">
      <c r="A334" s="2">
        <f t="shared" si="321"/>
        <v>2288</v>
      </c>
      <c r="B334" s="5">
        <f t="shared" si="322"/>
        <v>1165.4057418525799</v>
      </c>
      <c r="C334" s="5">
        <f t="shared" si="323"/>
        <v>2964.1702430510491</v>
      </c>
      <c r="D334" s="5">
        <f t="shared" si="324"/>
        <v>4369.9573527997145</v>
      </c>
      <c r="E334" s="15">
        <f t="shared" si="325"/>
        <v>2.6350583853389641E-9</v>
      </c>
      <c r="F334" s="15">
        <f t="shared" si="326"/>
        <v>5.1912417142243443E-9</v>
      </c>
      <c r="G334" s="15">
        <f t="shared" si="327"/>
        <v>1.0597735296020695E-8</v>
      </c>
      <c r="H334" s="5">
        <f t="shared" si="328"/>
        <v>34608.675157337027</v>
      </c>
      <c r="I334" s="5">
        <f t="shared" si="329"/>
        <v>16701.772217301124</v>
      </c>
      <c r="J334" s="5">
        <f t="shared" si="330"/>
        <v>5896.9280535721609</v>
      </c>
      <c r="K334" s="5">
        <f t="shared" si="331"/>
        <v>29696.674655405048</v>
      </c>
      <c r="L334" s="5">
        <f t="shared" si="332"/>
        <v>5634.5522854010669</v>
      </c>
      <c r="M334" s="5">
        <f t="shared" si="333"/>
        <v>1349.4246230559108</v>
      </c>
      <c r="N334" s="15">
        <f t="shared" si="334"/>
        <v>-5.5400256800897107E-3</v>
      </c>
      <c r="O334" s="15">
        <f t="shared" si="335"/>
        <v>-4.441200107640042E-3</v>
      </c>
      <c r="P334" s="15">
        <f t="shared" si="336"/>
        <v>-4.2316071493158081E-3</v>
      </c>
      <c r="Q334" s="5">
        <f t="shared" si="337"/>
        <v>242.2925790867466</v>
      </c>
      <c r="R334" s="5">
        <f t="shared" si="338"/>
        <v>331.79113764568444</v>
      </c>
      <c r="S334" s="5">
        <f t="shared" si="339"/>
        <v>254.85204135374445</v>
      </c>
      <c r="T334" s="5">
        <f t="shared" si="340"/>
        <v>7.0009203757509528</v>
      </c>
      <c r="U334" s="5">
        <f t="shared" si="341"/>
        <v>19.865624637245787</v>
      </c>
      <c r="V334" s="5">
        <f t="shared" si="342"/>
        <v>43.217763391120847</v>
      </c>
      <c r="W334" s="15">
        <f t="shared" si="343"/>
        <v>-1.0734613539272964E-2</v>
      </c>
      <c r="X334" s="15">
        <f t="shared" si="344"/>
        <v>-1.217998157191269E-2</v>
      </c>
      <c r="Y334" s="15">
        <f t="shared" si="345"/>
        <v>-9.7425357312937999E-3</v>
      </c>
      <c r="Z334" s="5">
        <f t="shared" si="358"/>
        <v>147.58398877156966</v>
      </c>
      <c r="AA334" s="5">
        <f t="shared" si="359"/>
        <v>842.82153970506067</v>
      </c>
      <c r="AB334" s="5">
        <f t="shared" si="360"/>
        <v>7290.8214414577205</v>
      </c>
      <c r="AC334" s="16">
        <f t="shared" si="346"/>
        <v>0.74904734161963327</v>
      </c>
      <c r="AD334" s="16">
        <f t="shared" si="347"/>
        <v>3.1226664586334212</v>
      </c>
      <c r="AE334" s="16">
        <f t="shared" si="348"/>
        <v>35.261828169888993</v>
      </c>
      <c r="AF334" s="15">
        <f t="shared" si="349"/>
        <v>-4.0504037456468023E-3</v>
      </c>
      <c r="AG334" s="15">
        <f t="shared" si="350"/>
        <v>2.9673830763510267E-4</v>
      </c>
      <c r="AH334" s="15">
        <f t="shared" si="351"/>
        <v>9.7937136394747881E-3</v>
      </c>
      <c r="AI334" s="1">
        <f t="shared" si="315"/>
        <v>75485.138136831141</v>
      </c>
      <c r="AJ334" s="1">
        <f t="shared" si="316"/>
        <v>35894.941027074186</v>
      </c>
      <c r="AK334" s="1">
        <f t="shared" si="317"/>
        <v>12629.88265429292</v>
      </c>
      <c r="AL334" s="14">
        <f t="shared" si="352"/>
        <v>102.65218986938953</v>
      </c>
      <c r="AM334" s="14">
        <f t="shared" si="353"/>
        <v>25.87324232183725</v>
      </c>
      <c r="AN334" s="14">
        <f t="shared" si="354"/>
        <v>7.9982786976127107</v>
      </c>
      <c r="AO334" s="11">
        <f t="shared" si="355"/>
        <v>1.2615264706047811E-3</v>
      </c>
      <c r="AP334" s="11">
        <f t="shared" si="356"/>
        <v>1.5891906297288909E-3</v>
      </c>
      <c r="AQ334" s="11">
        <f t="shared" si="357"/>
        <v>1.4415964161570687E-3</v>
      </c>
      <c r="AR334" s="1">
        <f t="shared" si="363"/>
        <v>34608.675157337027</v>
      </c>
      <c r="AS334" s="1">
        <f t="shared" si="361"/>
        <v>16701.772217301124</v>
      </c>
      <c r="AT334" s="1">
        <f t="shared" si="362"/>
        <v>5896.9280535721609</v>
      </c>
      <c r="AU334" s="1">
        <f t="shared" si="318"/>
        <v>6921.7350314674059</v>
      </c>
      <c r="AV334" s="1">
        <f t="shared" si="319"/>
        <v>3340.354443460225</v>
      </c>
      <c r="AW334" s="1">
        <f t="shared" si="320"/>
        <v>1179.3856107144322</v>
      </c>
      <c r="AX334" s="2">
        <v>0.2</v>
      </c>
      <c r="AY334" s="2">
        <v>0.2</v>
      </c>
      <c r="AZ334" s="2">
        <v>0.2</v>
      </c>
      <c r="BA334" s="2">
        <f t="shared" si="364"/>
        <v>0.2</v>
      </c>
      <c r="BB334" s="2">
        <f t="shared" si="370"/>
        <v>4.000000000000001E-3</v>
      </c>
      <c r="BC334" s="2">
        <f t="shared" si="365"/>
        <v>4.000000000000001E-3</v>
      </c>
      <c r="BD334" s="2">
        <f t="shared" si="366"/>
        <v>4.000000000000001E-3</v>
      </c>
      <c r="BE334" s="2">
        <f t="shared" si="367"/>
        <v>138.43470062934816</v>
      </c>
      <c r="BF334" s="2">
        <f t="shared" si="368"/>
        <v>66.80708886920452</v>
      </c>
      <c r="BG334" s="2">
        <f t="shared" si="369"/>
        <v>23.587712214288651</v>
      </c>
      <c r="BH334" s="2">
        <f t="shared" si="371"/>
        <v>9380.0622805782277</v>
      </c>
      <c r="BI334" s="2">
        <f t="shared" si="372"/>
        <v>792.65996088072416</v>
      </c>
      <c r="BJ334" s="2">
        <f t="shared" si="373"/>
        <v>32.352612670174707</v>
      </c>
      <c r="BK334" s="11">
        <f t="shared" si="374"/>
        <v>2.4915323262044015E-2</v>
      </c>
      <c r="BL334" s="12">
        <f>BL$4*temperature!$I444+BL$5*temperature!$I444^2</f>
        <v>-20.772889055626187</v>
      </c>
      <c r="BM334" s="12">
        <f>BM$4*temperature!$I444+BM$5*temperature!$I444^2</f>
        <v>-18.825279085950516</v>
      </c>
      <c r="BN334" s="12">
        <f>BN$4*temperature!$I444+BN$5*temperature!$I444^2</f>
        <v>-17.024584713411262</v>
      </c>
      <c r="BO334" s="12">
        <f>BO$4*temperature!$I444^2+BO$5*temperature!$I444^6</f>
        <v>-87.097337210783977</v>
      </c>
      <c r="BP334" s="12">
        <f>BP$4*temperature!$I444^2+BP$5*temperature!$I444^6</f>
        <v>-86.431853383605613</v>
      </c>
      <c r="BQ334" s="12">
        <f>BQ$4*temperature!$I444^2+BQ$5*temperature!$I444^6</f>
        <v>-86.009733426616748</v>
      </c>
    </row>
    <row r="335" spans="1:69">
      <c r="A335" s="2">
        <f t="shared" si="321"/>
        <v>2289</v>
      </c>
      <c r="B335" s="5">
        <f t="shared" si="322"/>
        <v>1165.4057447699465</v>
      </c>
      <c r="C335" s="5">
        <f t="shared" si="323"/>
        <v>2964.1702576693874</v>
      </c>
      <c r="D335" s="5">
        <f t="shared" si="324"/>
        <v>4369.9573967957831</v>
      </c>
      <c r="E335" s="15">
        <f t="shared" si="325"/>
        <v>2.5033054660720158E-9</v>
      </c>
      <c r="F335" s="15">
        <f t="shared" si="326"/>
        <v>4.931679628513127E-9</v>
      </c>
      <c r="G335" s="15">
        <f t="shared" si="327"/>
        <v>1.006784853121966E-8</v>
      </c>
      <c r="H335" s="5">
        <f t="shared" si="328"/>
        <v>34430.44040789728</v>
      </c>
      <c r="I335" s="5">
        <f t="shared" si="329"/>
        <v>16633.453950779363</v>
      </c>
      <c r="J335" s="5">
        <f t="shared" si="330"/>
        <v>5873.9282955130639</v>
      </c>
      <c r="K335" s="5">
        <f t="shared" si="331"/>
        <v>29543.73664486605</v>
      </c>
      <c r="L335" s="5">
        <f t="shared" si="332"/>
        <v>5611.5042338551784</v>
      </c>
      <c r="M335" s="5">
        <f t="shared" si="333"/>
        <v>1344.1614556288464</v>
      </c>
      <c r="N335" s="15">
        <f t="shared" si="334"/>
        <v>-5.1500045817810536E-3</v>
      </c>
      <c r="O335" s="15">
        <f t="shared" si="335"/>
        <v>-4.0904849894827233E-3</v>
      </c>
      <c r="P335" s="15">
        <f t="shared" si="336"/>
        <v>-3.90030486856352E-3</v>
      </c>
      <c r="Q335" s="5">
        <f t="shared" si="337"/>
        <v>238.45724932681617</v>
      </c>
      <c r="R335" s="5">
        <f t="shared" si="338"/>
        <v>326.4092731536071</v>
      </c>
      <c r="S335" s="5">
        <f t="shared" si="339"/>
        <v>251.38482219483546</v>
      </c>
      <c r="T335" s="5">
        <f t="shared" si="340"/>
        <v>6.9257682010980446</v>
      </c>
      <c r="U335" s="5">
        <f t="shared" si="341"/>
        <v>19.623661695249599</v>
      </c>
      <c r="V335" s="5">
        <f t="shared" si="342"/>
        <v>42.796712787056251</v>
      </c>
      <c r="W335" s="15">
        <f t="shared" si="343"/>
        <v>-1.0734613539272964E-2</v>
      </c>
      <c r="X335" s="15">
        <f t="shared" si="344"/>
        <v>-1.217998157191269E-2</v>
      </c>
      <c r="Y335" s="15">
        <f t="shared" si="345"/>
        <v>-9.7425357312937999E-3</v>
      </c>
      <c r="Z335" s="5">
        <f t="shared" si="358"/>
        <v>144.60280808336466</v>
      </c>
      <c r="AA335" s="5">
        <f t="shared" si="359"/>
        <v>829.10439949077124</v>
      </c>
      <c r="AB335" s="5">
        <f t="shared" si="360"/>
        <v>7259.648461925115</v>
      </c>
      <c r="AC335" s="16">
        <f t="shared" si="346"/>
        <v>0.74601339746147033</v>
      </c>
      <c r="AD335" s="16">
        <f t="shared" si="347"/>
        <v>3.123593073393665</v>
      </c>
      <c r="AE335" s="16">
        <f t="shared" si="348"/>
        <v>35.607172417389251</v>
      </c>
      <c r="AF335" s="15">
        <f t="shared" si="349"/>
        <v>-4.0504037456468023E-3</v>
      </c>
      <c r="AG335" s="15">
        <f t="shared" si="350"/>
        <v>2.9673830763510267E-4</v>
      </c>
      <c r="AH335" s="15">
        <f t="shared" si="351"/>
        <v>9.7937136394747881E-3</v>
      </c>
      <c r="AI335" s="1">
        <f t="shared" si="315"/>
        <v>74858.359354615444</v>
      </c>
      <c r="AJ335" s="1">
        <f t="shared" si="316"/>
        <v>35645.801367826993</v>
      </c>
      <c r="AK335" s="1">
        <f t="shared" si="317"/>
        <v>12546.279999578061</v>
      </c>
      <c r="AL335" s="14">
        <f t="shared" si="352"/>
        <v>102.78039333962745</v>
      </c>
      <c r="AM335" s="14">
        <f t="shared" si="353"/>
        <v>25.913948660953231</v>
      </c>
      <c r="AN335" s="14">
        <f t="shared" si="354"/>
        <v>8.0096936846195543</v>
      </c>
      <c r="AO335" s="11">
        <f t="shared" si="355"/>
        <v>1.2489112058987333E-3</v>
      </c>
      <c r="AP335" s="11">
        <f t="shared" si="356"/>
        <v>1.5732987234316021E-3</v>
      </c>
      <c r="AQ335" s="11">
        <f t="shared" si="357"/>
        <v>1.427180451995498E-3</v>
      </c>
      <c r="AR335" s="1">
        <f t="shared" si="363"/>
        <v>34430.44040789728</v>
      </c>
      <c r="AS335" s="1">
        <f t="shared" si="361"/>
        <v>16633.453950779363</v>
      </c>
      <c r="AT335" s="1">
        <f t="shared" si="362"/>
        <v>5873.9282955130639</v>
      </c>
      <c r="AU335" s="1">
        <f t="shared" si="318"/>
        <v>6886.0880815794562</v>
      </c>
      <c r="AV335" s="1">
        <f t="shared" si="319"/>
        <v>3326.6907901558729</v>
      </c>
      <c r="AW335" s="1">
        <f t="shared" si="320"/>
        <v>1174.7856591026127</v>
      </c>
      <c r="AX335" s="2">
        <v>0.2</v>
      </c>
      <c r="AY335" s="2">
        <v>0.2</v>
      </c>
      <c r="AZ335" s="2">
        <v>0.2</v>
      </c>
      <c r="BA335" s="2">
        <f t="shared" si="364"/>
        <v>0.2</v>
      </c>
      <c r="BB335" s="2">
        <f t="shared" si="370"/>
        <v>4.000000000000001E-3</v>
      </c>
      <c r="BC335" s="2">
        <f t="shared" si="365"/>
        <v>4.000000000000001E-3</v>
      </c>
      <c r="BD335" s="2">
        <f t="shared" si="366"/>
        <v>4.000000000000001E-3</v>
      </c>
      <c r="BE335" s="2">
        <f t="shared" si="367"/>
        <v>137.72176163158915</v>
      </c>
      <c r="BF335" s="2">
        <f t="shared" si="368"/>
        <v>66.533815803117463</v>
      </c>
      <c r="BG335" s="2">
        <f t="shared" si="369"/>
        <v>23.49571318205226</v>
      </c>
      <c r="BH335" s="2">
        <f t="shared" si="371"/>
        <v>9524.1415749126718</v>
      </c>
      <c r="BI335" s="2">
        <f t="shared" si="372"/>
        <v>802.47814200457697</v>
      </c>
      <c r="BJ335" s="2">
        <f t="shared" si="373"/>
        <v>32.364808441181275</v>
      </c>
      <c r="BK335" s="11">
        <f t="shared" si="374"/>
        <v>2.5288139261759407E-2</v>
      </c>
      <c r="BL335" s="12">
        <f>BL$4*temperature!$I445+BL$5*temperature!$I445^2</f>
        <v>-20.779474600932996</v>
      </c>
      <c r="BM335" s="12">
        <f>BM$4*temperature!$I445+BM$5*temperature!$I445^2</f>
        <v>-18.830480016791309</v>
      </c>
      <c r="BN335" s="12">
        <f>BN$4*temperature!$I445+BN$5*temperature!$I445^2</f>
        <v>-17.0287317416199</v>
      </c>
      <c r="BO335" s="12">
        <f>BO$4*temperature!$I445^2+BO$5*temperature!$I445^6</f>
        <v>-87.152230584127764</v>
      </c>
      <c r="BP335" s="12">
        <f>BP$4*temperature!$I445^2+BP$5*temperature!$I445^6</f>
        <v>-86.483977794965725</v>
      </c>
      <c r="BQ335" s="12">
        <f>BQ$4*temperature!$I445^2+BQ$5*temperature!$I445^6</f>
        <v>-86.060099532698686</v>
      </c>
    </row>
    <row r="336" spans="1:69">
      <c r="A336" s="2">
        <f t="shared" si="321"/>
        <v>2290</v>
      </c>
      <c r="B336" s="5">
        <f t="shared" si="322"/>
        <v>1165.4057475414447</v>
      </c>
      <c r="C336" s="5">
        <f t="shared" si="323"/>
        <v>2964.1702715568085</v>
      </c>
      <c r="D336" s="5">
        <f t="shared" si="324"/>
        <v>4369.9574385920487</v>
      </c>
      <c r="E336" s="15">
        <f t="shared" si="325"/>
        <v>2.3781401927684147E-9</v>
      </c>
      <c r="F336" s="15">
        <f t="shared" si="326"/>
        <v>4.6850956470874707E-9</v>
      </c>
      <c r="G336" s="15">
        <f t="shared" si="327"/>
        <v>9.5644561046586765E-9</v>
      </c>
      <c r="H336" s="5">
        <f t="shared" si="328"/>
        <v>34266.483553963539</v>
      </c>
      <c r="I336" s="5">
        <f t="shared" si="329"/>
        <v>16571.210518665521</v>
      </c>
      <c r="J336" s="5">
        <f t="shared" si="330"/>
        <v>5852.9498703609124</v>
      </c>
      <c r="K336" s="5">
        <f t="shared" si="331"/>
        <v>29403.050076123756</v>
      </c>
      <c r="L336" s="5">
        <f t="shared" si="332"/>
        <v>5590.5056054563875</v>
      </c>
      <c r="M336" s="5">
        <f t="shared" si="333"/>
        <v>1339.3608410627146</v>
      </c>
      <c r="N336" s="15">
        <f t="shared" si="334"/>
        <v>-4.7619761316394227E-3</v>
      </c>
      <c r="O336" s="15">
        <f t="shared" si="335"/>
        <v>-3.7420676388520979E-3</v>
      </c>
      <c r="P336" s="15">
        <f t="shared" si="336"/>
        <v>-3.571456796375605E-3</v>
      </c>
      <c r="Q336" s="5">
        <f t="shared" si="337"/>
        <v>234.77416518961147</v>
      </c>
      <c r="R336" s="5">
        <f t="shared" si="338"/>
        <v>321.22704733321706</v>
      </c>
      <c r="S336" s="5">
        <f t="shared" si="339"/>
        <v>248.04663586930914</v>
      </c>
      <c r="T336" s="5">
        <f t="shared" si="340"/>
        <v>6.8514227559966709</v>
      </c>
      <c r="U336" s="5">
        <f t="shared" si="341"/>
        <v>19.384645857428008</v>
      </c>
      <c r="V336" s="5">
        <f t="shared" si="342"/>
        <v>42.379764283546436</v>
      </c>
      <c r="W336" s="15">
        <f t="shared" si="343"/>
        <v>-1.0734613539272964E-2</v>
      </c>
      <c r="X336" s="15">
        <f t="shared" si="344"/>
        <v>-1.217998157191269E-2</v>
      </c>
      <c r="Y336" s="15">
        <f t="shared" si="345"/>
        <v>-9.7425357312937999E-3</v>
      </c>
      <c r="Z336" s="5">
        <f t="shared" si="358"/>
        <v>141.73741365628624</v>
      </c>
      <c r="AA336" s="5">
        <f t="shared" si="359"/>
        <v>815.89783209170434</v>
      </c>
      <c r="AB336" s="5">
        <f t="shared" si="360"/>
        <v>7231.0137949409545</v>
      </c>
      <c r="AC336" s="16">
        <f t="shared" si="346"/>
        <v>0.74299174200208973</v>
      </c>
      <c r="AD336" s="16">
        <f t="shared" si="347"/>
        <v>3.1245199631160046</v>
      </c>
      <c r="AE336" s="16">
        <f t="shared" si="348"/>
        <v>35.955898867556563</v>
      </c>
      <c r="AF336" s="15">
        <f t="shared" si="349"/>
        <v>-4.0504037456468023E-3</v>
      </c>
      <c r="AG336" s="15">
        <f t="shared" si="350"/>
        <v>2.9673830763510267E-4</v>
      </c>
      <c r="AH336" s="15">
        <f t="shared" si="351"/>
        <v>9.7937136394747881E-3</v>
      </c>
      <c r="AI336" s="1">
        <f t="shared" si="315"/>
        <v>74258.611500733357</v>
      </c>
      <c r="AJ336" s="1">
        <f t="shared" si="316"/>
        <v>35407.912021200165</v>
      </c>
      <c r="AK336" s="1">
        <f t="shared" si="317"/>
        <v>12466.437658722867</v>
      </c>
      <c r="AL336" s="14">
        <f t="shared" si="352"/>
        <v>102.9074732887661</v>
      </c>
      <c r="AM336" s="14">
        <f t="shared" si="353"/>
        <v>25.954311339477108</v>
      </c>
      <c r="AN336" s="14">
        <f t="shared" si="354"/>
        <v>8.021010650090183</v>
      </c>
      <c r="AO336" s="11">
        <f t="shared" si="355"/>
        <v>1.2364220938397459E-3</v>
      </c>
      <c r="AP336" s="11">
        <f t="shared" si="356"/>
        <v>1.557565736197286E-3</v>
      </c>
      <c r="AQ336" s="11">
        <f t="shared" si="357"/>
        <v>1.4129086474755431E-3</v>
      </c>
      <c r="AR336" s="1">
        <f t="shared" si="363"/>
        <v>34266.483553963539</v>
      </c>
      <c r="AS336" s="1">
        <f t="shared" si="361"/>
        <v>16571.210518665521</v>
      </c>
      <c r="AT336" s="1">
        <f t="shared" si="362"/>
        <v>5852.9498703609124</v>
      </c>
      <c r="AU336" s="1">
        <f t="shared" si="318"/>
        <v>6853.2967107927079</v>
      </c>
      <c r="AV336" s="1">
        <f t="shared" si="319"/>
        <v>3314.2421037331042</v>
      </c>
      <c r="AW336" s="1">
        <f t="shared" si="320"/>
        <v>1170.5899740721825</v>
      </c>
      <c r="AX336" s="2">
        <v>0.2</v>
      </c>
      <c r="AY336" s="2">
        <v>0.2</v>
      </c>
      <c r="AZ336" s="2">
        <v>0.2</v>
      </c>
      <c r="BA336" s="2">
        <f t="shared" si="364"/>
        <v>0.19999999999999998</v>
      </c>
      <c r="BB336" s="2">
        <f t="shared" si="370"/>
        <v>4.000000000000001E-3</v>
      </c>
      <c r="BC336" s="2">
        <f t="shared" si="365"/>
        <v>4.000000000000001E-3</v>
      </c>
      <c r="BD336" s="2">
        <f t="shared" si="366"/>
        <v>4.000000000000001E-3</v>
      </c>
      <c r="BE336" s="2">
        <f t="shared" si="367"/>
        <v>137.06593421585418</v>
      </c>
      <c r="BF336" s="2">
        <f t="shared" si="368"/>
        <v>66.284842074662095</v>
      </c>
      <c r="BG336" s="2">
        <f t="shared" si="369"/>
        <v>23.411799481443655</v>
      </c>
      <c r="BH336" s="2">
        <f t="shared" si="371"/>
        <v>9670.4131026575378</v>
      </c>
      <c r="BI336" s="2">
        <f t="shared" si="372"/>
        <v>812.41596027689752</v>
      </c>
      <c r="BJ336" s="2">
        <f t="shared" si="373"/>
        <v>32.376925484256837</v>
      </c>
      <c r="BK336" s="11">
        <f t="shared" si="374"/>
        <v>2.565878901642446E-2</v>
      </c>
      <c r="BL336" s="12">
        <f>BL$4*temperature!$I446+BL$5*temperature!$I446^2</f>
        <v>-20.785526307451292</v>
      </c>
      <c r="BM336" s="12">
        <f>BM$4*temperature!$I446+BM$5*temperature!$I446^2</f>
        <v>-18.835259308957642</v>
      </c>
      <c r="BN336" s="12">
        <f>BN$4*temperature!$I446+BN$5*temperature!$I446^2</f>
        <v>-17.032542537772756</v>
      </c>
      <c r="BO336" s="12">
        <f>BO$4*temperature!$I446^2+BO$5*temperature!$I446^6</f>
        <v>-87.202691800722093</v>
      </c>
      <c r="BP336" s="12">
        <f>BP$4*temperature!$I446^2+BP$5*temperature!$I446^6</f>
        <v>-86.531893251105615</v>
      </c>
      <c r="BQ336" s="12">
        <f>BQ$4*temperature!$I446^2+BQ$5*temperature!$I446^6</f>
        <v>-86.106398417647796</v>
      </c>
    </row>
    <row r="337" spans="1:69">
      <c r="A337" s="2">
        <f t="shared" si="321"/>
        <v>2291</v>
      </c>
      <c r="B337" s="5">
        <f t="shared" si="322"/>
        <v>1165.4057501743682</v>
      </c>
      <c r="C337" s="5">
        <f t="shared" si="323"/>
        <v>2964.1702847498586</v>
      </c>
      <c r="D337" s="5">
        <f t="shared" si="324"/>
        <v>4369.9574782985019</v>
      </c>
      <c r="E337" s="15">
        <f t="shared" si="325"/>
        <v>2.2592331831299939E-9</v>
      </c>
      <c r="F337" s="15">
        <f t="shared" si="326"/>
        <v>4.4508408647330969E-9</v>
      </c>
      <c r="G337" s="15">
        <f t="shared" si="327"/>
        <v>9.0862332994257425E-9</v>
      </c>
      <c r="H337" s="5">
        <f t="shared" si="328"/>
        <v>34116.49182247046</v>
      </c>
      <c r="I337" s="5">
        <f t="shared" si="329"/>
        <v>16514.917053799643</v>
      </c>
      <c r="J337" s="5">
        <f t="shared" si="330"/>
        <v>5833.9507001144748</v>
      </c>
      <c r="K337" s="5">
        <f t="shared" si="331"/>
        <v>29274.346567593257</v>
      </c>
      <c r="L337" s="5">
        <f t="shared" si="332"/>
        <v>5571.5142745901012</v>
      </c>
      <c r="M337" s="5">
        <f t="shared" si="333"/>
        <v>1335.0131503764649</v>
      </c>
      <c r="N337" s="15">
        <f t="shared" si="334"/>
        <v>-4.3772162478821208E-3</v>
      </c>
      <c r="O337" s="15">
        <f t="shared" si="335"/>
        <v>-3.3970685670631218E-3</v>
      </c>
      <c r="P337" s="15">
        <f t="shared" si="336"/>
        <v>-3.2460936238811744E-3</v>
      </c>
      <c r="Q337" s="5">
        <f t="shared" si="337"/>
        <v>231.23732999312753</v>
      </c>
      <c r="R337" s="5">
        <f t="shared" si="338"/>
        <v>316.23657008344128</v>
      </c>
      <c r="S337" s="5">
        <f t="shared" si="339"/>
        <v>244.83269679809274</v>
      </c>
      <c r="T337" s="5">
        <f t="shared" si="340"/>
        <v>6.7778753805168659</v>
      </c>
      <c r="U337" s="5">
        <f t="shared" si="341"/>
        <v>19.148541228106481</v>
      </c>
      <c r="V337" s="5">
        <f t="shared" si="342"/>
        <v>41.966877915730173</v>
      </c>
      <c r="W337" s="15">
        <f t="shared" si="343"/>
        <v>-1.0734613539272964E-2</v>
      </c>
      <c r="X337" s="15">
        <f t="shared" si="344"/>
        <v>-1.217998157191269E-2</v>
      </c>
      <c r="Y337" s="15">
        <f t="shared" si="345"/>
        <v>-9.7425357312937999E-3</v>
      </c>
      <c r="Z337" s="5">
        <f t="shared" si="358"/>
        <v>138.98298617332213</v>
      </c>
      <c r="AA337" s="5">
        <f t="shared" si="359"/>
        <v>803.18252198850291</v>
      </c>
      <c r="AB337" s="5">
        <f t="shared" si="360"/>
        <v>7204.8698695422245</v>
      </c>
      <c r="AC337" s="16">
        <f t="shared" si="346"/>
        <v>0.73998232546729981</v>
      </c>
      <c r="AD337" s="16">
        <f t="shared" si="347"/>
        <v>3.1254471278820315</v>
      </c>
      <c r="AE337" s="16">
        <f t="shared" si="348"/>
        <v>36.308040644715327</v>
      </c>
      <c r="AF337" s="15">
        <f t="shared" si="349"/>
        <v>-4.0504037456468023E-3</v>
      </c>
      <c r="AG337" s="15">
        <f t="shared" si="350"/>
        <v>2.9673830763510267E-4</v>
      </c>
      <c r="AH337" s="15">
        <f t="shared" si="351"/>
        <v>9.7937136394747881E-3</v>
      </c>
      <c r="AI337" s="1">
        <f t="shared" si="315"/>
        <v>73686.047061452729</v>
      </c>
      <c r="AJ337" s="1">
        <f t="shared" si="316"/>
        <v>35181.362922813249</v>
      </c>
      <c r="AK337" s="1">
        <f t="shared" si="317"/>
        <v>12390.383866922763</v>
      </c>
      <c r="AL337" s="14">
        <f t="shared" si="352"/>
        <v>103.03343799162559</v>
      </c>
      <c r="AM337" s="14">
        <f t="shared" si="353"/>
        <v>25.994332630065585</v>
      </c>
      <c r="AN337" s="14">
        <f t="shared" si="354"/>
        <v>8.0322302758460999</v>
      </c>
      <c r="AO337" s="11">
        <f t="shared" si="355"/>
        <v>1.2240578729013484E-3</v>
      </c>
      <c r="AP337" s="11">
        <f t="shared" si="356"/>
        <v>1.5419900788353131E-3</v>
      </c>
      <c r="AQ337" s="11">
        <f t="shared" si="357"/>
        <v>1.3987795610007877E-3</v>
      </c>
      <c r="AR337" s="1">
        <f t="shared" si="363"/>
        <v>34116.49182247046</v>
      </c>
      <c r="AS337" s="1">
        <f t="shared" si="361"/>
        <v>16514.917053799643</v>
      </c>
      <c r="AT337" s="1">
        <f t="shared" si="362"/>
        <v>5833.9507001144748</v>
      </c>
      <c r="AU337" s="1">
        <f t="shared" si="318"/>
        <v>6823.2983644940923</v>
      </c>
      <c r="AV337" s="1">
        <f t="shared" si="319"/>
        <v>3302.983410759929</v>
      </c>
      <c r="AW337" s="1">
        <f t="shared" si="320"/>
        <v>1166.790140022895</v>
      </c>
      <c r="AX337" s="2">
        <v>0.2</v>
      </c>
      <c r="AY337" s="2">
        <v>0.2</v>
      </c>
      <c r="AZ337" s="2">
        <v>0.2</v>
      </c>
      <c r="BA337" s="2">
        <f t="shared" si="364"/>
        <v>0.20000000000000004</v>
      </c>
      <c r="BB337" s="2">
        <f t="shared" si="370"/>
        <v>4.000000000000001E-3</v>
      </c>
      <c r="BC337" s="2">
        <f t="shared" si="365"/>
        <v>4.000000000000001E-3</v>
      </c>
      <c r="BD337" s="2">
        <f t="shared" si="366"/>
        <v>4.000000000000001E-3</v>
      </c>
      <c r="BE337" s="2">
        <f t="shared" si="367"/>
        <v>136.46596728988186</v>
      </c>
      <c r="BF337" s="2">
        <f t="shared" si="368"/>
        <v>66.059668215198585</v>
      </c>
      <c r="BG337" s="2">
        <f t="shared" si="369"/>
        <v>23.335802800457905</v>
      </c>
      <c r="BH337" s="2">
        <f t="shared" si="371"/>
        <v>9818.8973375272453</v>
      </c>
      <c r="BI337" s="2">
        <f t="shared" si="372"/>
        <v>822.47392599691295</v>
      </c>
      <c r="BJ337" s="2">
        <f t="shared" si="373"/>
        <v>32.388930297141634</v>
      </c>
      <c r="BK337" s="11">
        <f t="shared" si="374"/>
        <v>2.6026068503416461E-2</v>
      </c>
      <c r="BL337" s="12">
        <f>BL$4*temperature!$I447+BL$5*temperature!$I447^2</f>
        <v>-20.791060586904941</v>
      </c>
      <c r="BM337" s="12">
        <f>BM$4*temperature!$I447+BM$5*temperature!$I447^2</f>
        <v>-18.839629933440698</v>
      </c>
      <c r="BN337" s="12">
        <f>BN$4*temperature!$I447+BN$5*temperature!$I447^2</f>
        <v>-17.036027452644738</v>
      </c>
      <c r="BO337" s="12">
        <f>BO$4*temperature!$I447^2+BO$5*temperature!$I447^6</f>
        <v>-87.248853307453203</v>
      </c>
      <c r="BP337" s="12">
        <f>BP$4*temperature!$I447^2+BP$5*temperature!$I447^6</f>
        <v>-86.575725608799544</v>
      </c>
      <c r="BQ337" s="12">
        <f>BQ$4*temperature!$I447^2+BQ$5*temperature!$I447^6</f>
        <v>-86.148751753494253</v>
      </c>
    </row>
    <row r="338" spans="1:69">
      <c r="A338" s="2">
        <f t="shared" si="321"/>
        <v>2292</v>
      </c>
      <c r="B338" s="5">
        <f t="shared" si="322"/>
        <v>1165.4057526756455</v>
      </c>
      <c r="C338" s="5">
        <f t="shared" si="323"/>
        <v>2964.1702972832563</v>
      </c>
      <c r="D338" s="5">
        <f t="shared" si="324"/>
        <v>4369.9575160196327</v>
      </c>
      <c r="E338" s="15">
        <f t="shared" si="325"/>
        <v>2.146271523973494E-9</v>
      </c>
      <c r="F338" s="15">
        <f t="shared" si="326"/>
        <v>4.2282988214964422E-9</v>
      </c>
      <c r="G338" s="15">
        <f t="shared" si="327"/>
        <v>8.6319216344544554E-9</v>
      </c>
      <c r="H338" s="5">
        <f t="shared" si="328"/>
        <v>33980.129925413254</v>
      </c>
      <c r="I338" s="5">
        <f t="shared" si="329"/>
        <v>16464.438262497857</v>
      </c>
      <c r="J338" s="5">
        <f t="shared" si="330"/>
        <v>5816.8852707437172</v>
      </c>
      <c r="K338" s="5">
        <f t="shared" si="331"/>
        <v>29157.338418313579</v>
      </c>
      <c r="L338" s="5">
        <f t="shared" si="332"/>
        <v>5554.4845981312101</v>
      </c>
      <c r="M338" s="5">
        <f t="shared" si="333"/>
        <v>1331.1079683085834</v>
      </c>
      <c r="N338" s="15">
        <f t="shared" si="334"/>
        <v>-3.9969516999981414E-3</v>
      </c>
      <c r="O338" s="15">
        <f t="shared" si="335"/>
        <v>-3.0565615772641941E-3</v>
      </c>
      <c r="P338" s="15">
        <f t="shared" si="336"/>
        <v>-2.9252011987899174E-3</v>
      </c>
      <c r="Q338" s="5">
        <f t="shared" si="337"/>
        <v>227.8407640764579</v>
      </c>
      <c r="R338" s="5">
        <f t="shared" si="338"/>
        <v>311.42999238299598</v>
      </c>
      <c r="S338" s="5">
        <f t="shared" si="339"/>
        <v>241.73820014679745</v>
      </c>
      <c r="T338" s="5">
        <f t="shared" si="340"/>
        <v>6.705117507689665</v>
      </c>
      <c r="U338" s="5">
        <f t="shared" si="341"/>
        <v>18.915312348819135</v>
      </c>
      <c r="V338" s="5">
        <f t="shared" si="342"/>
        <v>41.558014108105326</v>
      </c>
      <c r="W338" s="15">
        <f t="shared" si="343"/>
        <v>-1.0734613539272964E-2</v>
      </c>
      <c r="X338" s="15">
        <f t="shared" si="344"/>
        <v>-1.217998157191269E-2</v>
      </c>
      <c r="Y338" s="15">
        <f t="shared" si="345"/>
        <v>-9.7425357312937999E-3</v>
      </c>
      <c r="Z338" s="5">
        <f t="shared" si="358"/>
        <v>136.33477309762708</v>
      </c>
      <c r="AA338" s="5">
        <f t="shared" si="359"/>
        <v>790.93917608699951</v>
      </c>
      <c r="AB338" s="5">
        <f t="shared" si="360"/>
        <v>7181.1645604152918</v>
      </c>
      <c r="AC338" s="16">
        <f t="shared" si="346"/>
        <v>0.73698509828451464</v>
      </c>
      <c r="AD338" s="16">
        <f t="shared" si="347"/>
        <v>3.1263745677733623</v>
      </c>
      <c r="AE338" s="16">
        <f t="shared" si="348"/>
        <v>36.663631197600083</v>
      </c>
      <c r="AF338" s="15">
        <f t="shared" si="349"/>
        <v>-4.0504037456468023E-3</v>
      </c>
      <c r="AG338" s="15">
        <f t="shared" si="350"/>
        <v>2.9673830763510267E-4</v>
      </c>
      <c r="AH338" s="15">
        <f t="shared" si="351"/>
        <v>9.7937136394747881E-3</v>
      </c>
      <c r="AI338" s="1">
        <f t="shared" si="315"/>
        <v>73140.740719801557</v>
      </c>
      <c r="AJ338" s="1">
        <f t="shared" si="316"/>
        <v>34966.210041291852</v>
      </c>
      <c r="AK338" s="1">
        <f t="shared" si="317"/>
        <v>12318.135620253381</v>
      </c>
      <c r="AL338" s="14">
        <f t="shared" si="352"/>
        <v>103.15829569366188</v>
      </c>
      <c r="AM338" s="14">
        <f t="shared" si="353"/>
        <v>26.034014803056877</v>
      </c>
      <c r="AN338" s="14">
        <f t="shared" si="354"/>
        <v>8.0433532421898146</v>
      </c>
      <c r="AO338" s="11">
        <f t="shared" si="355"/>
        <v>1.2118172941723349E-3</v>
      </c>
      <c r="AP338" s="11">
        <f t="shared" si="356"/>
        <v>1.5265701780469599E-3</v>
      </c>
      <c r="AQ338" s="11">
        <f t="shared" si="357"/>
        <v>1.3847917653907799E-3</v>
      </c>
      <c r="AR338" s="1">
        <f t="shared" si="363"/>
        <v>33980.129925413254</v>
      </c>
      <c r="AS338" s="1">
        <f t="shared" si="361"/>
        <v>16464.438262497857</v>
      </c>
      <c r="AT338" s="1">
        <f t="shared" si="362"/>
        <v>5816.8852707437172</v>
      </c>
      <c r="AU338" s="1">
        <f t="shared" si="318"/>
        <v>6796.0259850826515</v>
      </c>
      <c r="AV338" s="1">
        <f t="shared" si="319"/>
        <v>3292.8876524995717</v>
      </c>
      <c r="AW338" s="1">
        <f t="shared" si="320"/>
        <v>1163.3770541487436</v>
      </c>
      <c r="AX338" s="2">
        <v>0.2</v>
      </c>
      <c r="AY338" s="2">
        <v>0.2</v>
      </c>
      <c r="AZ338" s="2">
        <v>0.2</v>
      </c>
      <c r="BA338" s="2">
        <f t="shared" si="364"/>
        <v>0.2</v>
      </c>
      <c r="BB338" s="2">
        <f t="shared" si="370"/>
        <v>4.000000000000001E-3</v>
      </c>
      <c r="BC338" s="2">
        <f t="shared" si="365"/>
        <v>4.000000000000001E-3</v>
      </c>
      <c r="BD338" s="2">
        <f t="shared" si="366"/>
        <v>4.000000000000001E-3</v>
      </c>
      <c r="BE338" s="2">
        <f t="shared" si="367"/>
        <v>135.92051970165303</v>
      </c>
      <c r="BF338" s="2">
        <f t="shared" si="368"/>
        <v>65.857753049991445</v>
      </c>
      <c r="BG338" s="2">
        <f t="shared" si="369"/>
        <v>23.267541082974873</v>
      </c>
      <c r="BH338" s="2">
        <f t="shared" si="371"/>
        <v>9969.6149862165112</v>
      </c>
      <c r="BI338" s="2">
        <f t="shared" si="372"/>
        <v>832.65256091888659</v>
      </c>
      <c r="BJ338" s="2">
        <f t="shared" si="373"/>
        <v>32.400790828875387</v>
      </c>
      <c r="BK338" s="11">
        <f t="shared" si="374"/>
        <v>2.6388821952626346E-2</v>
      </c>
      <c r="BL338" s="12">
        <f>BL$4*temperature!$I448+BL$5*temperature!$I448^2</f>
        <v>-20.796094479000335</v>
      </c>
      <c r="BM338" s="12">
        <f>BM$4*temperature!$I448+BM$5*temperature!$I448^2</f>
        <v>-18.843605355929817</v>
      </c>
      <c r="BN338" s="12">
        <f>BN$4*temperature!$I448+BN$5*temperature!$I448^2</f>
        <v>-17.039197230423689</v>
      </c>
      <c r="BO338" s="12">
        <f>BO$4*temperature!$I448^2+BO$5*temperature!$I448^6</f>
        <v>-87.290853336080204</v>
      </c>
      <c r="BP338" s="12">
        <f>BP$4*temperature!$I448^2+BP$5*temperature!$I448^6</f>
        <v>-86.615606206396649</v>
      </c>
      <c r="BQ338" s="12">
        <f>BQ$4*temperature!$I448^2+BQ$5*temperature!$I448^6</f>
        <v>-86.187286501245822</v>
      </c>
    </row>
    <row r="339" spans="1:69">
      <c r="A339" s="2">
        <f t="shared" si="321"/>
        <v>2293</v>
      </c>
      <c r="B339" s="5">
        <f t="shared" si="322"/>
        <v>1165.4057550518587</v>
      </c>
      <c r="C339" s="5">
        <f t="shared" si="323"/>
        <v>2964.1703091899844</v>
      </c>
      <c r="D339" s="5">
        <f t="shared" si="324"/>
        <v>4369.9575518547072</v>
      </c>
      <c r="E339" s="15">
        <f t="shared" si="325"/>
        <v>2.0389579477748191E-9</v>
      </c>
      <c r="F339" s="15">
        <f t="shared" si="326"/>
        <v>4.01688388042162E-9</v>
      </c>
      <c r="G339" s="15">
        <f t="shared" si="327"/>
        <v>8.2003255527317319E-9</v>
      </c>
      <c r="H339" s="5">
        <f t="shared" si="328"/>
        <v>33857.041929879379</v>
      </c>
      <c r="I339" s="5">
        <f t="shared" si="329"/>
        <v>16419.629223458378</v>
      </c>
      <c r="J339" s="5">
        <f t="shared" si="330"/>
        <v>5801.7048973166666</v>
      </c>
      <c r="K339" s="5">
        <f t="shared" si="331"/>
        <v>29051.72021256476</v>
      </c>
      <c r="L339" s="5">
        <f t="shared" si="332"/>
        <v>5539.3676849645499</v>
      </c>
      <c r="M339" s="5">
        <f t="shared" si="333"/>
        <v>1327.6341539872151</v>
      </c>
      <c r="N339" s="15">
        <f t="shared" si="334"/>
        <v>-3.6223541474718068E-3</v>
      </c>
      <c r="O339" s="15">
        <f t="shared" si="335"/>
        <v>-2.7215690132161852E-3</v>
      </c>
      <c r="P339" s="15">
        <f t="shared" si="336"/>
        <v>-2.6097164197600442E-3</v>
      </c>
      <c r="Q339" s="5">
        <f t="shared" si="337"/>
        <v>224.57852153736195</v>
      </c>
      <c r="R339" s="5">
        <f t="shared" si="338"/>
        <v>306.79952731721704</v>
      </c>
      <c r="S339" s="5">
        <f t="shared" si="339"/>
        <v>238.75833715743357</v>
      </c>
      <c r="T339" s="5">
        <f t="shared" si="340"/>
        <v>6.6331406625092031</v>
      </c>
      <c r="U339" s="5">
        <f t="shared" si="341"/>
        <v>18.684924192983544</v>
      </c>
      <c r="V339" s="5">
        <f t="shared" si="342"/>
        <v>41.1531336707355</v>
      </c>
      <c r="W339" s="15">
        <f t="shared" si="343"/>
        <v>-1.0734613539272964E-2</v>
      </c>
      <c r="X339" s="15">
        <f t="shared" si="344"/>
        <v>-1.217998157191269E-2</v>
      </c>
      <c r="Y339" s="15">
        <f t="shared" si="345"/>
        <v>-9.7425357312937999E-3</v>
      </c>
      <c r="Z339" s="5">
        <f t="shared" si="358"/>
        <v>133.78809868562971</v>
      </c>
      <c r="AA339" s="5">
        <f t="shared" si="359"/>
        <v>779.1485809072318</v>
      </c>
      <c r="AB339" s="5">
        <f t="shared" si="360"/>
        <v>7159.8415221290779</v>
      </c>
      <c r="AC339" s="16">
        <f t="shared" si="346"/>
        <v>0.73400001108193713</v>
      </c>
      <c r="AD339" s="16">
        <f t="shared" si="347"/>
        <v>3.1273022828716366</v>
      </c>
      <c r="AE339" s="16">
        <f t="shared" si="348"/>
        <v>37.022704302532695</v>
      </c>
      <c r="AF339" s="15">
        <f t="shared" si="349"/>
        <v>-4.0504037456468023E-3</v>
      </c>
      <c r="AG339" s="15">
        <f t="shared" si="350"/>
        <v>2.9673830763510267E-4</v>
      </c>
      <c r="AH339" s="15">
        <f t="shared" si="351"/>
        <v>9.7937136394747881E-3</v>
      </c>
      <c r="AI339" s="1">
        <f t="shared" si="315"/>
        <v>72622.692632904058</v>
      </c>
      <c r="AJ339" s="1">
        <f t="shared" si="316"/>
        <v>34762.476689662239</v>
      </c>
      <c r="AK339" s="1">
        <f t="shared" si="317"/>
        <v>12249.699112376786</v>
      </c>
      <c r="AL339" s="14">
        <f t="shared" si="352"/>
        <v>103.28205461035321</v>
      </c>
      <c r="AM339" s="14">
        <f t="shared" si="353"/>
        <v>26.073360126163923</v>
      </c>
      <c r="AN339" s="14">
        <f t="shared" si="354"/>
        <v>8.05438022783237</v>
      </c>
      <c r="AO339" s="11">
        <f t="shared" si="355"/>
        <v>1.1996991212306115E-3</v>
      </c>
      <c r="AP339" s="11">
        <f t="shared" si="356"/>
        <v>1.5113044762664902E-3</v>
      </c>
      <c r="AQ339" s="11">
        <f t="shared" si="357"/>
        <v>1.3709438477368721E-3</v>
      </c>
      <c r="AR339" s="1">
        <f t="shared" si="363"/>
        <v>33857.041929879379</v>
      </c>
      <c r="AS339" s="1">
        <f t="shared" si="361"/>
        <v>16419.629223458378</v>
      </c>
      <c r="AT339" s="1">
        <f t="shared" si="362"/>
        <v>5801.7048973166666</v>
      </c>
      <c r="AU339" s="1">
        <f t="shared" si="318"/>
        <v>6771.4083859758757</v>
      </c>
      <c r="AV339" s="1">
        <f t="shared" si="319"/>
        <v>3283.9258446916756</v>
      </c>
      <c r="AW339" s="1">
        <f t="shared" si="320"/>
        <v>1160.3409794633333</v>
      </c>
      <c r="AX339" s="2">
        <v>0.2</v>
      </c>
      <c r="AY339" s="2">
        <v>0.2</v>
      </c>
      <c r="AZ339" s="2">
        <v>0.2</v>
      </c>
      <c r="BA339" s="2">
        <f t="shared" si="364"/>
        <v>0.2</v>
      </c>
      <c r="BB339" s="2">
        <f t="shared" si="370"/>
        <v>4.000000000000001E-3</v>
      </c>
      <c r="BC339" s="2">
        <f t="shared" si="365"/>
        <v>4.000000000000001E-3</v>
      </c>
      <c r="BD339" s="2">
        <f t="shared" si="366"/>
        <v>4.000000000000001E-3</v>
      </c>
      <c r="BE339" s="2">
        <f t="shared" si="367"/>
        <v>135.42816771951755</v>
      </c>
      <c r="BF339" s="2">
        <f t="shared" si="368"/>
        <v>65.678516893833532</v>
      </c>
      <c r="BG339" s="2">
        <f t="shared" si="369"/>
        <v>23.206819589266672</v>
      </c>
      <c r="BH339" s="2">
        <f t="shared" si="371"/>
        <v>10122.587064918354</v>
      </c>
      <c r="BI339" s="2">
        <f t="shared" si="372"/>
        <v>842.95240347300887</v>
      </c>
      <c r="BJ339" s="2">
        <f t="shared" si="373"/>
        <v>32.412476613540747</v>
      </c>
      <c r="BK339" s="11">
        <f t="shared" si="374"/>
        <v>2.6745947226470251E-2</v>
      </c>
      <c r="BL339" s="12">
        <f>BL$4*temperature!$I449+BL$5*temperature!$I449^2</f>
        <v>-20.80064558063323</v>
      </c>
      <c r="BM339" s="12">
        <f>BM$4*temperature!$I449+BM$5*temperature!$I449^2</f>
        <v>-18.847199480979206</v>
      </c>
      <c r="BN339" s="12">
        <f>BN$4*temperature!$I449+BN$5*temperature!$I449^2</f>
        <v>-17.042062964253901</v>
      </c>
      <c r="BO339" s="12">
        <f>BO$4*temperature!$I449^2+BO$5*temperature!$I449^6</f>
        <v>-87.328835280656165</v>
      </c>
      <c r="BP339" s="12">
        <f>BP$4*temperature!$I449^2+BP$5*temperature!$I449^6</f>
        <v>-86.651671273326286</v>
      </c>
      <c r="BQ339" s="12">
        <f>BQ$4*temperature!$I449^2+BQ$5*temperature!$I449^6</f>
        <v>-86.222134340767141</v>
      </c>
    </row>
    <row r="340" spans="1:69">
      <c r="A340" s="2">
        <f t="shared" si="321"/>
        <v>2294</v>
      </c>
      <c r="B340" s="5">
        <f t="shared" si="322"/>
        <v>1165.4057573092614</v>
      </c>
      <c r="C340" s="5">
        <f t="shared" si="323"/>
        <v>2964.170320501376</v>
      </c>
      <c r="D340" s="5">
        <f t="shared" si="324"/>
        <v>4369.9575858980279</v>
      </c>
      <c r="E340" s="15">
        <f t="shared" si="325"/>
        <v>1.937010050386078E-9</v>
      </c>
      <c r="F340" s="15">
        <f t="shared" si="326"/>
        <v>3.8160396864005389E-9</v>
      </c>
      <c r="G340" s="15">
        <f t="shared" si="327"/>
        <v>7.7903092750951451E-9</v>
      </c>
      <c r="H340" s="5">
        <f t="shared" si="328"/>
        <v>33746.853073196537</v>
      </c>
      <c r="I340" s="5">
        <f t="shared" si="329"/>
        <v>16380.336167965103</v>
      </c>
      <c r="J340" s="5">
        <f t="shared" si="330"/>
        <v>5788.3579831343668</v>
      </c>
      <c r="K340" s="5">
        <f t="shared" si="331"/>
        <v>28957.170377390888</v>
      </c>
      <c r="L340" s="5">
        <f t="shared" si="332"/>
        <v>5526.1116591959008</v>
      </c>
      <c r="M340" s="5">
        <f t="shared" si="333"/>
        <v>1324.5799002291362</v>
      </c>
      <c r="N340" s="15">
        <f t="shared" si="334"/>
        <v>-3.25453482554805E-3</v>
      </c>
      <c r="O340" s="15">
        <f t="shared" si="335"/>
        <v>-2.3930575694821599E-3</v>
      </c>
      <c r="P340" s="15">
        <f t="shared" si="336"/>
        <v>-2.3005236411749452E-3</v>
      </c>
      <c r="Q340" s="5">
        <f t="shared" si="337"/>
        <v>221.44470562318006</v>
      </c>
      <c r="R340" s="5">
        <f t="shared" si="338"/>
        <v>302.33746935844539</v>
      </c>
      <c r="S340" s="5">
        <f t="shared" si="339"/>
        <v>235.88830943981642</v>
      </c>
      <c r="T340" s="5">
        <f t="shared" si="340"/>
        <v>6.56193646094553</v>
      </c>
      <c r="U340" s="5">
        <f t="shared" si="341"/>
        <v>18.457342160640419</v>
      </c>
      <c r="V340" s="5">
        <f t="shared" si="342"/>
        <v>40.75219779549365</v>
      </c>
      <c r="W340" s="15">
        <f t="shared" si="343"/>
        <v>-1.0734613539272964E-2</v>
      </c>
      <c r="X340" s="15">
        <f t="shared" si="344"/>
        <v>-1.217998157191269E-2</v>
      </c>
      <c r="Y340" s="15">
        <f t="shared" si="345"/>
        <v>-9.7425357312937999E-3</v>
      </c>
      <c r="Z340" s="5">
        <f t="shared" si="358"/>
        <v>131.33837292995631</v>
      </c>
      <c r="AA340" s="5">
        <f t="shared" si="359"/>
        <v>767.79165534009792</v>
      </c>
      <c r="AB340" s="5">
        <f t="shared" si="360"/>
        <v>7140.8405163923208</v>
      </c>
      <c r="AC340" s="16">
        <f t="shared" si="346"/>
        <v>0.73102701468774611</v>
      </c>
      <c r="AD340" s="16">
        <f t="shared" si="347"/>
        <v>3.1282302732585192</v>
      </c>
      <c r="AE340" s="16">
        <f t="shared" si="348"/>
        <v>37.385294066630649</v>
      </c>
      <c r="AF340" s="15">
        <f t="shared" si="349"/>
        <v>-4.0504037456468023E-3</v>
      </c>
      <c r="AG340" s="15">
        <f t="shared" si="350"/>
        <v>2.9673830763510267E-4</v>
      </c>
      <c r="AH340" s="15">
        <f t="shared" si="351"/>
        <v>9.7937136394747881E-3</v>
      </c>
      <c r="AI340" s="1">
        <f t="shared" si="315"/>
        <v>72131.831755589519</v>
      </c>
      <c r="AJ340" s="1">
        <f t="shared" si="316"/>
        <v>34570.154865387696</v>
      </c>
      <c r="AK340" s="1">
        <f t="shared" si="317"/>
        <v>12185.070180602441</v>
      </c>
      <c r="AL340" s="14">
        <f t="shared" si="352"/>
        <v>103.40472292660661</v>
      </c>
      <c r="AM340" s="14">
        <f t="shared" si="353"/>
        <v>26.112370864175205</v>
      </c>
      <c r="AN340" s="14">
        <f t="shared" si="354"/>
        <v>8.0653119098228441</v>
      </c>
      <c r="AO340" s="11">
        <f t="shared" si="355"/>
        <v>1.1877021300183055E-3</v>
      </c>
      <c r="AP340" s="11">
        <f t="shared" si="356"/>
        <v>1.4961914315038253E-3</v>
      </c>
      <c r="AQ340" s="11">
        <f t="shared" si="357"/>
        <v>1.3572344092595034E-3</v>
      </c>
      <c r="AR340" s="1">
        <f t="shared" si="363"/>
        <v>33746.853073196537</v>
      </c>
      <c r="AS340" s="1">
        <f t="shared" si="361"/>
        <v>16380.336167965103</v>
      </c>
      <c r="AT340" s="1">
        <f t="shared" si="362"/>
        <v>5788.3579831343668</v>
      </c>
      <c r="AU340" s="1">
        <f t="shared" si="318"/>
        <v>6749.3706146393079</v>
      </c>
      <c r="AV340" s="1">
        <f t="shared" si="319"/>
        <v>3276.0672335930208</v>
      </c>
      <c r="AW340" s="1">
        <f t="shared" si="320"/>
        <v>1157.6715966268735</v>
      </c>
      <c r="AX340" s="2">
        <v>0.2</v>
      </c>
      <c r="AY340" s="2">
        <v>0.2</v>
      </c>
      <c r="AZ340" s="2">
        <v>0.2</v>
      </c>
      <c r="BA340" s="2">
        <f t="shared" si="364"/>
        <v>0.20000000000000004</v>
      </c>
      <c r="BB340" s="2">
        <f t="shared" si="370"/>
        <v>4.000000000000001E-3</v>
      </c>
      <c r="BC340" s="2">
        <f t="shared" si="365"/>
        <v>4.000000000000001E-3</v>
      </c>
      <c r="BD340" s="2">
        <f t="shared" si="366"/>
        <v>4.000000000000001E-3</v>
      </c>
      <c r="BE340" s="2">
        <f t="shared" si="367"/>
        <v>134.98741229278619</v>
      </c>
      <c r="BF340" s="2">
        <f t="shared" si="368"/>
        <v>65.521344671860419</v>
      </c>
      <c r="BG340" s="2">
        <f t="shared" si="369"/>
        <v>23.153431932537472</v>
      </c>
      <c r="BH340" s="2">
        <f t="shared" si="371"/>
        <v>10277.834975523559</v>
      </c>
      <c r="BI340" s="2">
        <f t="shared" si="372"/>
        <v>853.37401385063708</v>
      </c>
      <c r="BJ340" s="2">
        <f t="shared" si="373"/>
        <v>32.423958887454603</v>
      </c>
      <c r="BK340" s="11">
        <f t="shared" si="374"/>
        <v>2.7096400590572028E-2</v>
      </c>
      <c r="BL340" s="12">
        <f>BL$4*temperature!$I450+BL$5*temperature!$I450^2</f>
        <v>-20.804731976609542</v>
      </c>
      <c r="BM340" s="12">
        <f>BM$4*temperature!$I450+BM$5*temperature!$I450^2</f>
        <v>-18.850426597373495</v>
      </c>
      <c r="BN340" s="12">
        <f>BN$4*temperature!$I450+BN$5*temperature!$I450^2</f>
        <v>-17.044636052738191</v>
      </c>
      <c r="BO340" s="12">
        <f>BO$4*temperature!$I450^2+BO$5*temperature!$I450^6</f>
        <v>-87.36294708596408</v>
      </c>
      <c r="BP340" s="12">
        <f>BP$4*temperature!$I450^2+BP$5*temperature!$I450^6</f>
        <v>-86.684061350096243</v>
      </c>
      <c r="BQ340" s="12">
        <f>BQ$4*temperature!$I450^2+BQ$5*temperature!$I450^6</f>
        <v>-86.253431110819946</v>
      </c>
    </row>
    <row r="341" spans="1:69">
      <c r="A341" s="2">
        <f t="shared" si="321"/>
        <v>2295</v>
      </c>
      <c r="B341" s="5">
        <f t="shared" si="322"/>
        <v>1165.405759453794</v>
      </c>
      <c r="C341" s="5">
        <f t="shared" si="323"/>
        <v>2964.1703312471977</v>
      </c>
      <c r="D341" s="5">
        <f t="shared" si="324"/>
        <v>4369.9576182391829</v>
      </c>
      <c r="E341" s="15">
        <f t="shared" si="325"/>
        <v>1.840159547866774E-9</v>
      </c>
      <c r="F341" s="15">
        <f t="shared" si="326"/>
        <v>3.6252377020805117E-9</v>
      </c>
      <c r="G341" s="15">
        <f t="shared" si="327"/>
        <v>7.4007938113403873E-9</v>
      </c>
      <c r="H341" s="5">
        <f t="shared" si="328"/>
        <v>33649.171521830642</v>
      </c>
      <c r="I341" s="5">
        <f t="shared" si="329"/>
        <v>16346.397240511169</v>
      </c>
      <c r="J341" s="5">
        <f t="shared" si="330"/>
        <v>5776.7902725729364</v>
      </c>
      <c r="K341" s="5">
        <f t="shared" si="331"/>
        <v>28873.35269185682</v>
      </c>
      <c r="L341" s="5">
        <f t="shared" si="332"/>
        <v>5514.6619167574263</v>
      </c>
      <c r="M341" s="5">
        <f t="shared" si="333"/>
        <v>1321.9327913986997</v>
      </c>
      <c r="N341" s="15">
        <f t="shared" si="334"/>
        <v>-2.8945399167700225E-3</v>
      </c>
      <c r="O341" s="15">
        <f t="shared" si="335"/>
        <v>-2.0719346883665279E-3</v>
      </c>
      <c r="P341" s="15">
        <f t="shared" si="336"/>
        <v>-1.9984516071689384E-3</v>
      </c>
      <c r="Q341" s="5">
        <f t="shared" si="337"/>
        <v>218.43348282854672</v>
      </c>
      <c r="R341" s="5">
        <f t="shared" si="338"/>
        <v>298.03621196982505</v>
      </c>
      <c r="S341" s="5">
        <f t="shared" si="339"/>
        <v>233.12334225281711</v>
      </c>
      <c r="T341" s="5">
        <f t="shared" si="340"/>
        <v>6.4914966089680153</v>
      </c>
      <c r="U341" s="5">
        <f t="shared" si="341"/>
        <v>18.232532073257332</v>
      </c>
      <c r="V341" s="5">
        <f t="shared" si="342"/>
        <v>40.3551680523423</v>
      </c>
      <c r="W341" s="15">
        <f t="shared" si="343"/>
        <v>-1.0734613539272964E-2</v>
      </c>
      <c r="X341" s="15">
        <f t="shared" si="344"/>
        <v>-1.217998157191269E-2</v>
      </c>
      <c r="Y341" s="15">
        <f t="shared" si="345"/>
        <v>-9.7425357312937999E-3</v>
      </c>
      <c r="Z341" s="5">
        <f t="shared" si="358"/>
        <v>128.98109948764656</v>
      </c>
      <c r="AA341" s="5">
        <f t="shared" si="359"/>
        <v>756.84949912590127</v>
      </c>
      <c r="AB341" s="5">
        <f t="shared" si="360"/>
        <v>7124.0977318494879</v>
      </c>
      <c r="AC341" s="16">
        <f t="shared" si="346"/>
        <v>0.72806606012928587</v>
      </c>
      <c r="AD341" s="16">
        <f t="shared" si="347"/>
        <v>3.1291585390156986</v>
      </c>
      <c r="AE341" s="16">
        <f t="shared" si="348"/>
        <v>37.751434931046788</v>
      </c>
      <c r="AF341" s="15">
        <f t="shared" si="349"/>
        <v>-4.0504037456468023E-3</v>
      </c>
      <c r="AG341" s="15">
        <f t="shared" si="350"/>
        <v>2.9673830763510267E-4</v>
      </c>
      <c r="AH341" s="15">
        <f t="shared" si="351"/>
        <v>9.7937136394747881E-3</v>
      </c>
      <c r="AI341" s="1">
        <f t="shared" si="315"/>
        <v>71668.019194669876</v>
      </c>
      <c r="AJ341" s="1">
        <f t="shared" si="316"/>
        <v>34389.206612441943</v>
      </c>
      <c r="AK341" s="1">
        <f t="shared" si="317"/>
        <v>12124.23475916907</v>
      </c>
      <c r="AL341" s="14">
        <f t="shared" si="352"/>
        <v>103.52630879618376</v>
      </c>
      <c r="AM341" s="14">
        <f t="shared" si="353"/>
        <v>26.151049278663002</v>
      </c>
      <c r="AN341" s="14">
        <f t="shared" si="354"/>
        <v>8.0761489634798131</v>
      </c>
      <c r="AO341" s="11">
        <f t="shared" si="355"/>
        <v>1.1758251087181223E-3</v>
      </c>
      <c r="AP341" s="11">
        <f t="shared" si="356"/>
        <v>1.4812295171887869E-3</v>
      </c>
      <c r="AQ341" s="11">
        <f t="shared" si="357"/>
        <v>1.3436620651669084E-3</v>
      </c>
      <c r="AR341" s="1">
        <f t="shared" si="363"/>
        <v>33649.171521830642</v>
      </c>
      <c r="AS341" s="1">
        <f t="shared" si="361"/>
        <v>16346.397240511169</v>
      </c>
      <c r="AT341" s="1">
        <f t="shared" si="362"/>
        <v>5776.7902725729364</v>
      </c>
      <c r="AU341" s="1">
        <f t="shared" si="318"/>
        <v>6729.8343043661289</v>
      </c>
      <c r="AV341" s="1">
        <f t="shared" si="319"/>
        <v>3269.2794481022338</v>
      </c>
      <c r="AW341" s="1">
        <f t="shared" si="320"/>
        <v>1155.3580545145874</v>
      </c>
      <c r="AX341" s="2">
        <v>0.2</v>
      </c>
      <c r="AY341" s="2">
        <v>0.2</v>
      </c>
      <c r="AZ341" s="2">
        <v>0.2</v>
      </c>
      <c r="BA341" s="2">
        <f t="shared" si="364"/>
        <v>0.2</v>
      </c>
      <c r="BB341" s="2">
        <f t="shared" si="370"/>
        <v>4.000000000000001E-3</v>
      </c>
      <c r="BC341" s="2">
        <f t="shared" si="365"/>
        <v>4.000000000000001E-3</v>
      </c>
      <c r="BD341" s="2">
        <f t="shared" si="366"/>
        <v>4.000000000000001E-3</v>
      </c>
      <c r="BE341" s="2">
        <f t="shared" si="367"/>
        <v>134.59668608732261</v>
      </c>
      <c r="BF341" s="2">
        <f t="shared" si="368"/>
        <v>65.385588962044693</v>
      </c>
      <c r="BG341" s="2">
        <f t="shared" si="369"/>
        <v>23.107161090291751</v>
      </c>
      <c r="BH341" s="2">
        <f t="shared" si="371"/>
        <v>10435.380580719417</v>
      </c>
      <c r="BI341" s="2">
        <f t="shared" si="372"/>
        <v>863.9179789054449</v>
      </c>
      <c r="BJ341" s="2">
        <f t="shared" si="373"/>
        <v>32.43521068918983</v>
      </c>
      <c r="BK341" s="11">
        <f t="shared" si="374"/>
        <v>2.7439200843235451E-2</v>
      </c>
      <c r="BL341" s="12">
        <f>BL$4*temperature!$I451+BL$5*temperature!$I451^2</f>
        <v>-20.808372172006578</v>
      </c>
      <c r="BM341" s="12">
        <f>BM$4*temperature!$I451+BM$5*temperature!$I451^2</f>
        <v>-18.853301324790991</v>
      </c>
      <c r="BN341" s="12">
        <f>BN$4*temperature!$I451+BN$5*temperature!$I451^2</f>
        <v>-17.046928157476557</v>
      </c>
      <c r="BO341" s="12">
        <f>BO$4*temperature!$I451^2+BO$5*temperature!$I451^6</f>
        <v>-87.393340648532302</v>
      </c>
      <c r="BP341" s="12">
        <f>BP$4*temperature!$I451^2+BP$5*temperature!$I451^6</f>
        <v>-86.712920720258012</v>
      </c>
      <c r="BQ341" s="12">
        <f>BQ$4*temperature!$I451^2+BQ$5*temperature!$I451^6</f>
        <v>-86.281316260681905</v>
      </c>
    </row>
    <row r="342" spans="1:69">
      <c r="A342" s="2">
        <f t="shared" si="321"/>
        <v>2296</v>
      </c>
      <c r="B342" s="5">
        <f t="shared" si="322"/>
        <v>1165.4057614910998</v>
      </c>
      <c r="C342" s="5">
        <f t="shared" si="323"/>
        <v>2964.1703414557287</v>
      </c>
      <c r="D342" s="5">
        <f t="shared" si="324"/>
        <v>4369.9576489632809</v>
      </c>
      <c r="E342" s="15">
        <f t="shared" si="325"/>
        <v>1.7481515704734353E-9</v>
      </c>
      <c r="F342" s="15">
        <f t="shared" si="326"/>
        <v>3.443975816976486E-9</v>
      </c>
      <c r="G342" s="15">
        <f t="shared" si="327"/>
        <v>7.0307541207733676E-9</v>
      </c>
      <c r="H342" s="5">
        <f t="shared" si="328"/>
        <v>33563.590073352701</v>
      </c>
      <c r="I342" s="5">
        <f t="shared" si="329"/>
        <v>16317.643239237301</v>
      </c>
      <c r="J342" s="5">
        <f t="shared" si="330"/>
        <v>5766.9450974156007</v>
      </c>
      <c r="K342" s="5">
        <f t="shared" si="331"/>
        <v>28799.917747454027</v>
      </c>
      <c r="L342" s="5">
        <f t="shared" si="332"/>
        <v>5504.9613752034138</v>
      </c>
      <c r="M342" s="5">
        <f t="shared" si="333"/>
        <v>1319.679859777071</v>
      </c>
      <c r="N342" s="15">
        <f t="shared" si="334"/>
        <v>-2.5433466347503098E-3</v>
      </c>
      <c r="O342" s="15">
        <f t="shared" si="335"/>
        <v>-1.7590455589916454E-3</v>
      </c>
      <c r="P342" s="15">
        <f t="shared" si="336"/>
        <v>-1.7042709253357602E-3</v>
      </c>
      <c r="Q342" s="5">
        <f t="shared" si="337"/>
        <v>215.53909575637337</v>
      </c>
      <c r="R342" s="5">
        <f t="shared" si="338"/>
        <v>293.88826360563911</v>
      </c>
      <c r="S342" s="5">
        <f t="shared" si="339"/>
        <v>230.45869680861514</v>
      </c>
      <c r="T342" s="5">
        <f t="shared" si="340"/>
        <v>6.4218129015792424</v>
      </c>
      <c r="U342" s="5">
        <f t="shared" si="341"/>
        <v>18.010460168595749</v>
      </c>
      <c r="V342" s="5">
        <f t="shared" si="342"/>
        <v>39.962006385649993</v>
      </c>
      <c r="W342" s="15">
        <f t="shared" si="343"/>
        <v>-1.0734613539272964E-2</v>
      </c>
      <c r="X342" s="15">
        <f t="shared" si="344"/>
        <v>-1.217998157191269E-2</v>
      </c>
      <c r="Y342" s="15">
        <f t="shared" si="345"/>
        <v>-9.7425357312937999E-3</v>
      </c>
      <c r="Z342" s="5">
        <f t="shared" si="358"/>
        <v>126.71188265022029</v>
      </c>
      <c r="AA342" s="5">
        <f t="shared" si="359"/>
        <v>746.30343722073246</v>
      </c>
      <c r="AB342" s="5">
        <f t="shared" si="360"/>
        <v>7109.5460960471964</v>
      </c>
      <c r="AC342" s="16">
        <f t="shared" si="346"/>
        <v>0.72511709863225993</v>
      </c>
      <c r="AD342" s="16">
        <f t="shared" si="347"/>
        <v>3.1300870802248881</v>
      </c>
      <c r="AE342" s="16">
        <f t="shared" si="348"/>
        <v>38.121161674240724</v>
      </c>
      <c r="AF342" s="15">
        <f t="shared" si="349"/>
        <v>-4.0504037456468023E-3</v>
      </c>
      <c r="AG342" s="15">
        <f t="shared" si="350"/>
        <v>2.9673830763510267E-4</v>
      </c>
      <c r="AH342" s="15">
        <f t="shared" si="351"/>
        <v>9.7937136394747881E-3</v>
      </c>
      <c r="AI342" s="1">
        <f t="shared" si="315"/>
        <v>71231.051579569015</v>
      </c>
      <c r="AJ342" s="1">
        <f t="shared" si="316"/>
        <v>34219.565399299987</v>
      </c>
      <c r="AK342" s="1">
        <f t="shared" si="317"/>
        <v>12067.169337766751</v>
      </c>
      <c r="AL342" s="14">
        <f t="shared" si="352"/>
        <v>103.64682034114625</v>
      </c>
      <c r="AM342" s="14">
        <f t="shared" si="353"/>
        <v>26.189397627699048</v>
      </c>
      <c r="AN342" s="14">
        <f t="shared" si="354"/>
        <v>8.0868920623247309</v>
      </c>
      <c r="AO342" s="11">
        <f t="shared" si="355"/>
        <v>1.1640668576309411E-3</v>
      </c>
      <c r="AP342" s="11">
        <f t="shared" si="356"/>
        <v>1.466417222016899E-3</v>
      </c>
      <c r="AQ342" s="11">
        <f t="shared" si="357"/>
        <v>1.3302254445152393E-3</v>
      </c>
      <c r="AR342" s="1">
        <f t="shared" si="363"/>
        <v>33563.590073352701</v>
      </c>
      <c r="AS342" s="1">
        <f t="shared" si="361"/>
        <v>16317.643239237301</v>
      </c>
      <c r="AT342" s="1">
        <f t="shared" si="362"/>
        <v>5766.9450974156007</v>
      </c>
      <c r="AU342" s="1">
        <f t="shared" si="318"/>
        <v>6712.7180146705405</v>
      </c>
      <c r="AV342" s="1">
        <f t="shared" si="319"/>
        <v>3263.5286478474604</v>
      </c>
      <c r="AW342" s="1">
        <f t="shared" si="320"/>
        <v>1153.3890194831201</v>
      </c>
      <c r="AX342" s="2">
        <v>0.2</v>
      </c>
      <c r="AY342" s="2">
        <v>0.2</v>
      </c>
      <c r="AZ342" s="2">
        <v>0.2</v>
      </c>
      <c r="BA342" s="2">
        <f t="shared" si="364"/>
        <v>0.2</v>
      </c>
      <c r="BB342" s="2">
        <f t="shared" si="370"/>
        <v>4.000000000000001E-3</v>
      </c>
      <c r="BC342" s="2">
        <f t="shared" si="365"/>
        <v>4.000000000000001E-3</v>
      </c>
      <c r="BD342" s="2">
        <f t="shared" si="366"/>
        <v>4.000000000000001E-3</v>
      </c>
      <c r="BE342" s="2">
        <f t="shared" si="367"/>
        <v>134.25436029341083</v>
      </c>
      <c r="BF342" s="2">
        <f t="shared" si="368"/>
        <v>65.270572956949223</v>
      </c>
      <c r="BG342" s="2">
        <f t="shared" si="369"/>
        <v>23.06778038966241</v>
      </c>
      <c r="BH342" s="2">
        <f t="shared" si="371"/>
        <v>10595.246277258073</v>
      </c>
      <c r="BI342" s="2">
        <f t="shared" si="372"/>
        <v>874.58491682712543</v>
      </c>
      <c r="BJ342" s="2">
        <f t="shared" si="373"/>
        <v>32.446206942082782</v>
      </c>
      <c r="BK342" s="11">
        <f t="shared" si="374"/>
        <v>2.7773432782997126E-2</v>
      </c>
      <c r="BL342" s="12">
        <f>BL$4*temperature!$I452+BL$5*temperature!$I452^2</f>
        <v>-20.811585026289386</v>
      </c>
      <c r="BM342" s="12">
        <f>BM$4*temperature!$I452+BM$5*temperature!$I452^2</f>
        <v>-18.855838561854128</v>
      </c>
      <c r="BN342" s="12">
        <f>BN$4*temperature!$I452+BN$5*temperature!$I452^2</f>
        <v>-17.048951161711784</v>
      </c>
      <c r="BO342" s="12">
        <f>BO$4*temperature!$I452^2+BO$5*temperature!$I452^6</f>
        <v>-87.42017123165526</v>
      </c>
      <c r="BP342" s="12">
        <f>BP$4*temperature!$I452^2+BP$5*temperature!$I452^6</f>
        <v>-86.738396855683888</v>
      </c>
      <c r="BQ342" s="12">
        <f>BQ$4*temperature!$I452^2+BQ$5*temperature!$I452^6</f>
        <v>-86.305932314636777</v>
      </c>
    </row>
    <row r="343" spans="1:69">
      <c r="A343" s="2">
        <f t="shared" si="321"/>
        <v>2297</v>
      </c>
      <c r="B343" s="5">
        <f t="shared" si="322"/>
        <v>1165.4057634265405</v>
      </c>
      <c r="C343" s="5">
        <f t="shared" si="323"/>
        <v>2964.1703511538331</v>
      </c>
      <c r="D343" s="5">
        <f t="shared" si="324"/>
        <v>4369.9576781511742</v>
      </c>
      <c r="E343" s="15">
        <f t="shared" si="325"/>
        <v>1.6607439919497635E-9</v>
      </c>
      <c r="F343" s="15">
        <f t="shared" si="326"/>
        <v>3.2717770261276618E-9</v>
      </c>
      <c r="G343" s="15">
        <f t="shared" si="327"/>
        <v>6.6792164147346991E-9</v>
      </c>
      <c r="H343" s="5">
        <f t="shared" si="328"/>
        <v>33489.687801405853</v>
      </c>
      <c r="I343" s="5">
        <f t="shared" si="329"/>
        <v>16293.898335818612</v>
      </c>
      <c r="J343" s="5">
        <f t="shared" si="330"/>
        <v>5758.7636165318099</v>
      </c>
      <c r="K343" s="5">
        <f t="shared" si="331"/>
        <v>28736.50435959666</v>
      </c>
      <c r="L343" s="5">
        <f t="shared" si="332"/>
        <v>5496.9507165726991</v>
      </c>
      <c r="M343" s="5">
        <f t="shared" si="333"/>
        <v>1317.8076404090502</v>
      </c>
      <c r="N343" s="15">
        <f t="shared" si="334"/>
        <v>-2.2018600335402816E-3</v>
      </c>
      <c r="O343" s="15">
        <f t="shared" si="335"/>
        <v>-1.4551707241394762E-3</v>
      </c>
      <c r="P343" s="15">
        <f t="shared" si="336"/>
        <v>-1.418692082136519E-3</v>
      </c>
      <c r="Q343" s="5">
        <f t="shared" si="337"/>
        <v>212.75587480072957</v>
      </c>
      <c r="R343" s="5">
        <f t="shared" si="338"/>
        <v>289.88626218345212</v>
      </c>
      <c r="S343" s="5">
        <f t="shared" si="339"/>
        <v>227.88968163543245</v>
      </c>
      <c r="T343" s="5">
        <f t="shared" si="340"/>
        <v>6.3528772218592717</v>
      </c>
      <c r="U343" s="5">
        <f t="shared" si="341"/>
        <v>17.791093095640587</v>
      </c>
      <c r="V343" s="5">
        <f t="shared" si="342"/>
        <v>39.572675110543607</v>
      </c>
      <c r="W343" s="15">
        <f t="shared" si="343"/>
        <v>-1.0734613539272964E-2</v>
      </c>
      <c r="X343" s="15">
        <f t="shared" si="344"/>
        <v>-1.217998157191269E-2</v>
      </c>
      <c r="Y343" s="15">
        <f t="shared" si="345"/>
        <v>-9.7425357312937999E-3</v>
      </c>
      <c r="Z343" s="5">
        <f t="shared" si="358"/>
        <v>124.52643341249843</v>
      </c>
      <c r="AA343" s="5">
        <f t="shared" si="359"/>
        <v>736.13506022522142</v>
      </c>
      <c r="AB343" s="5">
        <f t="shared" si="360"/>
        <v>7097.1155793063508</v>
      </c>
      <c r="AC343" s="16">
        <f t="shared" si="346"/>
        <v>0.72218008161992731</v>
      </c>
      <c r="AD343" s="16">
        <f t="shared" si="347"/>
        <v>3.1310158969678246</v>
      </c>
      <c r="AE343" s="16">
        <f t="shared" si="348"/>
        <v>38.494509415282359</v>
      </c>
      <c r="AF343" s="15">
        <f t="shared" si="349"/>
        <v>-4.0504037456468023E-3</v>
      </c>
      <c r="AG343" s="15">
        <f t="shared" si="350"/>
        <v>2.9673830763510267E-4</v>
      </c>
      <c r="AH343" s="15">
        <f t="shared" si="351"/>
        <v>9.7937136394747881E-3</v>
      </c>
      <c r="AI343" s="1">
        <f t="shared" si="315"/>
        <v>70820.664436282648</v>
      </c>
      <c r="AJ343" s="1">
        <f t="shared" si="316"/>
        <v>34061.137507217449</v>
      </c>
      <c r="AK343" s="1">
        <f t="shared" si="317"/>
        <v>12013.841423473195</v>
      </c>
      <c r="AL343" s="14">
        <f t="shared" si="352"/>
        <v>103.76626565131961</v>
      </c>
      <c r="AM343" s="14">
        <f t="shared" si="353"/>
        <v>26.227418165577401</v>
      </c>
      <c r="AN343" s="14">
        <f t="shared" si="354"/>
        <v>8.0975418780171999</v>
      </c>
      <c r="AO343" s="11">
        <f t="shared" si="355"/>
        <v>1.1524261890546318E-3</v>
      </c>
      <c r="AP343" s="11">
        <f t="shared" si="356"/>
        <v>1.45175304979673E-3</v>
      </c>
      <c r="AQ343" s="11">
        <f t="shared" si="357"/>
        <v>1.3169231900700868E-3</v>
      </c>
      <c r="AR343" s="1">
        <f t="shared" si="363"/>
        <v>33489.687801405853</v>
      </c>
      <c r="AS343" s="1">
        <f t="shared" si="361"/>
        <v>16293.898335818612</v>
      </c>
      <c r="AT343" s="1">
        <f t="shared" si="362"/>
        <v>5758.7636165318099</v>
      </c>
      <c r="AU343" s="1">
        <f t="shared" si="318"/>
        <v>6697.9375602811706</v>
      </c>
      <c r="AV343" s="1">
        <f t="shared" si="319"/>
        <v>3258.7796671637225</v>
      </c>
      <c r="AW343" s="1">
        <f t="shared" si="320"/>
        <v>1151.752723306362</v>
      </c>
      <c r="AX343" s="2">
        <v>0.2</v>
      </c>
      <c r="AY343" s="2">
        <v>0.2</v>
      </c>
      <c r="AZ343" s="2">
        <v>0.2</v>
      </c>
      <c r="BA343" s="2">
        <f t="shared" si="364"/>
        <v>0.19999999999999998</v>
      </c>
      <c r="BB343" s="2">
        <f t="shared" si="370"/>
        <v>4.000000000000001E-3</v>
      </c>
      <c r="BC343" s="2">
        <f t="shared" si="365"/>
        <v>4.000000000000001E-3</v>
      </c>
      <c r="BD343" s="2">
        <f t="shared" si="366"/>
        <v>4.000000000000001E-3</v>
      </c>
      <c r="BE343" s="2">
        <f t="shared" si="367"/>
        <v>133.95875120562346</v>
      </c>
      <c r="BF343" s="2">
        <f t="shared" si="368"/>
        <v>65.175593343274471</v>
      </c>
      <c r="BG343" s="2">
        <f t="shared" si="369"/>
        <v>23.035054466127246</v>
      </c>
      <c r="BH343" s="2">
        <f t="shared" si="371"/>
        <v>10757.455066739132</v>
      </c>
      <c r="BI343" s="2">
        <f t="shared" si="372"/>
        <v>885.37548155000138</v>
      </c>
      <c r="BJ343" s="2">
        <f t="shared" si="373"/>
        <v>32.456924519156011</v>
      </c>
      <c r="BK343" s="11">
        <f t="shared" si="374"/>
        <v>2.809825000510166E-2</v>
      </c>
      <c r="BL343" s="12">
        <f>BL$4*temperature!$I453+BL$5*temperature!$I453^2</f>
        <v>-20.814389689284376</v>
      </c>
      <c r="BM343" s="12">
        <f>BM$4*temperature!$I453+BM$5*temperature!$I453^2</f>
        <v>-18.85805343564687</v>
      </c>
      <c r="BN343" s="12">
        <f>BN$4*temperature!$I453+BN$5*temperature!$I453^2</f>
        <v>-17.050717130144935</v>
      </c>
      <c r="BO343" s="12">
        <f>BO$4*temperature!$I453^2+BO$5*temperature!$I453^6</f>
        <v>-87.443596895706818</v>
      </c>
      <c r="BP343" s="12">
        <f>BP$4*temperature!$I453^2+BP$5*temperature!$I453^6</f>
        <v>-86.760639876368941</v>
      </c>
      <c r="BQ343" s="12">
        <f>BQ$4*temperature!$I453^2+BQ$5*temperature!$I453^6</f>
        <v>-86.327424350501786</v>
      </c>
    </row>
    <row r="344" spans="1:69">
      <c r="A344" s="2">
        <f t="shared" si="321"/>
        <v>2298</v>
      </c>
      <c r="B344" s="5">
        <f t="shared" si="322"/>
        <v>1165.4057652652091</v>
      </c>
      <c r="C344" s="5">
        <f t="shared" si="323"/>
        <v>2964.1703603670321</v>
      </c>
      <c r="D344" s="5">
        <f t="shared" si="324"/>
        <v>4369.9577058796731</v>
      </c>
      <c r="E344" s="15">
        <f t="shared" si="325"/>
        <v>1.5777067923522753E-9</v>
      </c>
      <c r="F344" s="15">
        <f t="shared" si="326"/>
        <v>3.1081881748212786E-9</v>
      </c>
      <c r="G344" s="15">
        <f t="shared" si="327"/>
        <v>6.3452555939979637E-9</v>
      </c>
      <c r="H344" s="5">
        <f t="shared" si="328"/>
        <v>33427.031644121038</v>
      </c>
      <c r="I344" s="5">
        <f t="shared" si="329"/>
        <v>16274.980774642372</v>
      </c>
      <c r="J344" s="5">
        <f t="shared" si="330"/>
        <v>5752.1850488249956</v>
      </c>
      <c r="K344" s="5">
        <f t="shared" si="331"/>
        <v>28682.74093059263</v>
      </c>
      <c r="L344" s="5">
        <f t="shared" si="332"/>
        <v>5490.5686232646749</v>
      </c>
      <c r="M344" s="5">
        <f t="shared" si="333"/>
        <v>1316.3022244095334</v>
      </c>
      <c r="N344" s="15">
        <f t="shared" si="334"/>
        <v>-1.8709105439985718E-3</v>
      </c>
      <c r="O344" s="15">
        <f t="shared" si="335"/>
        <v>-1.1610242909370072E-3</v>
      </c>
      <c r="P344" s="15">
        <f t="shared" si="336"/>
        <v>-1.1423639940724151E-3</v>
      </c>
      <c r="Q344" s="5">
        <f t="shared" si="337"/>
        <v>210.07824871147733</v>
      </c>
      <c r="R344" s="5">
        <f t="shared" si="338"/>
        <v>286.02298810451674</v>
      </c>
      <c r="S344" s="5">
        <f t="shared" si="339"/>
        <v>225.41166303591208</v>
      </c>
      <c r="T344" s="5">
        <f t="shared" si="340"/>
        <v>6.2846815400201628</v>
      </c>
      <c r="U344" s="5">
        <f t="shared" si="341"/>
        <v>17.5743979095915</v>
      </c>
      <c r="V344" s="5">
        <f t="shared" si="342"/>
        <v>39.187136909296257</v>
      </c>
      <c r="W344" s="15">
        <f t="shared" si="343"/>
        <v>-1.0734613539272964E-2</v>
      </c>
      <c r="X344" s="15">
        <f t="shared" si="344"/>
        <v>-1.217998157191269E-2</v>
      </c>
      <c r="Y344" s="15">
        <f t="shared" si="345"/>
        <v>-9.7425357312937999E-3</v>
      </c>
      <c r="Z344" s="5">
        <f t="shared" si="358"/>
        <v>122.42057469688824</v>
      </c>
      <c r="AA344" s="5">
        <f t="shared" si="359"/>
        <v>726.32626105598729</v>
      </c>
      <c r="AB344" s="5">
        <f t="shared" si="360"/>
        <v>7086.7334903266274</v>
      </c>
      <c r="AC344" s="16">
        <f t="shared" si="346"/>
        <v>0.71925496071230244</v>
      </c>
      <c r="AD344" s="16">
        <f t="shared" si="347"/>
        <v>3.1319449893262692</v>
      </c>
      <c r="AE344" s="16">
        <f t="shared" si="348"/>
        <v>38.871513617187702</v>
      </c>
      <c r="AF344" s="15">
        <f t="shared" si="349"/>
        <v>-4.0504037456468023E-3</v>
      </c>
      <c r="AG344" s="15">
        <f t="shared" si="350"/>
        <v>2.9673830763510267E-4</v>
      </c>
      <c r="AH344" s="15">
        <f t="shared" si="351"/>
        <v>9.7937136394747881E-3</v>
      </c>
      <c r="AI344" s="1">
        <f t="shared" si="315"/>
        <v>70436.535552935558</v>
      </c>
      <c r="AJ344" s="1">
        <f t="shared" si="316"/>
        <v>33913.803423659425</v>
      </c>
      <c r="AK344" s="1">
        <f t="shared" si="317"/>
        <v>11964.21000443224</v>
      </c>
      <c r="AL344" s="14">
        <f t="shared" si="352"/>
        <v>103.88465278377582</v>
      </c>
      <c r="AM344" s="14">
        <f t="shared" si="353"/>
        <v>26.265113142544472</v>
      </c>
      <c r="AN344" s="14">
        <f t="shared" si="354"/>
        <v>8.1080990802921065</v>
      </c>
      <c r="AO344" s="11">
        <f t="shared" si="355"/>
        <v>1.1409019271640855E-3</v>
      </c>
      <c r="AP344" s="11">
        <f t="shared" si="356"/>
        <v>1.4372355192987627E-3</v>
      </c>
      <c r="AQ344" s="11">
        <f t="shared" si="357"/>
        <v>1.303753958169386E-3</v>
      </c>
      <c r="AR344" s="1">
        <f t="shared" si="363"/>
        <v>33427.031644121038</v>
      </c>
      <c r="AS344" s="1">
        <f t="shared" si="361"/>
        <v>16274.980774642372</v>
      </c>
      <c r="AT344" s="1">
        <f t="shared" si="362"/>
        <v>5752.1850488249956</v>
      </c>
      <c r="AU344" s="1">
        <f t="shared" si="318"/>
        <v>6685.4063288242078</v>
      </c>
      <c r="AV344" s="1">
        <f t="shared" si="319"/>
        <v>3254.9961549284744</v>
      </c>
      <c r="AW344" s="1">
        <f t="shared" si="320"/>
        <v>1150.4370097649992</v>
      </c>
      <c r="AX344" s="2">
        <v>0.2</v>
      </c>
      <c r="AY344" s="2">
        <v>0.2</v>
      </c>
      <c r="AZ344" s="2">
        <v>0.2</v>
      </c>
      <c r="BA344" s="2">
        <f t="shared" si="364"/>
        <v>0.2</v>
      </c>
      <c r="BB344" s="2">
        <f t="shared" si="370"/>
        <v>4.000000000000001E-3</v>
      </c>
      <c r="BC344" s="2">
        <f t="shared" si="365"/>
        <v>4.000000000000001E-3</v>
      </c>
      <c r="BD344" s="2">
        <f t="shared" si="366"/>
        <v>4.000000000000001E-3</v>
      </c>
      <c r="BE344" s="2">
        <f t="shared" si="367"/>
        <v>133.70812657648418</v>
      </c>
      <c r="BF344" s="2">
        <f t="shared" si="368"/>
        <v>65.099923098569505</v>
      </c>
      <c r="BG344" s="2">
        <f t="shared" si="369"/>
        <v>23.008740195299989</v>
      </c>
      <c r="BH344" s="2">
        <f t="shared" si="371"/>
        <v>10922.030623328128</v>
      </c>
      <c r="BI344" s="2">
        <f t="shared" si="372"/>
        <v>896.29036686519339</v>
      </c>
      <c r="BJ344" s="2">
        <f t="shared" si="373"/>
        <v>32.467342290643295</v>
      </c>
      <c r="BK344" s="11">
        <f t="shared" si="374"/>
        <v>2.8412877028491129E-2</v>
      </c>
      <c r="BL344" s="12">
        <f>BL$4*temperature!$I454+BL$5*temperature!$I454^2</f>
        <v>-20.816805539101409</v>
      </c>
      <c r="BM344" s="12">
        <f>BM$4*temperature!$I454+BM$5*temperature!$I454^2</f>
        <v>-18.85996125277018</v>
      </c>
      <c r="BN344" s="12">
        <f>BN$4*temperature!$I454+BN$5*temperature!$I454^2</f>
        <v>-17.052238269976598</v>
      </c>
      <c r="BO344" s="12">
        <f>BO$4*temperature!$I454^2+BO$5*temperature!$I454^6</f>
        <v>-87.463777944902375</v>
      </c>
      <c r="BP344" s="12">
        <f>BP$4*temperature!$I454^2+BP$5*temperature!$I454^6</f>
        <v>-86.779802025847459</v>
      </c>
      <c r="BQ344" s="12">
        <f>BQ$4*temperature!$I454^2+BQ$5*temperature!$I454^6</f>
        <v>-86.345939493239925</v>
      </c>
    </row>
    <row r="345" spans="1:69">
      <c r="A345" s="2">
        <f t="shared" si="321"/>
        <v>2299</v>
      </c>
      <c r="B345" s="5">
        <f t="shared" si="322"/>
        <v>1165.4057670119444</v>
      </c>
      <c r="C345" s="5">
        <f t="shared" si="323"/>
        <v>2964.1703691195712</v>
      </c>
      <c r="D345" s="5">
        <f t="shared" si="324"/>
        <v>4369.9577322217465</v>
      </c>
      <c r="E345" s="15">
        <f t="shared" si="325"/>
        <v>1.4988214527346614E-9</v>
      </c>
      <c r="F345" s="15">
        <f t="shared" si="326"/>
        <v>2.9527787660802143E-9</v>
      </c>
      <c r="G345" s="15">
        <f t="shared" si="327"/>
        <v>6.0279928142980655E-9</v>
      </c>
      <c r="H345" s="5">
        <f t="shared" si="328"/>
        <v>33375.177936849737</v>
      </c>
      <c r="I345" s="5">
        <f t="shared" si="329"/>
        <v>16260.70355128765</v>
      </c>
      <c r="J345" s="5">
        <f t="shared" si="330"/>
        <v>5747.1468994230263</v>
      </c>
      <c r="K345" s="5">
        <f t="shared" si="331"/>
        <v>28638.24676483489</v>
      </c>
      <c r="L345" s="5">
        <f t="shared" si="332"/>
        <v>5485.7520069325383</v>
      </c>
      <c r="M345" s="5">
        <f t="shared" si="333"/>
        <v>1315.1493107236756</v>
      </c>
      <c r="N345" s="15">
        <f t="shared" si="334"/>
        <v>-1.5512522274425677E-3</v>
      </c>
      <c r="O345" s="15">
        <f t="shared" si="335"/>
        <v>-8.7725273330119258E-4</v>
      </c>
      <c r="P345" s="15">
        <f t="shared" si="336"/>
        <v>-8.7587308178782575E-4</v>
      </c>
      <c r="Q345" s="5">
        <f t="shared" si="337"/>
        <v>207.5007541008772</v>
      </c>
      <c r="R345" s="5">
        <f t="shared" si="338"/>
        <v>282.29137589905662</v>
      </c>
      <c r="S345" s="5">
        <f t="shared" si="339"/>
        <v>223.02007467931571</v>
      </c>
      <c r="T345" s="5">
        <f t="shared" si="340"/>
        <v>6.2172179124706437</v>
      </c>
      <c r="U345" s="5">
        <f t="shared" si="341"/>
        <v>17.360342066915216</v>
      </c>
      <c r="V345" s="5">
        <f t="shared" si="342"/>
        <v>38.805354827750335</v>
      </c>
      <c r="W345" s="15">
        <f t="shared" si="343"/>
        <v>-1.0734613539272964E-2</v>
      </c>
      <c r="X345" s="15">
        <f t="shared" si="344"/>
        <v>-1.217998157191269E-2</v>
      </c>
      <c r="Y345" s="15">
        <f t="shared" si="345"/>
        <v>-9.7425357312937999E-3</v>
      </c>
      <c r="Z345" s="5">
        <f t="shared" si="358"/>
        <v>120.3902457890938</v>
      </c>
      <c r="AA345" s="5">
        <f t="shared" si="359"/>
        <v>716.85926804353585</v>
      </c>
      <c r="AB345" s="5">
        <f t="shared" si="360"/>
        <v>7078.3247634293512</v>
      </c>
      <c r="AC345" s="16">
        <f t="shared" si="346"/>
        <v>0.71634168772535833</v>
      </c>
      <c r="AD345" s="16">
        <f t="shared" si="347"/>
        <v>3.1328743573820081</v>
      </c>
      <c r="AE345" s="16">
        <f t="shared" si="348"/>
        <v>39.252210090287385</v>
      </c>
      <c r="AF345" s="15">
        <f t="shared" si="349"/>
        <v>-4.0504037456468023E-3</v>
      </c>
      <c r="AG345" s="15">
        <f t="shared" si="350"/>
        <v>2.9673830763510267E-4</v>
      </c>
      <c r="AH345" s="15">
        <f t="shared" si="351"/>
        <v>9.7937136394747881E-3</v>
      </c>
      <c r="AI345" s="1">
        <f t="shared" si="315"/>
        <v>70078.288326466209</v>
      </c>
      <c r="AJ345" s="1">
        <f t="shared" si="316"/>
        <v>33777.419236221962</v>
      </c>
      <c r="AK345" s="1">
        <f t="shared" si="317"/>
        <v>11918.226013754014</v>
      </c>
      <c r="AL345" s="14">
        <f t="shared" si="352"/>
        <v>104.00198976233396</v>
      </c>
      <c r="AM345" s="14">
        <f t="shared" si="353"/>
        <v>26.302484804536068</v>
      </c>
      <c r="AN345" s="14">
        <f t="shared" si="354"/>
        <v>8.1185643368985758</v>
      </c>
      <c r="AO345" s="11">
        <f t="shared" si="355"/>
        <v>1.1294929078924446E-3</v>
      </c>
      <c r="AP345" s="11">
        <f t="shared" si="356"/>
        <v>1.4228631641057751E-3</v>
      </c>
      <c r="AQ345" s="11">
        <f t="shared" si="357"/>
        <v>1.2907164185876922E-3</v>
      </c>
      <c r="AR345" s="1">
        <f t="shared" si="363"/>
        <v>33375.177936849737</v>
      </c>
      <c r="AS345" s="1">
        <f t="shared" si="361"/>
        <v>16260.70355128765</v>
      </c>
      <c r="AT345" s="1">
        <f t="shared" si="362"/>
        <v>5747.1468994230263</v>
      </c>
      <c r="AU345" s="1">
        <f t="shared" si="318"/>
        <v>6675.0355873699482</v>
      </c>
      <c r="AV345" s="1">
        <f t="shared" si="319"/>
        <v>3252.1407102575304</v>
      </c>
      <c r="AW345" s="1">
        <f t="shared" si="320"/>
        <v>1149.4293798846054</v>
      </c>
      <c r="AX345" s="2">
        <v>0.2</v>
      </c>
      <c r="AY345" s="2">
        <v>0.2</v>
      </c>
      <c r="AZ345" s="2">
        <v>0.2</v>
      </c>
      <c r="BA345" s="2">
        <f t="shared" si="364"/>
        <v>0.2</v>
      </c>
      <c r="BB345" s="2">
        <f t="shared" si="370"/>
        <v>4.000000000000001E-3</v>
      </c>
      <c r="BC345" s="2">
        <f t="shared" si="365"/>
        <v>4.000000000000001E-3</v>
      </c>
      <c r="BD345" s="2">
        <f t="shared" si="366"/>
        <v>4.000000000000001E-3</v>
      </c>
      <c r="BE345" s="2">
        <f t="shared" si="367"/>
        <v>133.50071174739898</v>
      </c>
      <c r="BF345" s="2">
        <f t="shared" si="368"/>
        <v>65.04281420515062</v>
      </c>
      <c r="BG345" s="2">
        <f t="shared" si="369"/>
        <v>22.98858759769211</v>
      </c>
      <c r="BH345" s="2">
        <f t="shared" si="371"/>
        <v>11088.997357914926</v>
      </c>
      <c r="BI345" s="2">
        <f t="shared" si="372"/>
        <v>907.33031021090846</v>
      </c>
      <c r="BJ345" s="2">
        <f t="shared" si="373"/>
        <v>32.477441154528847</v>
      </c>
      <c r="BK345" s="11">
        <f t="shared" si="374"/>
        <v>2.8716610764620926E-2</v>
      </c>
      <c r="BL345" s="12">
        <f>BL$4*temperature!$I455+BL$5*temperature!$I455^2</f>
        <v>-20.818852122084362</v>
      </c>
      <c r="BM345" s="12">
        <f>BM$4*temperature!$I455+BM$5*temperature!$I455^2</f>
        <v>-18.861577451998027</v>
      </c>
      <c r="BN345" s="12">
        <f>BN$4*temperature!$I455+BN$5*temperature!$I455^2</f>
        <v>-17.053526893223172</v>
      </c>
      <c r="BO345" s="12">
        <f>BO$4*temperature!$I455^2+BO$5*temperature!$I455^6</f>
        <v>-87.48087639153205</v>
      </c>
      <c r="BP345" s="12">
        <f>BP$4*temperature!$I455^2+BP$5*temperature!$I455^6</f>
        <v>-86.79603716318725</v>
      </c>
      <c r="BQ345" s="12">
        <f>BQ$4*temperature!$I455^2+BQ$5*temperature!$I455^6</f>
        <v>-86.361626424582781</v>
      </c>
    </row>
    <row r="346" spans="1:69">
      <c r="A346" s="2">
        <f t="shared" si="321"/>
        <v>2300</v>
      </c>
      <c r="B346" s="5">
        <f t="shared" si="322"/>
        <v>1165.4057686713427</v>
      </c>
      <c r="C346" s="5">
        <f t="shared" si="323"/>
        <v>2964.1703774344837</v>
      </c>
      <c r="D346" s="5">
        <f t="shared" si="324"/>
        <v>4369.9577572467169</v>
      </c>
      <c r="E346" s="15">
        <f t="shared" si="325"/>
        <v>1.4238803800979283E-9</v>
      </c>
      <c r="F346" s="15">
        <f t="shared" si="326"/>
        <v>2.8051398277762035E-9</v>
      </c>
      <c r="G346" s="15">
        <f t="shared" si="327"/>
        <v>5.7265931735831616E-9</v>
      </c>
      <c r="H346" s="5">
        <f t="shared" si="328"/>
        <v>33333.673890423161</v>
      </c>
      <c r="I346" s="5">
        <f t="shared" si="329"/>
        <v>16250.875070459209</v>
      </c>
      <c r="J346" s="5">
        <f t="shared" si="330"/>
        <v>5743.5851791293271</v>
      </c>
      <c r="K346" s="5">
        <f t="shared" si="331"/>
        <v>28602.633337250645</v>
      </c>
      <c r="L346" s="5">
        <f t="shared" si="332"/>
        <v>5482.4362304451906</v>
      </c>
      <c r="M346" s="5">
        <f t="shared" si="333"/>
        <v>1314.3342563448625</v>
      </c>
      <c r="N346" s="15">
        <f t="shared" si="334"/>
        <v>-1.2435617262707144E-3</v>
      </c>
      <c r="O346" s="15">
        <f t="shared" si="335"/>
        <v>-6.0443426592327043E-4</v>
      </c>
      <c r="P346" s="15">
        <f t="shared" si="336"/>
        <v>-6.1974284757415621E-4</v>
      </c>
      <c r="Q346" s="5">
        <f t="shared" si="337"/>
        <v>205.01804395208003</v>
      </c>
      <c r="R346" s="5">
        <f t="shared" si="338"/>
        <v>278.68452457248429</v>
      </c>
      <c r="S346" s="5">
        <f t="shared" si="339"/>
        <v>220.71042636624037</v>
      </c>
      <c r="T346" s="5">
        <f t="shared" si="340"/>
        <v>6.1504784808908264</v>
      </c>
      <c r="U346" s="5">
        <f t="shared" si="341"/>
        <v>17.148893420458087</v>
      </c>
      <c r="V346" s="5">
        <f t="shared" si="342"/>
        <v>38.427292271775443</v>
      </c>
      <c r="W346" s="15">
        <f t="shared" si="343"/>
        <v>-1.0734613539272964E-2</v>
      </c>
      <c r="X346" s="15">
        <f t="shared" si="344"/>
        <v>-1.217998157191269E-2</v>
      </c>
      <c r="Y346" s="15">
        <f t="shared" si="345"/>
        <v>-9.7425357312937999E-3</v>
      </c>
      <c r="Z346" s="5">
        <f t="shared" si="358"/>
        <v>118.43150603997196</v>
      </c>
      <c r="AA346" s="5">
        <f t="shared" si="359"/>
        <v>707.716674641179</v>
      </c>
      <c r="AB346" s="5">
        <f t="shared" si="360"/>
        <v>7071.8122374094182</v>
      </c>
      <c r="AC346" s="16">
        <f t="shared" si="346"/>
        <v>0.71344021467023255</v>
      </c>
      <c r="AD346" s="16">
        <f t="shared" si="347"/>
        <v>3.1338040012168511</v>
      </c>
      <c r="AE346" s="16">
        <f t="shared" si="348"/>
        <v>39.636634995628164</v>
      </c>
      <c r="AF346" s="15">
        <f t="shared" si="349"/>
        <v>-4.0504037456468023E-3</v>
      </c>
      <c r="AG346" s="15">
        <f t="shared" si="350"/>
        <v>2.9673830763510267E-4</v>
      </c>
      <c r="AH346" s="15">
        <f t="shared" si="351"/>
        <v>9.7937136394747881E-3</v>
      </c>
      <c r="AI346" s="1">
        <f t="shared" si="315"/>
        <v>69745.49508118954</v>
      </c>
      <c r="AJ346" s="1">
        <f t="shared" si="316"/>
        <v>33651.818022857296</v>
      </c>
      <c r="AK346" s="1">
        <f t="shared" si="317"/>
        <v>11875.832792263218</v>
      </c>
      <c r="AL346" s="14">
        <f t="shared" si="352"/>
        <v>104.11828457707878</v>
      </c>
      <c r="AM346" s="14">
        <f t="shared" si="353"/>
        <v>26.339535392921363</v>
      </c>
      <c r="AN346" s="14">
        <f t="shared" si="354"/>
        <v>8.128938313540722</v>
      </c>
      <c r="AO346" s="11">
        <f t="shared" si="355"/>
        <v>1.1181979788135201E-3</v>
      </c>
      <c r="AP346" s="11">
        <f t="shared" si="356"/>
        <v>1.4086345324647173E-3</v>
      </c>
      <c r="AQ346" s="11">
        <f t="shared" si="357"/>
        <v>1.2778092544018153E-3</v>
      </c>
      <c r="AR346" s="1">
        <f t="shared" si="363"/>
        <v>33333.673890423161</v>
      </c>
      <c r="AS346" s="1">
        <f t="shared" si="361"/>
        <v>16250.875070459209</v>
      </c>
      <c r="AT346" s="1">
        <f t="shared" si="362"/>
        <v>5743.5851791293271</v>
      </c>
      <c r="AU346" s="1">
        <f t="shared" si="318"/>
        <v>6666.7347780846321</v>
      </c>
      <c r="AV346" s="1">
        <f t="shared" si="319"/>
        <v>3250.1750140918421</v>
      </c>
      <c r="AW346" s="1">
        <f t="shared" si="320"/>
        <v>1148.7170358258654</v>
      </c>
      <c r="AX346" s="2">
        <v>0.2</v>
      </c>
      <c r="AY346" s="2">
        <v>0.2</v>
      </c>
      <c r="AZ346" s="2">
        <v>0.2</v>
      </c>
      <c r="BA346" s="2">
        <f t="shared" si="364"/>
        <v>0.2</v>
      </c>
      <c r="BB346" s="2">
        <f t="shared" si="370"/>
        <v>4.000000000000001E-3</v>
      </c>
      <c r="BC346" s="2">
        <f t="shared" si="365"/>
        <v>4.000000000000001E-3</v>
      </c>
      <c r="BD346" s="2">
        <f t="shared" si="366"/>
        <v>4.000000000000001E-3</v>
      </c>
      <c r="BE346" s="2">
        <f t="shared" si="367"/>
        <v>133.33469556169268</v>
      </c>
      <c r="BF346" s="2">
        <f t="shared" si="368"/>
        <v>65.00350028183685</v>
      </c>
      <c r="BG346" s="2">
        <f t="shared" si="369"/>
        <v>22.974340716517315</v>
      </c>
      <c r="BH346" s="2">
        <f t="shared" si="371"/>
        <v>11258.380478307074</v>
      </c>
      <c r="BI346" s="2">
        <f t="shared" si="372"/>
        <v>918.49609612200277</v>
      </c>
      <c r="BJ346" s="2">
        <f t="shared" si="373"/>
        <v>32.487204050730547</v>
      </c>
      <c r="BK346" s="11">
        <f t="shared" si="374"/>
        <v>2.9008821348769004E-2</v>
      </c>
      <c r="BL346" s="12">
        <f>BL$4*temperature!$I456+BL$5*temperature!$I456^2</f>
        <v>-20.820549094859466</v>
      </c>
      <c r="BM346" s="12">
        <f>BM$4*temperature!$I456+BM$5*temperature!$I456^2</f>
        <v>-18.862917558587966</v>
      </c>
      <c r="BN346" s="12">
        <f>BN$4*temperature!$I456+BN$5*temperature!$I456^2</f>
        <v>-17.054595380350598</v>
      </c>
      <c r="BO346" s="12">
        <f>BO$4*temperature!$I456^2+BO$5*temperature!$I456^6</f>
        <v>-87.49505543856111</v>
      </c>
      <c r="BP346" s="12">
        <f>BP$4*temperature!$I456^2+BP$5*temperature!$I456^6</f>
        <v>-86.809500272406311</v>
      </c>
      <c r="BQ346" s="12">
        <f>BQ$4*temperature!$I456^2+BQ$5*temperature!$I456^6</f>
        <v>-86.374634909475702</v>
      </c>
    </row>
    <row r="347" spans="1:69">
      <c r="A347" s="2"/>
    </row>
    <row r="348" spans="1:69">
      <c r="A348" s="2"/>
      <c r="AX348" s="2"/>
      <c r="AY348" s="2"/>
      <c r="AZ348" s="2"/>
      <c r="BH348" s="2"/>
      <c r="BI348" s="2"/>
      <c r="BJ348" s="2"/>
    </row>
    <row r="349" spans="1:69">
      <c r="A349" s="2"/>
    </row>
    <row r="350" spans="1:69">
      <c r="A350" s="2"/>
    </row>
    <row r="351" spans="1:69">
      <c r="A351" s="2"/>
    </row>
    <row r="352" spans="1:69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306"/>
  <sheetViews>
    <sheetView workbookViewId="0">
      <pane xSplit="1" ySplit="5" topLeftCell="AI291" activePane="bottomRight" state="frozen"/>
      <selection pane="topRight" activeCell="B1" sqref="B1"/>
      <selection pane="bottomLeft" activeCell="A6" sqref="A6"/>
      <selection pane="bottomRight" activeCell="AX306" sqref="AX306"/>
    </sheetView>
  </sheetViews>
  <sheetFormatPr defaultRowHeight="15"/>
  <cols>
    <col min="1" max="16384" width="9.140625" style="2"/>
  </cols>
  <sheetData>
    <row r="1" spans="1:53">
      <c r="B1" s="2" t="s">
        <v>59</v>
      </c>
      <c r="F1" s="2" t="s">
        <v>75</v>
      </c>
      <c r="AD1" s="2" t="s">
        <v>76</v>
      </c>
    </row>
    <row r="2" spans="1:53">
      <c r="J2" s="18">
        <v>0.05</v>
      </c>
      <c r="N2" s="1">
        <f>MIN(N6:N306)</f>
        <v>2039</v>
      </c>
      <c r="O2" s="18">
        <v>0.1</v>
      </c>
      <c r="S2" s="1">
        <f>MIN(S6:S306)</f>
        <v>2045</v>
      </c>
      <c r="T2" s="18">
        <v>0.15</v>
      </c>
      <c r="X2" s="1">
        <f>MIN(X6:X306)</f>
        <v>2049</v>
      </c>
      <c r="Y2" s="18">
        <v>0.2</v>
      </c>
      <c r="AC2" s="1">
        <f>MIN(AC6:AC306)</f>
        <v>2052</v>
      </c>
      <c r="AH2" s="18">
        <v>0.05</v>
      </c>
      <c r="AL2" s="1">
        <f>MIN(AL6:AL306)</f>
        <v>2058</v>
      </c>
      <c r="AM2" s="18">
        <v>0.1</v>
      </c>
      <c r="AQ2" s="1">
        <f>MIN(AQ6:AQ306)</f>
        <v>2059</v>
      </c>
      <c r="AR2" s="18">
        <v>0.15</v>
      </c>
      <c r="AV2" s="1">
        <f>MIN(AV6:AV306)</f>
        <v>2059</v>
      </c>
      <c r="AW2" s="18">
        <v>0.2</v>
      </c>
      <c r="BA2" s="1">
        <f>MIN(BA6:BA306)</f>
        <v>2060</v>
      </c>
    </row>
    <row r="4" spans="1:53">
      <c r="B4" s="2" t="s">
        <v>74</v>
      </c>
      <c r="F4" s="2" t="s">
        <v>74</v>
      </c>
      <c r="J4" s="2" t="s">
        <v>74</v>
      </c>
      <c r="O4" s="2" t="s">
        <v>74</v>
      </c>
      <c r="T4" s="2" t="s">
        <v>74</v>
      </c>
      <c r="Y4" s="2" t="s">
        <v>74</v>
      </c>
      <c r="AD4" s="2" t="s">
        <v>74</v>
      </c>
      <c r="AH4" s="2" t="s">
        <v>74</v>
      </c>
      <c r="AM4" s="2" t="s">
        <v>74</v>
      </c>
      <c r="AR4" s="2" t="s">
        <v>74</v>
      </c>
      <c r="AW4" s="2" t="s">
        <v>74</v>
      </c>
    </row>
    <row r="5" spans="1:53">
      <c r="B5" s="2" t="s">
        <v>25</v>
      </c>
      <c r="C5" s="2" t="s">
        <v>26</v>
      </c>
      <c r="D5" s="2" t="s">
        <v>27</v>
      </c>
      <c r="E5" s="2" t="s">
        <v>58</v>
      </c>
      <c r="F5" s="2" t="s">
        <v>25</v>
      </c>
      <c r="G5" s="2" t="s">
        <v>26</v>
      </c>
      <c r="H5" s="2" t="s">
        <v>27</v>
      </c>
      <c r="I5" s="2" t="s">
        <v>58</v>
      </c>
      <c r="J5" s="2" t="s">
        <v>25</v>
      </c>
      <c r="K5" s="2" t="s">
        <v>26</v>
      </c>
      <c r="L5" s="2" t="s">
        <v>27</v>
      </c>
      <c r="M5" s="2" t="s">
        <v>58</v>
      </c>
      <c r="O5" s="2" t="s">
        <v>25</v>
      </c>
      <c r="P5" s="2" t="s">
        <v>26</v>
      </c>
      <c r="Q5" s="2" t="s">
        <v>27</v>
      </c>
      <c r="R5" s="2" t="s">
        <v>58</v>
      </c>
      <c r="T5" s="2" t="s">
        <v>25</v>
      </c>
      <c r="U5" s="2" t="s">
        <v>26</v>
      </c>
      <c r="V5" s="2" t="s">
        <v>27</v>
      </c>
      <c r="W5" s="2" t="s">
        <v>58</v>
      </c>
      <c r="Y5" s="2" t="s">
        <v>25</v>
      </c>
      <c r="Z5" s="2" t="s">
        <v>26</v>
      </c>
      <c r="AA5" s="2" t="s">
        <v>27</v>
      </c>
      <c r="AB5" s="2" t="s">
        <v>58</v>
      </c>
      <c r="AD5" s="2" t="s">
        <v>25</v>
      </c>
      <c r="AE5" s="2" t="s">
        <v>26</v>
      </c>
      <c r="AF5" s="2" t="s">
        <v>27</v>
      </c>
      <c r="AG5" s="2" t="s">
        <v>58</v>
      </c>
      <c r="AH5" s="2" t="s">
        <v>25</v>
      </c>
      <c r="AI5" s="2" t="s">
        <v>26</v>
      </c>
      <c r="AJ5" s="2" t="s">
        <v>27</v>
      </c>
      <c r="AK5" s="2" t="s">
        <v>58</v>
      </c>
      <c r="AM5" s="2" t="s">
        <v>25</v>
      </c>
      <c r="AN5" s="2" t="s">
        <v>26</v>
      </c>
      <c r="AO5" s="2" t="s">
        <v>27</v>
      </c>
      <c r="AP5" s="2" t="s">
        <v>58</v>
      </c>
      <c r="AR5" s="2" t="s">
        <v>25</v>
      </c>
      <c r="AS5" s="2" t="s">
        <v>26</v>
      </c>
      <c r="AT5" s="2" t="s">
        <v>27</v>
      </c>
      <c r="AU5" s="2" t="s">
        <v>58</v>
      </c>
      <c r="AW5" s="2" t="s">
        <v>25</v>
      </c>
      <c r="AX5" s="2" t="s">
        <v>26</v>
      </c>
      <c r="AY5" s="2" t="s">
        <v>27</v>
      </c>
      <c r="AZ5" s="2" t="s">
        <v>58</v>
      </c>
    </row>
    <row r="6" spans="1:53">
      <c r="A6" s="2">
        <v>2000</v>
      </c>
      <c r="B6" s="1">
        <f>economy!K46</f>
        <v>30829.995910385893</v>
      </c>
      <c r="C6" s="1">
        <f>economy!L46</f>
        <v>2075.40176445928</v>
      </c>
      <c r="D6" s="1">
        <f>economy!M46</f>
        <v>664.69913683213008</v>
      </c>
      <c r="E6" s="1">
        <f>SUMPRODUCT(economy!B46:D46,economy!K46:M46)/SUM(economy!B46:D46)</f>
        <v>6296.3517224773486</v>
      </c>
      <c r="F6" s="1">
        <v>30829.995910385893</v>
      </c>
      <c r="G6" s="1">
        <v>2075.40176445928</v>
      </c>
      <c r="H6" s="1">
        <v>664.69913683213008</v>
      </c>
      <c r="I6" s="1">
        <v>6296.3517224773486</v>
      </c>
      <c r="J6" s="1">
        <v>30829.995910385893</v>
      </c>
      <c r="K6" s="1">
        <v>2075.40176445928</v>
      </c>
      <c r="L6" s="1">
        <v>664.69913683213008</v>
      </c>
      <c r="M6" s="1">
        <v>6296.3517224773486</v>
      </c>
      <c r="N6" s="1">
        <f>IF(M6&gt;$I6,$A6,9999)</f>
        <v>9999</v>
      </c>
      <c r="O6" s="1">
        <v>30829.995910385893</v>
      </c>
      <c r="P6" s="1">
        <v>2075.40176445928</v>
      </c>
      <c r="Q6" s="1">
        <v>664.69913683213008</v>
      </c>
      <c r="R6" s="1">
        <v>6296.3517224773486</v>
      </c>
      <c r="S6" s="1">
        <f>IF(R6&gt;$I6,$A6,9999)</f>
        <v>9999</v>
      </c>
      <c r="T6" s="1">
        <v>30829.995910385893</v>
      </c>
      <c r="U6" s="1">
        <v>2075.40176445928</v>
      </c>
      <c r="V6" s="1">
        <v>664.69913683213008</v>
      </c>
      <c r="W6" s="1">
        <v>6296.3517224773486</v>
      </c>
      <c r="X6" s="1">
        <f>IF(W6&gt;$I6,$A6,9999)</f>
        <v>9999</v>
      </c>
      <c r="Y6" s="1">
        <v>30829.995910385893</v>
      </c>
      <c r="Z6" s="1">
        <v>2075.40176445928</v>
      </c>
      <c r="AA6" s="1">
        <v>664.69913683213008</v>
      </c>
      <c r="AB6" s="1">
        <v>6296.3517224773486</v>
      </c>
      <c r="AC6" s="1">
        <f>IF(AB6&gt;$I6,$A6,9999)</f>
        <v>9999</v>
      </c>
      <c r="AD6" s="1">
        <v>30829.995910385893</v>
      </c>
      <c r="AE6" s="1">
        <v>2075.40176445928</v>
      </c>
      <c r="AF6" s="1">
        <v>664.69913683213008</v>
      </c>
      <c r="AG6" s="1">
        <v>6296.3517224773486</v>
      </c>
      <c r="AH6" s="1">
        <v>30829.995910385893</v>
      </c>
      <c r="AI6" s="1">
        <v>2075.40176445928</v>
      </c>
      <c r="AJ6" s="1">
        <v>664.69913683213008</v>
      </c>
      <c r="AK6" s="1">
        <v>6296.3517224773486</v>
      </c>
      <c r="AL6" s="1">
        <f>IF(AK6&gt;$I6,$A6,9999)</f>
        <v>9999</v>
      </c>
      <c r="AM6" s="1">
        <v>30829.995910385893</v>
      </c>
      <c r="AN6" s="1">
        <v>2075.40176445928</v>
      </c>
      <c r="AO6" s="1">
        <v>664.69913683213008</v>
      </c>
      <c r="AP6" s="1">
        <v>6296.3517224773486</v>
      </c>
      <c r="AQ6" s="1">
        <f>IF(AP6&gt;$I6,$A6,9999)</f>
        <v>9999</v>
      </c>
      <c r="AR6" s="1">
        <v>30829.995910385893</v>
      </c>
      <c r="AS6" s="1">
        <v>2075.40176445928</v>
      </c>
      <c r="AT6" s="1">
        <v>664.69913683213008</v>
      </c>
      <c r="AU6" s="1">
        <v>6296.3517224773486</v>
      </c>
      <c r="AV6" s="1">
        <f>IF(AU6&gt;$I6,$A6,9999)</f>
        <v>9999</v>
      </c>
      <c r="AW6" s="1">
        <v>30829.995910385893</v>
      </c>
      <c r="AX6" s="1">
        <v>2075.40176445928</v>
      </c>
      <c r="AY6" s="1">
        <v>664.69913683213008</v>
      </c>
      <c r="AZ6" s="1">
        <v>6296.3517224773486</v>
      </c>
      <c r="BA6" s="1">
        <f>IF(AZ6&gt;$I6,$A6,9999)</f>
        <v>9999</v>
      </c>
    </row>
    <row r="7" spans="1:53">
      <c r="A7" s="2">
        <f>1+A6</f>
        <v>2001</v>
      </c>
      <c r="B7" s="1">
        <f>economy!Z47</f>
        <v>12046.245347</v>
      </c>
      <c r="C7" s="1">
        <f>economy!AA47</f>
        <v>8624.1202730000005</v>
      </c>
      <c r="D7" s="1">
        <f>economy!AB47</f>
        <v>3073.0120059999972</v>
      </c>
      <c r="E7" s="1">
        <f>SUMPRODUCT(economy!B47:D47,economy!K47:M47)/SUM(economy!B47:D47)</f>
        <v>6324.4236217164098</v>
      </c>
      <c r="F7" s="1">
        <v>12046.245347</v>
      </c>
      <c r="G7" s="1">
        <v>8624.1202730000005</v>
      </c>
      <c r="H7" s="1">
        <v>3073.0120059999972</v>
      </c>
      <c r="I7" s="1">
        <v>6324.4236217164098</v>
      </c>
      <c r="J7" s="1">
        <v>12046.245347</v>
      </c>
      <c r="K7" s="1">
        <v>8624.1202730000005</v>
      </c>
      <c r="L7" s="1">
        <v>3073.0120059999972</v>
      </c>
      <c r="M7" s="1">
        <v>6324.4236217164098</v>
      </c>
      <c r="N7" s="1">
        <f t="shared" ref="N7:N70" si="0">IF(M7&gt;$I7,$A7,9999)</f>
        <v>9999</v>
      </c>
      <c r="O7" s="1">
        <v>12046.245347</v>
      </c>
      <c r="P7" s="1">
        <v>8624.1202730000005</v>
      </c>
      <c r="Q7" s="1">
        <v>3073.0120059999972</v>
      </c>
      <c r="R7" s="1">
        <v>6324.4236217164098</v>
      </c>
      <c r="S7" s="1">
        <f t="shared" ref="S7:S70" si="1">IF(R7&gt;$I7,$A7,9999)</f>
        <v>9999</v>
      </c>
      <c r="T7" s="1">
        <v>12046.245347</v>
      </c>
      <c r="U7" s="1">
        <v>8624.1202730000005</v>
      </c>
      <c r="V7" s="1">
        <v>3073.0120059999972</v>
      </c>
      <c r="W7" s="1">
        <v>6324.4236217164098</v>
      </c>
      <c r="X7" s="1">
        <f t="shared" ref="X7:X70" si="2">IF(W7&gt;$I7,$A7,9999)</f>
        <v>9999</v>
      </c>
      <c r="Y7" s="1">
        <v>12046.245347</v>
      </c>
      <c r="Z7" s="1">
        <v>8624.1202730000005</v>
      </c>
      <c r="AA7" s="1">
        <v>3073.0120059999972</v>
      </c>
      <c r="AB7" s="1">
        <v>6324.4236217164098</v>
      </c>
      <c r="AC7" s="1">
        <f t="shared" ref="AC7:AC70" si="3">IF(AB7&gt;$I7,$A7,9999)</f>
        <v>9999</v>
      </c>
      <c r="AD7" s="1">
        <v>12046.245347</v>
      </c>
      <c r="AE7" s="1">
        <v>8624.1202730000005</v>
      </c>
      <c r="AF7" s="1">
        <v>3073.0120059999972</v>
      </c>
      <c r="AG7" s="1">
        <v>6324.4236217164098</v>
      </c>
      <c r="AH7" s="1">
        <v>12046.245347</v>
      </c>
      <c r="AI7" s="1">
        <v>8624.1202730000005</v>
      </c>
      <c r="AJ7" s="1">
        <v>3073.0120059999972</v>
      </c>
      <c r="AK7" s="1">
        <v>6324.4236217164098</v>
      </c>
      <c r="AL7" s="1">
        <f t="shared" ref="AL7:AL70" si="4">IF(AK7&gt;$I7,$A7,9999)</f>
        <v>9999</v>
      </c>
      <c r="AM7" s="1">
        <v>12046.245347</v>
      </c>
      <c r="AN7" s="1">
        <v>8624.1202730000005</v>
      </c>
      <c r="AO7" s="1">
        <v>3073.0120059999972</v>
      </c>
      <c r="AP7" s="1">
        <v>6324.4236217164098</v>
      </c>
      <c r="AQ7" s="1">
        <f t="shared" ref="AQ7:AQ70" si="5">IF(AP7&gt;$I7,$A7,9999)</f>
        <v>9999</v>
      </c>
      <c r="AR7" s="1">
        <v>12046.245347</v>
      </c>
      <c r="AS7" s="1">
        <v>8624.1202730000005</v>
      </c>
      <c r="AT7" s="1">
        <v>3073.0120059999972</v>
      </c>
      <c r="AU7" s="1">
        <v>6324.4236217164098</v>
      </c>
      <c r="AV7" s="1">
        <f t="shared" ref="AV7:AV70" si="6">IF(AU7&gt;$I7,$A7,9999)</f>
        <v>9999</v>
      </c>
      <c r="AW7" s="1">
        <v>12046.245347</v>
      </c>
      <c r="AX7" s="1">
        <v>8624.1202730000005</v>
      </c>
      <c r="AY7" s="1">
        <v>3073.0120059999972</v>
      </c>
      <c r="AZ7" s="1">
        <v>6324.4236217164098</v>
      </c>
      <c r="BA7" s="1">
        <f t="shared" ref="BA7:BA70" si="7">IF(AZ7&gt;$I7,$A7,9999)</f>
        <v>9999</v>
      </c>
    </row>
    <row r="8" spans="1:53">
      <c r="A8" s="2">
        <f t="shared" ref="A8:A71" si="8">1+A7</f>
        <v>2002</v>
      </c>
      <c r="B8" s="1">
        <f>economy!Z48</f>
        <v>12116.098030000003</v>
      </c>
      <c r="C8" s="1">
        <f>economy!AA48</f>
        <v>8876.3915379999999</v>
      </c>
      <c r="D8" s="1">
        <f>economy!AB48</f>
        <v>3149.4066169999987</v>
      </c>
      <c r="E8" s="1">
        <f>SUMPRODUCT(economy!B48:D48,economy!K48:M48)/SUM(economy!B48:D48)</f>
        <v>6348.0440102086804</v>
      </c>
      <c r="F8" s="1">
        <v>12116.098030000003</v>
      </c>
      <c r="G8" s="1">
        <v>8876.3915379999999</v>
      </c>
      <c r="H8" s="1">
        <v>3149.4066169999987</v>
      </c>
      <c r="I8" s="1">
        <v>6348.0440102086804</v>
      </c>
      <c r="J8" s="1">
        <v>12116.098030000003</v>
      </c>
      <c r="K8" s="1">
        <v>8876.3915379999999</v>
      </c>
      <c r="L8" s="1">
        <v>3149.4066169999987</v>
      </c>
      <c r="M8" s="1">
        <v>6348.0440102086804</v>
      </c>
      <c r="N8" s="1">
        <f t="shared" si="0"/>
        <v>9999</v>
      </c>
      <c r="O8" s="1">
        <v>12116.098030000003</v>
      </c>
      <c r="P8" s="1">
        <v>8876.3915379999999</v>
      </c>
      <c r="Q8" s="1">
        <v>3149.4066169999987</v>
      </c>
      <c r="R8" s="1">
        <v>6348.0440102086804</v>
      </c>
      <c r="S8" s="1">
        <f t="shared" si="1"/>
        <v>9999</v>
      </c>
      <c r="T8" s="1">
        <v>12116.098030000003</v>
      </c>
      <c r="U8" s="1">
        <v>8876.3915379999999</v>
      </c>
      <c r="V8" s="1">
        <v>3149.4066169999987</v>
      </c>
      <c r="W8" s="1">
        <v>6348.0440102086804</v>
      </c>
      <c r="X8" s="1">
        <f t="shared" si="2"/>
        <v>9999</v>
      </c>
      <c r="Y8" s="1">
        <v>12116.098030000003</v>
      </c>
      <c r="Z8" s="1">
        <v>8876.3915379999999</v>
      </c>
      <c r="AA8" s="1">
        <v>3149.4066169999987</v>
      </c>
      <c r="AB8" s="1">
        <v>6348.0440102086804</v>
      </c>
      <c r="AC8" s="1">
        <f t="shared" si="3"/>
        <v>9999</v>
      </c>
      <c r="AD8" s="1">
        <v>12116.098030000003</v>
      </c>
      <c r="AE8" s="1">
        <v>8876.3915379999999</v>
      </c>
      <c r="AF8" s="1">
        <v>3149.4066169999987</v>
      </c>
      <c r="AG8" s="1">
        <v>6348.0440102086804</v>
      </c>
      <c r="AH8" s="1">
        <v>12116.098030000003</v>
      </c>
      <c r="AI8" s="1">
        <v>8876.3915379999999</v>
      </c>
      <c r="AJ8" s="1">
        <v>3149.4066169999987</v>
      </c>
      <c r="AK8" s="1">
        <v>6348.0440102086804</v>
      </c>
      <c r="AL8" s="1">
        <f t="shared" si="4"/>
        <v>9999</v>
      </c>
      <c r="AM8" s="1">
        <v>12116.098030000003</v>
      </c>
      <c r="AN8" s="1">
        <v>8876.3915379999999</v>
      </c>
      <c r="AO8" s="1">
        <v>3149.4066169999987</v>
      </c>
      <c r="AP8" s="1">
        <v>6348.0440102086804</v>
      </c>
      <c r="AQ8" s="1">
        <f t="shared" si="5"/>
        <v>9999</v>
      </c>
      <c r="AR8" s="1">
        <v>12116.098030000003</v>
      </c>
      <c r="AS8" s="1">
        <v>8876.3915379999999</v>
      </c>
      <c r="AT8" s="1">
        <v>3149.4066169999987</v>
      </c>
      <c r="AU8" s="1">
        <v>6348.0440102086804</v>
      </c>
      <c r="AV8" s="1">
        <f t="shared" si="6"/>
        <v>9999</v>
      </c>
      <c r="AW8" s="1">
        <v>12116.098030000003</v>
      </c>
      <c r="AX8" s="1">
        <v>8876.3915379999999</v>
      </c>
      <c r="AY8" s="1">
        <v>3149.4066169999987</v>
      </c>
      <c r="AZ8" s="1">
        <v>6348.0440102086804</v>
      </c>
      <c r="BA8" s="1">
        <f t="shared" si="7"/>
        <v>9999</v>
      </c>
    </row>
    <row r="9" spans="1:53">
      <c r="A9" s="2">
        <f t="shared" si="8"/>
        <v>2003</v>
      </c>
      <c r="B9" s="1">
        <f>economy!Z49</f>
        <v>12307.647442</v>
      </c>
      <c r="C9" s="1">
        <f>economy!AA49</f>
        <v>9938.5197530000005</v>
      </c>
      <c r="D9" s="1">
        <f>economy!AB49</f>
        <v>3321.7446160000018</v>
      </c>
      <c r="E9" s="1">
        <f>SUMPRODUCT(economy!B49:D49,economy!K49:M49)/SUM(economy!B49:D49)</f>
        <v>6420.1510532872308</v>
      </c>
      <c r="F9" s="1">
        <v>12307.647442</v>
      </c>
      <c r="G9" s="1">
        <v>9938.5197530000005</v>
      </c>
      <c r="H9" s="1">
        <v>3321.7446160000018</v>
      </c>
      <c r="I9" s="1">
        <v>6420.1510532872308</v>
      </c>
      <c r="J9" s="1">
        <v>12307.647442</v>
      </c>
      <c r="K9" s="1">
        <v>9938.5197530000005</v>
      </c>
      <c r="L9" s="1">
        <v>3321.7446160000018</v>
      </c>
      <c r="M9" s="1">
        <v>6420.1510532872308</v>
      </c>
      <c r="N9" s="1">
        <f t="shared" si="0"/>
        <v>9999</v>
      </c>
      <c r="O9" s="1">
        <v>12307.647442</v>
      </c>
      <c r="P9" s="1">
        <v>9938.5197530000005</v>
      </c>
      <c r="Q9" s="1">
        <v>3321.7446160000018</v>
      </c>
      <c r="R9" s="1">
        <v>6420.1510532872308</v>
      </c>
      <c r="S9" s="1">
        <f t="shared" si="1"/>
        <v>9999</v>
      </c>
      <c r="T9" s="1">
        <v>12307.647442</v>
      </c>
      <c r="U9" s="1">
        <v>9938.5197530000005</v>
      </c>
      <c r="V9" s="1">
        <v>3321.7446160000018</v>
      </c>
      <c r="W9" s="1">
        <v>6420.1510532872308</v>
      </c>
      <c r="X9" s="1">
        <f t="shared" si="2"/>
        <v>9999</v>
      </c>
      <c r="Y9" s="1">
        <v>12307.647442</v>
      </c>
      <c r="Z9" s="1">
        <v>9938.5197530000005</v>
      </c>
      <c r="AA9" s="1">
        <v>3321.7446160000018</v>
      </c>
      <c r="AB9" s="1">
        <v>6420.1510532872308</v>
      </c>
      <c r="AC9" s="1">
        <f t="shared" si="3"/>
        <v>9999</v>
      </c>
      <c r="AD9" s="1">
        <v>12307.647442</v>
      </c>
      <c r="AE9" s="1">
        <v>9938.5197530000005</v>
      </c>
      <c r="AF9" s="1">
        <v>3321.7446160000018</v>
      </c>
      <c r="AG9" s="1">
        <v>6420.1510532872308</v>
      </c>
      <c r="AH9" s="1">
        <v>12307.647442</v>
      </c>
      <c r="AI9" s="1">
        <v>9938.5197530000005</v>
      </c>
      <c r="AJ9" s="1">
        <v>3321.7446160000018</v>
      </c>
      <c r="AK9" s="1">
        <v>6420.1510532872308</v>
      </c>
      <c r="AL9" s="1">
        <f t="shared" si="4"/>
        <v>9999</v>
      </c>
      <c r="AM9" s="1">
        <v>12307.647442</v>
      </c>
      <c r="AN9" s="1">
        <v>9938.5197530000005</v>
      </c>
      <c r="AO9" s="1">
        <v>3321.7446160000018</v>
      </c>
      <c r="AP9" s="1">
        <v>6420.1510532872308</v>
      </c>
      <c r="AQ9" s="1">
        <f t="shared" si="5"/>
        <v>9999</v>
      </c>
      <c r="AR9" s="1">
        <v>12307.647442</v>
      </c>
      <c r="AS9" s="1">
        <v>9938.5197530000005</v>
      </c>
      <c r="AT9" s="1">
        <v>3321.7446160000018</v>
      </c>
      <c r="AU9" s="1">
        <v>6420.1510532872308</v>
      </c>
      <c r="AV9" s="1">
        <f t="shared" si="6"/>
        <v>9999</v>
      </c>
      <c r="AW9" s="1">
        <v>12307.647442</v>
      </c>
      <c r="AX9" s="1">
        <v>9938.5197530000005</v>
      </c>
      <c r="AY9" s="1">
        <v>3321.7446160000018</v>
      </c>
      <c r="AZ9" s="1">
        <v>6420.1510532872308</v>
      </c>
      <c r="BA9" s="1">
        <f t="shared" si="7"/>
        <v>9999</v>
      </c>
    </row>
    <row r="10" spans="1:53">
      <c r="A10" s="2">
        <f t="shared" si="8"/>
        <v>2004</v>
      </c>
      <c r="B10" s="1">
        <f>economy!Z50</f>
        <v>12462.347170999999</v>
      </c>
      <c r="C10" s="1">
        <f>economy!AA50</f>
        <v>10839.923358</v>
      </c>
      <c r="D10" s="1">
        <f>economy!AB50</f>
        <v>3548.4458899999972</v>
      </c>
      <c r="E10" s="1">
        <f>SUMPRODUCT(economy!B50:D50,economy!K50:M50)/SUM(economy!B50:D50)</f>
        <v>6583.2750342376976</v>
      </c>
      <c r="F10" s="1">
        <v>12462.347170999999</v>
      </c>
      <c r="G10" s="1">
        <v>10839.923358</v>
      </c>
      <c r="H10" s="1">
        <v>3548.4458899999972</v>
      </c>
      <c r="I10" s="1">
        <v>6583.2750342376976</v>
      </c>
      <c r="J10" s="1">
        <v>12462.347170999999</v>
      </c>
      <c r="K10" s="1">
        <v>10839.923358</v>
      </c>
      <c r="L10" s="1">
        <v>3548.4458899999972</v>
      </c>
      <c r="M10" s="1">
        <v>6583.2750342376976</v>
      </c>
      <c r="N10" s="1">
        <f t="shared" si="0"/>
        <v>9999</v>
      </c>
      <c r="O10" s="1">
        <v>12462.347170999999</v>
      </c>
      <c r="P10" s="1">
        <v>10839.923358</v>
      </c>
      <c r="Q10" s="1">
        <v>3548.4458899999972</v>
      </c>
      <c r="R10" s="1">
        <v>6583.2750342376976</v>
      </c>
      <c r="S10" s="1">
        <f t="shared" si="1"/>
        <v>9999</v>
      </c>
      <c r="T10" s="1">
        <v>12462.347170999999</v>
      </c>
      <c r="U10" s="1">
        <v>10839.923358</v>
      </c>
      <c r="V10" s="1">
        <v>3548.4458899999972</v>
      </c>
      <c r="W10" s="1">
        <v>6583.2750342376976</v>
      </c>
      <c r="X10" s="1">
        <f t="shared" si="2"/>
        <v>9999</v>
      </c>
      <c r="Y10" s="1">
        <v>12462.347170999999</v>
      </c>
      <c r="Z10" s="1">
        <v>10839.923358</v>
      </c>
      <c r="AA10" s="1">
        <v>3548.4458899999972</v>
      </c>
      <c r="AB10" s="1">
        <v>6583.2750342376976</v>
      </c>
      <c r="AC10" s="1">
        <f t="shared" si="3"/>
        <v>9999</v>
      </c>
      <c r="AD10" s="1">
        <v>12462.347170999999</v>
      </c>
      <c r="AE10" s="1">
        <v>10839.923358</v>
      </c>
      <c r="AF10" s="1">
        <v>3548.4458899999972</v>
      </c>
      <c r="AG10" s="1">
        <v>6583.2750342376976</v>
      </c>
      <c r="AH10" s="1">
        <v>12462.347170999999</v>
      </c>
      <c r="AI10" s="1">
        <v>10839.923358</v>
      </c>
      <c r="AJ10" s="1">
        <v>3548.4458899999972</v>
      </c>
      <c r="AK10" s="1">
        <v>6583.2750342376976</v>
      </c>
      <c r="AL10" s="1">
        <f t="shared" si="4"/>
        <v>9999</v>
      </c>
      <c r="AM10" s="1">
        <v>12462.347170999999</v>
      </c>
      <c r="AN10" s="1">
        <v>10839.923358</v>
      </c>
      <c r="AO10" s="1">
        <v>3548.4458899999972</v>
      </c>
      <c r="AP10" s="1">
        <v>6583.2750342376976</v>
      </c>
      <c r="AQ10" s="1">
        <f t="shared" si="5"/>
        <v>9999</v>
      </c>
      <c r="AR10" s="1">
        <v>12462.347170999999</v>
      </c>
      <c r="AS10" s="1">
        <v>10839.923358</v>
      </c>
      <c r="AT10" s="1">
        <v>3548.4458899999972</v>
      </c>
      <c r="AU10" s="1">
        <v>6583.2750342376976</v>
      </c>
      <c r="AV10" s="1">
        <f t="shared" si="6"/>
        <v>9999</v>
      </c>
      <c r="AW10" s="1">
        <v>12462.347170999999</v>
      </c>
      <c r="AX10" s="1">
        <v>10839.923358</v>
      </c>
      <c r="AY10" s="1">
        <v>3548.4458899999972</v>
      </c>
      <c r="AZ10" s="1">
        <v>6583.2750342376976</v>
      </c>
      <c r="BA10" s="1">
        <f t="shared" si="7"/>
        <v>9999</v>
      </c>
    </row>
    <row r="11" spans="1:53">
      <c r="A11" s="2">
        <f t="shared" si="8"/>
        <v>2005</v>
      </c>
      <c r="B11" s="1">
        <f>economy!Z51</f>
        <v>12445.981350000002</v>
      </c>
      <c r="C11" s="1">
        <f>economy!AA51</f>
        <v>11470.651024999999</v>
      </c>
      <c r="D11" s="1">
        <f>economy!AB51</f>
        <v>3702.1701970000031</v>
      </c>
      <c r="E11" s="1">
        <f>SUMPRODUCT(economy!B51:D51,economy!K51:M51)/SUM(economy!B51:D51)</f>
        <v>6717.9428826077037</v>
      </c>
      <c r="F11" s="1">
        <v>12445.981350000002</v>
      </c>
      <c r="G11" s="1">
        <v>11470.651024999999</v>
      </c>
      <c r="H11" s="1">
        <v>3702.1701970000031</v>
      </c>
      <c r="I11" s="1">
        <v>6717.9428826077037</v>
      </c>
      <c r="J11" s="1">
        <v>12445.981350000002</v>
      </c>
      <c r="K11" s="1">
        <v>11470.651024999999</v>
      </c>
      <c r="L11" s="1">
        <v>3702.1701970000031</v>
      </c>
      <c r="M11" s="1">
        <v>6717.9428826077037</v>
      </c>
      <c r="N11" s="1">
        <f t="shared" si="0"/>
        <v>9999</v>
      </c>
      <c r="O11" s="1">
        <v>12445.981350000002</v>
      </c>
      <c r="P11" s="1">
        <v>11470.651024999999</v>
      </c>
      <c r="Q11" s="1">
        <v>3702.1701970000031</v>
      </c>
      <c r="R11" s="1">
        <v>6717.9428826077037</v>
      </c>
      <c r="S11" s="1">
        <f t="shared" si="1"/>
        <v>9999</v>
      </c>
      <c r="T11" s="1">
        <v>12445.981350000002</v>
      </c>
      <c r="U11" s="1">
        <v>11470.651024999999</v>
      </c>
      <c r="V11" s="1">
        <v>3702.1701970000031</v>
      </c>
      <c r="W11" s="1">
        <v>6717.9428826077037</v>
      </c>
      <c r="X11" s="1">
        <f t="shared" si="2"/>
        <v>9999</v>
      </c>
      <c r="Y11" s="1">
        <v>12445.981350000002</v>
      </c>
      <c r="Z11" s="1">
        <v>11470.651024999999</v>
      </c>
      <c r="AA11" s="1">
        <v>3702.1701970000031</v>
      </c>
      <c r="AB11" s="1">
        <v>6717.9428826077037</v>
      </c>
      <c r="AC11" s="1">
        <f t="shared" si="3"/>
        <v>9999</v>
      </c>
      <c r="AD11" s="1">
        <v>12445.981350000002</v>
      </c>
      <c r="AE11" s="1">
        <v>11470.651024999999</v>
      </c>
      <c r="AF11" s="1">
        <v>3702.1701970000031</v>
      </c>
      <c r="AG11" s="1">
        <v>6717.9428826077037</v>
      </c>
      <c r="AH11" s="1">
        <v>12445.981350000002</v>
      </c>
      <c r="AI11" s="1">
        <v>11470.651024999999</v>
      </c>
      <c r="AJ11" s="1">
        <v>3702.1701970000031</v>
      </c>
      <c r="AK11" s="1">
        <v>6717.9428826077037</v>
      </c>
      <c r="AL11" s="1">
        <f t="shared" si="4"/>
        <v>9999</v>
      </c>
      <c r="AM11" s="1">
        <v>12445.981350000002</v>
      </c>
      <c r="AN11" s="1">
        <v>11470.651024999999</v>
      </c>
      <c r="AO11" s="1">
        <v>3702.1701970000031</v>
      </c>
      <c r="AP11" s="1">
        <v>6717.9428826077037</v>
      </c>
      <c r="AQ11" s="1">
        <f t="shared" si="5"/>
        <v>9999</v>
      </c>
      <c r="AR11" s="1">
        <v>12445.981350000002</v>
      </c>
      <c r="AS11" s="1">
        <v>11470.651024999999</v>
      </c>
      <c r="AT11" s="1">
        <v>3702.1701970000031</v>
      </c>
      <c r="AU11" s="1">
        <v>6717.9428826077037</v>
      </c>
      <c r="AV11" s="1">
        <f t="shared" si="6"/>
        <v>9999</v>
      </c>
      <c r="AW11" s="1">
        <v>12445.981350000002</v>
      </c>
      <c r="AX11" s="1">
        <v>11470.651024999999</v>
      </c>
      <c r="AY11" s="1">
        <v>3702.1701970000031</v>
      </c>
      <c r="AZ11" s="1">
        <v>6717.9428826077037</v>
      </c>
      <c r="BA11" s="1">
        <f t="shared" si="7"/>
        <v>9999</v>
      </c>
    </row>
    <row r="12" spans="1:53">
      <c r="A12" s="2">
        <f t="shared" si="8"/>
        <v>2006</v>
      </c>
      <c r="B12" s="1">
        <f>economy!Z52</f>
        <v>12383.084966</v>
      </c>
      <c r="C12" s="1">
        <f>economy!AA52</f>
        <v>12305.106211</v>
      </c>
      <c r="D12" s="1">
        <f>economy!AB52</f>
        <v>3791.6963350000042</v>
      </c>
      <c r="E12" s="1">
        <f>SUMPRODUCT(economy!B52:D52,economy!K52:M52)/SUM(economy!B52:D52)</f>
        <v>6899.4669649449243</v>
      </c>
      <c r="F12" s="1">
        <v>12383.084966</v>
      </c>
      <c r="G12" s="1">
        <v>12305.106211</v>
      </c>
      <c r="H12" s="1">
        <v>3791.6963350000042</v>
      </c>
      <c r="I12" s="1">
        <v>6899.4669649449243</v>
      </c>
      <c r="J12" s="1">
        <v>12383.084966</v>
      </c>
      <c r="K12" s="1">
        <v>12305.106211</v>
      </c>
      <c r="L12" s="1">
        <v>3791.6963350000042</v>
      </c>
      <c r="M12" s="1">
        <v>6899.4669649449243</v>
      </c>
      <c r="N12" s="1">
        <f t="shared" si="0"/>
        <v>9999</v>
      </c>
      <c r="O12" s="1">
        <v>12383.084966</v>
      </c>
      <c r="P12" s="1">
        <v>12305.106211</v>
      </c>
      <c r="Q12" s="1">
        <v>3791.6963350000042</v>
      </c>
      <c r="R12" s="1">
        <v>6899.4669649449243</v>
      </c>
      <c r="S12" s="1">
        <f t="shared" si="1"/>
        <v>9999</v>
      </c>
      <c r="T12" s="1">
        <v>12383.084966</v>
      </c>
      <c r="U12" s="1">
        <v>12305.106211</v>
      </c>
      <c r="V12" s="1">
        <v>3791.6963350000042</v>
      </c>
      <c r="W12" s="1">
        <v>6899.4669649449243</v>
      </c>
      <c r="X12" s="1">
        <f t="shared" si="2"/>
        <v>9999</v>
      </c>
      <c r="Y12" s="1">
        <v>12383.084966</v>
      </c>
      <c r="Z12" s="1">
        <v>12305.106211</v>
      </c>
      <c r="AA12" s="1">
        <v>3791.6963350000042</v>
      </c>
      <c r="AB12" s="1">
        <v>6899.4669649449243</v>
      </c>
      <c r="AC12" s="1">
        <f t="shared" si="3"/>
        <v>9999</v>
      </c>
      <c r="AD12" s="1">
        <v>12383.084966</v>
      </c>
      <c r="AE12" s="1">
        <v>12305.106211</v>
      </c>
      <c r="AF12" s="1">
        <v>3791.6963350000042</v>
      </c>
      <c r="AG12" s="1">
        <v>6899.4669649449243</v>
      </c>
      <c r="AH12" s="1">
        <v>12383.084966</v>
      </c>
      <c r="AI12" s="1">
        <v>12305.106211</v>
      </c>
      <c r="AJ12" s="1">
        <v>3791.6963350000042</v>
      </c>
      <c r="AK12" s="1">
        <v>6899.4669649449243</v>
      </c>
      <c r="AL12" s="1">
        <f t="shared" si="4"/>
        <v>9999</v>
      </c>
      <c r="AM12" s="1">
        <v>12383.084966</v>
      </c>
      <c r="AN12" s="1">
        <v>12305.106211</v>
      </c>
      <c r="AO12" s="1">
        <v>3791.6963350000042</v>
      </c>
      <c r="AP12" s="1">
        <v>6899.4669649449243</v>
      </c>
      <c r="AQ12" s="1">
        <f t="shared" si="5"/>
        <v>9999</v>
      </c>
      <c r="AR12" s="1">
        <v>12383.084966</v>
      </c>
      <c r="AS12" s="1">
        <v>12305.106211</v>
      </c>
      <c r="AT12" s="1">
        <v>3791.6963350000042</v>
      </c>
      <c r="AU12" s="1">
        <v>6899.4669649449243</v>
      </c>
      <c r="AV12" s="1">
        <f t="shared" si="6"/>
        <v>9999</v>
      </c>
      <c r="AW12" s="1">
        <v>12383.084966</v>
      </c>
      <c r="AX12" s="1">
        <v>12305.106211</v>
      </c>
      <c r="AY12" s="1">
        <v>3791.6963350000042</v>
      </c>
      <c r="AZ12" s="1">
        <v>6899.4669649449243</v>
      </c>
      <c r="BA12" s="1">
        <f t="shared" si="7"/>
        <v>9999</v>
      </c>
    </row>
    <row r="13" spans="1:53">
      <c r="A13" s="2">
        <f t="shared" si="8"/>
        <v>2007</v>
      </c>
      <c r="B13" s="1">
        <f>economy!Z53</f>
        <v>12434.246949999997</v>
      </c>
      <c r="C13" s="1">
        <f>economy!AA53</f>
        <v>12840.825574999999</v>
      </c>
      <c r="D13" s="1">
        <f>economy!AB53</f>
        <v>4045.1373730000014</v>
      </c>
      <c r="E13" s="1">
        <f>SUMPRODUCT(economy!B53:D53,economy!K53:M53)/SUM(economy!B53:D53)</f>
        <v>7080.3008173702819</v>
      </c>
      <c r="F13" s="1">
        <v>12434.246949999997</v>
      </c>
      <c r="G13" s="1">
        <v>12840.825574999999</v>
      </c>
      <c r="H13" s="1">
        <v>4045.1373730000014</v>
      </c>
      <c r="I13" s="1">
        <v>7080.3008173702819</v>
      </c>
      <c r="J13" s="1">
        <v>12434.246949999997</v>
      </c>
      <c r="K13" s="1">
        <v>12840.825574999999</v>
      </c>
      <c r="L13" s="1">
        <v>4045.1373730000014</v>
      </c>
      <c r="M13" s="1">
        <v>7080.3008173702819</v>
      </c>
      <c r="N13" s="1">
        <f t="shared" si="0"/>
        <v>9999</v>
      </c>
      <c r="O13" s="1">
        <v>12434.246949999997</v>
      </c>
      <c r="P13" s="1">
        <v>12840.825574999999</v>
      </c>
      <c r="Q13" s="1">
        <v>4045.1373730000014</v>
      </c>
      <c r="R13" s="1">
        <v>7080.3008173702819</v>
      </c>
      <c r="S13" s="1">
        <f t="shared" si="1"/>
        <v>9999</v>
      </c>
      <c r="T13" s="1">
        <v>12434.246949999997</v>
      </c>
      <c r="U13" s="1">
        <v>12840.825574999999</v>
      </c>
      <c r="V13" s="1">
        <v>4045.1373730000014</v>
      </c>
      <c r="W13" s="1">
        <v>7080.3008173702819</v>
      </c>
      <c r="X13" s="1">
        <f t="shared" si="2"/>
        <v>9999</v>
      </c>
      <c r="Y13" s="1">
        <v>12434.246949999997</v>
      </c>
      <c r="Z13" s="1">
        <v>12840.825574999999</v>
      </c>
      <c r="AA13" s="1">
        <v>4045.1373730000014</v>
      </c>
      <c r="AB13" s="1">
        <v>7080.3008173702819</v>
      </c>
      <c r="AC13" s="1">
        <f t="shared" si="3"/>
        <v>9999</v>
      </c>
      <c r="AD13" s="1">
        <v>12434.246949999997</v>
      </c>
      <c r="AE13" s="1">
        <v>12840.825574999999</v>
      </c>
      <c r="AF13" s="1">
        <v>4045.1373730000014</v>
      </c>
      <c r="AG13" s="1">
        <v>7080.3008173702819</v>
      </c>
      <c r="AH13" s="1">
        <v>12434.246949999997</v>
      </c>
      <c r="AI13" s="1">
        <v>12840.825574999999</v>
      </c>
      <c r="AJ13" s="1">
        <v>4045.1373730000014</v>
      </c>
      <c r="AK13" s="1">
        <v>7080.3008173702819</v>
      </c>
      <c r="AL13" s="1">
        <f t="shared" si="4"/>
        <v>9999</v>
      </c>
      <c r="AM13" s="1">
        <v>12434.246949999997</v>
      </c>
      <c r="AN13" s="1">
        <v>12840.825574999999</v>
      </c>
      <c r="AO13" s="1">
        <v>4045.1373730000014</v>
      </c>
      <c r="AP13" s="1">
        <v>7080.3008173702819</v>
      </c>
      <c r="AQ13" s="1">
        <f t="shared" si="5"/>
        <v>9999</v>
      </c>
      <c r="AR13" s="1">
        <v>12434.246949999997</v>
      </c>
      <c r="AS13" s="1">
        <v>12840.825574999999</v>
      </c>
      <c r="AT13" s="1">
        <v>4045.1373730000014</v>
      </c>
      <c r="AU13" s="1">
        <v>7080.3008173702819</v>
      </c>
      <c r="AV13" s="1">
        <f t="shared" si="6"/>
        <v>9999</v>
      </c>
      <c r="AW13" s="1">
        <v>12434.246949999997</v>
      </c>
      <c r="AX13" s="1">
        <v>12840.825574999999</v>
      </c>
      <c r="AY13" s="1">
        <v>4045.1373730000014</v>
      </c>
      <c r="AZ13" s="1">
        <v>7080.3008173702819</v>
      </c>
      <c r="BA13" s="1">
        <f t="shared" si="7"/>
        <v>9999</v>
      </c>
    </row>
    <row r="14" spans="1:53">
      <c r="A14" s="2">
        <f t="shared" si="8"/>
        <v>2008</v>
      </c>
      <c r="B14" s="1">
        <f>economy!Z54</f>
        <v>12237.871766</v>
      </c>
      <c r="C14" s="1">
        <f>economy!AA54</f>
        <v>13332.306250999996</v>
      </c>
      <c r="D14" s="1">
        <f>economy!AB54</f>
        <v>4277.1594640000021</v>
      </c>
      <c r="E14" s="1">
        <f>SUMPRODUCT(economy!B54:D54,economy!K54:M54)/SUM(economy!B54:D54)</f>
        <v>7079.2515621145203</v>
      </c>
      <c r="F14" s="1">
        <v>12237.871766</v>
      </c>
      <c r="G14" s="1">
        <v>13332.306250999996</v>
      </c>
      <c r="H14" s="1">
        <v>4277.1594640000021</v>
      </c>
      <c r="I14" s="1">
        <v>7079.2515621145203</v>
      </c>
      <c r="J14" s="1">
        <v>12237.871766</v>
      </c>
      <c r="K14" s="1">
        <v>13332.306250999996</v>
      </c>
      <c r="L14" s="1">
        <v>4277.1594640000021</v>
      </c>
      <c r="M14" s="1">
        <v>7079.2515621145203</v>
      </c>
      <c r="N14" s="1">
        <f t="shared" si="0"/>
        <v>9999</v>
      </c>
      <c r="O14" s="1">
        <v>12237.871766</v>
      </c>
      <c r="P14" s="1">
        <v>13332.306250999996</v>
      </c>
      <c r="Q14" s="1">
        <v>4277.1594640000021</v>
      </c>
      <c r="R14" s="1">
        <v>7079.2515621145203</v>
      </c>
      <c r="S14" s="1">
        <f t="shared" si="1"/>
        <v>9999</v>
      </c>
      <c r="T14" s="1">
        <v>12237.871766</v>
      </c>
      <c r="U14" s="1">
        <v>13332.306250999996</v>
      </c>
      <c r="V14" s="1">
        <v>4277.1594640000021</v>
      </c>
      <c r="W14" s="1">
        <v>7079.2515621145203</v>
      </c>
      <c r="X14" s="1">
        <f t="shared" si="2"/>
        <v>9999</v>
      </c>
      <c r="Y14" s="1">
        <v>12237.871766</v>
      </c>
      <c r="Z14" s="1">
        <v>13332.306250999996</v>
      </c>
      <c r="AA14" s="1">
        <v>4277.1594640000021</v>
      </c>
      <c r="AB14" s="1">
        <v>7079.2515621145203</v>
      </c>
      <c r="AC14" s="1">
        <f t="shared" si="3"/>
        <v>9999</v>
      </c>
      <c r="AD14" s="1">
        <v>12237.871766</v>
      </c>
      <c r="AE14" s="1">
        <v>13332.306250999996</v>
      </c>
      <c r="AF14" s="1">
        <v>4277.1594640000021</v>
      </c>
      <c r="AG14" s="1">
        <v>7079.2515621145203</v>
      </c>
      <c r="AH14" s="1">
        <v>12237.871766</v>
      </c>
      <c r="AI14" s="1">
        <v>13332.306250999996</v>
      </c>
      <c r="AJ14" s="1">
        <v>4277.1594640000021</v>
      </c>
      <c r="AK14" s="1">
        <v>7079.2515621145203</v>
      </c>
      <c r="AL14" s="1">
        <f t="shared" si="4"/>
        <v>9999</v>
      </c>
      <c r="AM14" s="1">
        <v>12237.871766</v>
      </c>
      <c r="AN14" s="1">
        <v>13332.306250999996</v>
      </c>
      <c r="AO14" s="1">
        <v>4277.1594640000021</v>
      </c>
      <c r="AP14" s="1">
        <v>7079.2515621145203</v>
      </c>
      <c r="AQ14" s="1">
        <f t="shared" si="5"/>
        <v>9999</v>
      </c>
      <c r="AR14" s="1">
        <v>12237.871766</v>
      </c>
      <c r="AS14" s="1">
        <v>13332.306250999996</v>
      </c>
      <c r="AT14" s="1">
        <v>4277.1594640000021</v>
      </c>
      <c r="AU14" s="1">
        <v>7079.2515621145203</v>
      </c>
      <c r="AV14" s="1">
        <f t="shared" si="6"/>
        <v>9999</v>
      </c>
      <c r="AW14" s="1">
        <v>12237.871766</v>
      </c>
      <c r="AX14" s="1">
        <v>13332.306250999996</v>
      </c>
      <c r="AY14" s="1">
        <v>4277.1594640000021</v>
      </c>
      <c r="AZ14" s="1">
        <v>7079.2515621145203</v>
      </c>
      <c r="BA14" s="1">
        <f t="shared" si="7"/>
        <v>9999</v>
      </c>
    </row>
    <row r="15" spans="1:53">
      <c r="A15" s="2">
        <f t="shared" si="8"/>
        <v>2009</v>
      </c>
      <c r="B15" s="1">
        <f>economy!Z55</f>
        <v>12188.303444360248</v>
      </c>
      <c r="C15" s="1">
        <f>economy!AA55</f>
        <v>13336.262456993791</v>
      </c>
      <c r="D15" s="1">
        <f>economy!AB55</f>
        <v>4319.0487389807877</v>
      </c>
      <c r="E15" s="1">
        <f>SUMPRODUCT(economy!B55:D55,economy!K55:M55)/SUM(economy!B55:D55)</f>
        <v>6806.5649828299238</v>
      </c>
      <c r="F15" s="1">
        <v>12188.303444360248</v>
      </c>
      <c r="G15" s="1">
        <v>13336.262456993791</v>
      </c>
      <c r="H15" s="1">
        <v>4319.0487389807877</v>
      </c>
      <c r="I15" s="1">
        <v>6806.5649828299238</v>
      </c>
      <c r="J15" s="1">
        <v>12188.303444360248</v>
      </c>
      <c r="K15" s="1">
        <v>13336.262456993791</v>
      </c>
      <c r="L15" s="1">
        <v>4319.0487389807877</v>
      </c>
      <c r="M15" s="1">
        <v>6806.5649828299238</v>
      </c>
      <c r="N15" s="1">
        <f t="shared" si="0"/>
        <v>9999</v>
      </c>
      <c r="O15" s="1">
        <v>12188.303444360248</v>
      </c>
      <c r="P15" s="1">
        <v>13336.262456993791</v>
      </c>
      <c r="Q15" s="1">
        <v>4319.0487389807877</v>
      </c>
      <c r="R15" s="1">
        <v>6806.5649828299238</v>
      </c>
      <c r="S15" s="1">
        <f t="shared" si="1"/>
        <v>9999</v>
      </c>
      <c r="T15" s="1">
        <v>12188.303444360248</v>
      </c>
      <c r="U15" s="1">
        <v>13336.262456993791</v>
      </c>
      <c r="V15" s="1">
        <v>4319.0487389807877</v>
      </c>
      <c r="W15" s="1">
        <v>6806.5649828299238</v>
      </c>
      <c r="X15" s="1">
        <f t="shared" si="2"/>
        <v>9999</v>
      </c>
      <c r="Y15" s="1">
        <v>12188.303444360248</v>
      </c>
      <c r="Z15" s="1">
        <v>13336.262456993791</v>
      </c>
      <c r="AA15" s="1">
        <v>4319.0487389807877</v>
      </c>
      <c r="AB15" s="1">
        <v>6806.5649828299238</v>
      </c>
      <c r="AC15" s="1">
        <f t="shared" si="3"/>
        <v>9999</v>
      </c>
      <c r="AD15" s="1">
        <v>12188.303444360248</v>
      </c>
      <c r="AE15" s="1">
        <v>13336.262456993791</v>
      </c>
      <c r="AF15" s="1">
        <v>4319.0487389807877</v>
      </c>
      <c r="AG15" s="1">
        <v>6806.5649828299238</v>
      </c>
      <c r="AH15" s="1">
        <v>12188.303444360248</v>
      </c>
      <c r="AI15" s="1">
        <v>13336.262456993791</v>
      </c>
      <c r="AJ15" s="1">
        <v>4319.0487389807877</v>
      </c>
      <c r="AK15" s="1">
        <v>6806.5649828299238</v>
      </c>
      <c r="AL15" s="1">
        <f t="shared" si="4"/>
        <v>9999</v>
      </c>
      <c r="AM15" s="1">
        <v>12188.303444360248</v>
      </c>
      <c r="AN15" s="1">
        <v>13336.262456993791</v>
      </c>
      <c r="AO15" s="1">
        <v>4319.0487389807877</v>
      </c>
      <c r="AP15" s="1">
        <v>6806.5649828299238</v>
      </c>
      <c r="AQ15" s="1">
        <f t="shared" si="5"/>
        <v>9999</v>
      </c>
      <c r="AR15" s="1">
        <v>12188.303444360248</v>
      </c>
      <c r="AS15" s="1">
        <v>13336.262456993791</v>
      </c>
      <c r="AT15" s="1">
        <v>4319.0487389807877</v>
      </c>
      <c r="AU15" s="1">
        <v>6806.5649828299238</v>
      </c>
      <c r="AV15" s="1">
        <f t="shared" si="6"/>
        <v>9999</v>
      </c>
      <c r="AW15" s="1">
        <v>12188.303444360248</v>
      </c>
      <c r="AX15" s="1">
        <v>13336.262456993791</v>
      </c>
      <c r="AY15" s="1">
        <v>4319.0487389807877</v>
      </c>
      <c r="AZ15" s="1">
        <v>6806.5649828299238</v>
      </c>
      <c r="BA15" s="1">
        <f t="shared" si="7"/>
        <v>9999</v>
      </c>
    </row>
    <row r="16" spans="1:53">
      <c r="A16" s="2">
        <f t="shared" si="8"/>
        <v>2010</v>
      </c>
      <c r="B16" s="1">
        <f>economy!Z56</f>
        <v>11572.648363264367</v>
      </c>
      <c r="C16" s="1">
        <f>economy!AA56</f>
        <v>13523.579650465739</v>
      </c>
      <c r="D16" s="1">
        <f>economy!AB56</f>
        <v>4525.7999835111077</v>
      </c>
      <c r="E16" s="1">
        <f>SUMPRODUCT(economy!B56:D56,economy!K56:M56)/SUM(economy!B56:D56)</f>
        <v>6926.8492667012588</v>
      </c>
      <c r="F16" s="1">
        <v>11572.648363264367</v>
      </c>
      <c r="G16" s="1">
        <v>13523.579650465739</v>
      </c>
      <c r="H16" s="1">
        <v>4525.7999835111077</v>
      </c>
      <c r="I16" s="1">
        <v>6926.8492667012588</v>
      </c>
      <c r="J16" s="1">
        <v>11572.648363264367</v>
      </c>
      <c r="K16" s="1">
        <v>13523.579650465739</v>
      </c>
      <c r="L16" s="1">
        <v>4525.7999835111077</v>
      </c>
      <c r="M16" s="1">
        <v>6926.8492667012588</v>
      </c>
      <c r="N16" s="1">
        <f t="shared" si="0"/>
        <v>9999</v>
      </c>
      <c r="O16" s="1">
        <v>11572.648363264367</v>
      </c>
      <c r="P16" s="1">
        <v>13523.579650465739</v>
      </c>
      <c r="Q16" s="1">
        <v>4525.7999835111077</v>
      </c>
      <c r="R16" s="1">
        <v>6926.8492667012588</v>
      </c>
      <c r="S16" s="1">
        <f t="shared" si="1"/>
        <v>9999</v>
      </c>
      <c r="T16" s="1">
        <v>11572.648363264367</v>
      </c>
      <c r="U16" s="1">
        <v>13523.579650465739</v>
      </c>
      <c r="V16" s="1">
        <v>4525.7999835111077</v>
      </c>
      <c r="W16" s="1">
        <v>6926.8492667012588</v>
      </c>
      <c r="X16" s="1">
        <f t="shared" si="2"/>
        <v>9999</v>
      </c>
      <c r="Y16" s="1">
        <v>11572.648363264367</v>
      </c>
      <c r="Z16" s="1">
        <v>13523.579650465739</v>
      </c>
      <c r="AA16" s="1">
        <v>4525.7999835111077</v>
      </c>
      <c r="AB16" s="1">
        <v>6926.8492667012588</v>
      </c>
      <c r="AC16" s="1">
        <f t="shared" si="3"/>
        <v>9999</v>
      </c>
      <c r="AD16" s="1">
        <v>11572.648363264367</v>
      </c>
      <c r="AE16" s="1">
        <v>13523.579650465739</v>
      </c>
      <c r="AF16" s="1">
        <v>4525.7999835111077</v>
      </c>
      <c r="AG16" s="1">
        <v>6926.8492667012588</v>
      </c>
      <c r="AH16" s="1">
        <v>11572.648363264367</v>
      </c>
      <c r="AI16" s="1">
        <v>13523.579650465739</v>
      </c>
      <c r="AJ16" s="1">
        <v>4525.7999835111077</v>
      </c>
      <c r="AK16" s="1">
        <v>6926.8492667012588</v>
      </c>
      <c r="AL16" s="1">
        <f t="shared" si="4"/>
        <v>9999</v>
      </c>
      <c r="AM16" s="1">
        <v>11572.648363264367</v>
      </c>
      <c r="AN16" s="1">
        <v>13523.579650465739</v>
      </c>
      <c r="AO16" s="1">
        <v>4525.7999835111077</v>
      </c>
      <c r="AP16" s="1">
        <v>6926.8492667012588</v>
      </c>
      <c r="AQ16" s="1">
        <f t="shared" si="5"/>
        <v>9999</v>
      </c>
      <c r="AR16" s="1">
        <v>11572.648363264367</v>
      </c>
      <c r="AS16" s="1">
        <v>13523.579650465739</v>
      </c>
      <c r="AT16" s="1">
        <v>4525.7999835111077</v>
      </c>
      <c r="AU16" s="1">
        <v>6926.8492667012588</v>
      </c>
      <c r="AV16" s="1">
        <f t="shared" si="6"/>
        <v>9999</v>
      </c>
      <c r="AW16" s="1">
        <v>11572.648363264367</v>
      </c>
      <c r="AX16" s="1">
        <v>13523.579650465739</v>
      </c>
      <c r="AY16" s="1">
        <v>4525.7999835111077</v>
      </c>
      <c r="AZ16" s="1">
        <v>6926.8492667012588</v>
      </c>
      <c r="BA16" s="1">
        <f t="shared" si="7"/>
        <v>9999</v>
      </c>
    </row>
    <row r="17" spans="1:53">
      <c r="A17" s="2">
        <f t="shared" si="8"/>
        <v>2011</v>
      </c>
      <c r="B17" s="1">
        <f>economy!Z57</f>
        <v>11710.753949059279</v>
      </c>
      <c r="C17" s="1">
        <f>economy!AA57</f>
        <v>13894.821479715458</v>
      </c>
      <c r="D17" s="1">
        <f>economy!AB57</f>
        <v>4752.017687831225</v>
      </c>
      <c r="E17" s="1">
        <f>SUMPRODUCT(economy!B57:D57,economy!K57:M57)/SUM(economy!B57:D57)</f>
        <v>7077.2859834958617</v>
      </c>
      <c r="F17" s="1">
        <v>11710.753949059279</v>
      </c>
      <c r="G17" s="1">
        <v>13894.821479715458</v>
      </c>
      <c r="H17" s="1">
        <v>4752.017687831225</v>
      </c>
      <c r="I17" s="1">
        <v>7077.2859834958617</v>
      </c>
      <c r="J17" s="1">
        <v>11710.753949059279</v>
      </c>
      <c r="K17" s="1">
        <v>13894.821479715458</v>
      </c>
      <c r="L17" s="1">
        <v>4752.017687831225</v>
      </c>
      <c r="M17" s="1">
        <v>7077.2859834958617</v>
      </c>
      <c r="N17" s="1">
        <f t="shared" si="0"/>
        <v>9999</v>
      </c>
      <c r="O17" s="1">
        <v>11710.753949059279</v>
      </c>
      <c r="P17" s="1">
        <v>13894.821479715458</v>
      </c>
      <c r="Q17" s="1">
        <v>4752.017687831225</v>
      </c>
      <c r="R17" s="1">
        <v>7077.2859834958617</v>
      </c>
      <c r="S17" s="1">
        <f t="shared" si="1"/>
        <v>9999</v>
      </c>
      <c r="T17" s="1">
        <v>11710.753949059279</v>
      </c>
      <c r="U17" s="1">
        <v>13894.821479715458</v>
      </c>
      <c r="V17" s="1">
        <v>4752.017687831225</v>
      </c>
      <c r="W17" s="1">
        <v>7077.2859834958617</v>
      </c>
      <c r="X17" s="1">
        <f t="shared" si="2"/>
        <v>9999</v>
      </c>
      <c r="Y17" s="1">
        <v>11710.753949059279</v>
      </c>
      <c r="Z17" s="1">
        <v>13894.821479715458</v>
      </c>
      <c r="AA17" s="1">
        <v>4752.017687831225</v>
      </c>
      <c r="AB17" s="1">
        <v>7077.2859834958617</v>
      </c>
      <c r="AC17" s="1">
        <f t="shared" si="3"/>
        <v>9999</v>
      </c>
      <c r="AD17" s="1">
        <v>11710.753949059279</v>
      </c>
      <c r="AE17" s="1">
        <v>13894.821479715458</v>
      </c>
      <c r="AF17" s="1">
        <v>4752.017687831225</v>
      </c>
      <c r="AG17" s="1">
        <v>7077.2859834958617</v>
      </c>
      <c r="AH17" s="1">
        <v>11710.753949059279</v>
      </c>
      <c r="AI17" s="1">
        <v>13894.821479715458</v>
      </c>
      <c r="AJ17" s="1">
        <v>4752.017687831225</v>
      </c>
      <c r="AK17" s="1">
        <v>7077.2859834958617</v>
      </c>
      <c r="AL17" s="1">
        <f t="shared" si="4"/>
        <v>9999</v>
      </c>
      <c r="AM17" s="1">
        <v>11710.753949059279</v>
      </c>
      <c r="AN17" s="1">
        <v>13894.821479715458</v>
      </c>
      <c r="AO17" s="1">
        <v>4752.017687831225</v>
      </c>
      <c r="AP17" s="1">
        <v>7077.2859834958617</v>
      </c>
      <c r="AQ17" s="1">
        <f t="shared" si="5"/>
        <v>9999</v>
      </c>
      <c r="AR17" s="1">
        <v>11710.753949059279</v>
      </c>
      <c r="AS17" s="1">
        <v>13894.821479715458</v>
      </c>
      <c r="AT17" s="1">
        <v>4752.017687831225</v>
      </c>
      <c r="AU17" s="1">
        <v>7077.2859834958617</v>
      </c>
      <c r="AV17" s="1">
        <f t="shared" si="6"/>
        <v>9999</v>
      </c>
      <c r="AW17" s="1">
        <v>11710.753949059279</v>
      </c>
      <c r="AX17" s="1">
        <v>13894.821479715458</v>
      </c>
      <c r="AY17" s="1">
        <v>4752.017687831225</v>
      </c>
      <c r="AZ17" s="1">
        <v>7077.2859834958617</v>
      </c>
      <c r="BA17" s="1">
        <f t="shared" si="7"/>
        <v>9999</v>
      </c>
    </row>
    <row r="18" spans="1:53">
      <c r="A18" s="2">
        <f t="shared" si="8"/>
        <v>2012</v>
      </c>
      <c r="B18" s="1">
        <f>economy!Z58</f>
        <v>11883.535419541931</v>
      </c>
      <c r="C18" s="1">
        <f>economy!AA58</f>
        <v>14287.555818346813</v>
      </c>
      <c r="D18" s="1">
        <f>economy!AB58</f>
        <v>4970.1856194244674</v>
      </c>
      <c r="E18" s="1">
        <f>SUMPRODUCT(economy!B58:D58,economy!K58:M58)/SUM(economy!B58:D58)</f>
        <v>7231.5722683329759</v>
      </c>
      <c r="F18" s="1">
        <v>11883.535419541931</v>
      </c>
      <c r="G18" s="1">
        <v>14287.555818346813</v>
      </c>
      <c r="H18" s="1">
        <v>4970.1856194244674</v>
      </c>
      <c r="I18" s="1">
        <v>7231.5722683329759</v>
      </c>
      <c r="J18" s="1">
        <v>11883.535419541931</v>
      </c>
      <c r="K18" s="1">
        <v>14287.555818346813</v>
      </c>
      <c r="L18" s="1">
        <v>4970.1856194244674</v>
      </c>
      <c r="M18" s="1">
        <v>7231.5722683329759</v>
      </c>
      <c r="N18" s="1">
        <f t="shared" si="0"/>
        <v>9999</v>
      </c>
      <c r="O18" s="1">
        <v>11883.535419541931</v>
      </c>
      <c r="P18" s="1">
        <v>14287.555818346813</v>
      </c>
      <c r="Q18" s="1">
        <v>4970.1856194244674</v>
      </c>
      <c r="R18" s="1">
        <v>7231.5722683329759</v>
      </c>
      <c r="S18" s="1">
        <f t="shared" si="1"/>
        <v>9999</v>
      </c>
      <c r="T18" s="1">
        <v>11883.535419541931</v>
      </c>
      <c r="U18" s="1">
        <v>14287.555818346813</v>
      </c>
      <c r="V18" s="1">
        <v>4970.1856194244674</v>
      </c>
      <c r="W18" s="1">
        <v>7231.5722683329759</v>
      </c>
      <c r="X18" s="1">
        <f t="shared" si="2"/>
        <v>9999</v>
      </c>
      <c r="Y18" s="1">
        <v>11883.535419541931</v>
      </c>
      <c r="Z18" s="1">
        <v>14287.555818346813</v>
      </c>
      <c r="AA18" s="1">
        <v>4970.1856194244674</v>
      </c>
      <c r="AB18" s="1">
        <v>7231.5722683329759</v>
      </c>
      <c r="AC18" s="1">
        <f t="shared" si="3"/>
        <v>9999</v>
      </c>
      <c r="AD18" s="1">
        <v>11883.535419541931</v>
      </c>
      <c r="AE18" s="1">
        <v>14287.555818346813</v>
      </c>
      <c r="AF18" s="1">
        <v>4970.1856194244674</v>
      </c>
      <c r="AG18" s="1">
        <v>7231.5722683329759</v>
      </c>
      <c r="AH18" s="1">
        <v>11883.535419541931</v>
      </c>
      <c r="AI18" s="1">
        <v>14287.555818346813</v>
      </c>
      <c r="AJ18" s="1">
        <v>4970.1856194244674</v>
      </c>
      <c r="AK18" s="1">
        <v>7231.5722683329759</v>
      </c>
      <c r="AL18" s="1">
        <f t="shared" si="4"/>
        <v>9999</v>
      </c>
      <c r="AM18" s="1">
        <v>11883.535419541931</v>
      </c>
      <c r="AN18" s="1">
        <v>14287.555818346813</v>
      </c>
      <c r="AO18" s="1">
        <v>4970.1856194244674</v>
      </c>
      <c r="AP18" s="1">
        <v>7231.5722683329759</v>
      </c>
      <c r="AQ18" s="1">
        <f t="shared" si="5"/>
        <v>9999</v>
      </c>
      <c r="AR18" s="1">
        <v>11883.535419541931</v>
      </c>
      <c r="AS18" s="1">
        <v>14287.555818346813</v>
      </c>
      <c r="AT18" s="1">
        <v>4970.1856194244674</v>
      </c>
      <c r="AU18" s="1">
        <v>7231.5722683329759</v>
      </c>
      <c r="AV18" s="1">
        <f t="shared" si="6"/>
        <v>9999</v>
      </c>
      <c r="AW18" s="1">
        <v>11883.535419541931</v>
      </c>
      <c r="AX18" s="1">
        <v>14287.555818346813</v>
      </c>
      <c r="AY18" s="1">
        <v>4970.1856194244674</v>
      </c>
      <c r="AZ18" s="1">
        <v>7231.5722683329759</v>
      </c>
      <c r="BA18" s="1">
        <f t="shared" si="7"/>
        <v>9999</v>
      </c>
    </row>
    <row r="19" spans="1:53">
      <c r="A19" s="2">
        <f t="shared" si="8"/>
        <v>2013</v>
      </c>
      <c r="B19" s="1">
        <f>economy!Z59</f>
        <v>12054.16032802589</v>
      </c>
      <c r="C19" s="1">
        <f>economy!AA59</f>
        <v>14682.532481495164</v>
      </c>
      <c r="D19" s="1">
        <f>economy!AB59</f>
        <v>5193.6595543340809</v>
      </c>
      <c r="E19" s="1">
        <f>SUMPRODUCT(economy!B59:D59,economy!K59:M59)/SUM(economy!B59:D59)</f>
        <v>7389.6709755146449</v>
      </c>
      <c r="F19" s="1">
        <v>12054.16032802589</v>
      </c>
      <c r="G19" s="1">
        <v>14682.532481495164</v>
      </c>
      <c r="H19" s="1">
        <v>5193.6595543340809</v>
      </c>
      <c r="I19" s="1">
        <v>7389.6709755146449</v>
      </c>
      <c r="J19" s="1">
        <v>12054.16032802589</v>
      </c>
      <c r="K19" s="1">
        <v>14682.532481495164</v>
      </c>
      <c r="L19" s="1">
        <v>5193.6595543340809</v>
      </c>
      <c r="M19" s="1">
        <v>7389.6709755146449</v>
      </c>
      <c r="N19" s="1">
        <f t="shared" si="0"/>
        <v>9999</v>
      </c>
      <c r="O19" s="1">
        <v>12054.16032802589</v>
      </c>
      <c r="P19" s="1">
        <v>14682.532481495164</v>
      </c>
      <c r="Q19" s="1">
        <v>5193.6595543340809</v>
      </c>
      <c r="R19" s="1">
        <v>7389.6709755146449</v>
      </c>
      <c r="S19" s="1">
        <f t="shared" si="1"/>
        <v>9999</v>
      </c>
      <c r="T19" s="1">
        <v>12054.16032802589</v>
      </c>
      <c r="U19" s="1">
        <v>14682.532481495164</v>
      </c>
      <c r="V19" s="1">
        <v>5193.6595543340809</v>
      </c>
      <c r="W19" s="1">
        <v>7389.6709755146449</v>
      </c>
      <c r="X19" s="1">
        <f t="shared" si="2"/>
        <v>9999</v>
      </c>
      <c r="Y19" s="1">
        <v>12054.16032802589</v>
      </c>
      <c r="Z19" s="1">
        <v>14682.532481495164</v>
      </c>
      <c r="AA19" s="1">
        <v>5193.6595543340809</v>
      </c>
      <c r="AB19" s="1">
        <v>7389.6709755146449</v>
      </c>
      <c r="AC19" s="1">
        <f t="shared" si="3"/>
        <v>9999</v>
      </c>
      <c r="AD19" s="1">
        <v>12054.16032802589</v>
      </c>
      <c r="AE19" s="1">
        <v>14682.532481495164</v>
      </c>
      <c r="AF19" s="1">
        <v>5193.6595543340809</v>
      </c>
      <c r="AG19" s="1">
        <v>7389.6709755146449</v>
      </c>
      <c r="AH19" s="1">
        <v>12054.16032802589</v>
      </c>
      <c r="AI19" s="1">
        <v>14682.532481495164</v>
      </c>
      <c r="AJ19" s="1">
        <v>5193.6595543340809</v>
      </c>
      <c r="AK19" s="1">
        <v>7389.6709755146449</v>
      </c>
      <c r="AL19" s="1">
        <f t="shared" si="4"/>
        <v>9999</v>
      </c>
      <c r="AM19" s="1">
        <v>12054.16032802589</v>
      </c>
      <c r="AN19" s="1">
        <v>14682.532481495164</v>
      </c>
      <c r="AO19" s="1">
        <v>5193.6595543340809</v>
      </c>
      <c r="AP19" s="1">
        <v>7389.6709755146449</v>
      </c>
      <c r="AQ19" s="1">
        <f t="shared" si="5"/>
        <v>9999</v>
      </c>
      <c r="AR19" s="1">
        <v>12054.16032802589</v>
      </c>
      <c r="AS19" s="1">
        <v>14682.532481495164</v>
      </c>
      <c r="AT19" s="1">
        <v>5193.6595543340809</v>
      </c>
      <c r="AU19" s="1">
        <v>7389.6709755146449</v>
      </c>
      <c r="AV19" s="1">
        <f t="shared" si="6"/>
        <v>9999</v>
      </c>
      <c r="AW19" s="1">
        <v>12054.16032802589</v>
      </c>
      <c r="AX19" s="1">
        <v>14682.532481495164</v>
      </c>
      <c r="AY19" s="1">
        <v>5193.6595543340809</v>
      </c>
      <c r="AZ19" s="1">
        <v>7389.6709755146449</v>
      </c>
      <c r="BA19" s="1">
        <f t="shared" si="7"/>
        <v>9999</v>
      </c>
    </row>
    <row r="20" spans="1:53">
      <c r="A20" s="2">
        <f t="shared" si="8"/>
        <v>2014</v>
      </c>
      <c r="B20" s="1">
        <f>economy!Z60</f>
        <v>12222.51545428879</v>
      </c>
      <c r="C20" s="1">
        <f>economy!AA60</f>
        <v>15079.446074051251</v>
      </c>
      <c r="D20" s="1">
        <f>economy!AB60</f>
        <v>5422.3494031663949</v>
      </c>
      <c r="E20" s="1">
        <f>SUMPRODUCT(economy!B60:D60,economy!K60:M60)/SUM(economy!B60:D60)</f>
        <v>7551.5475864930049</v>
      </c>
      <c r="F20" s="1">
        <v>12222.51545428879</v>
      </c>
      <c r="G20" s="1">
        <v>15079.446074051251</v>
      </c>
      <c r="H20" s="1">
        <v>5422.3494031663949</v>
      </c>
      <c r="I20" s="1">
        <v>7551.5475864930049</v>
      </c>
      <c r="J20" s="1">
        <v>12222.51545428879</v>
      </c>
      <c r="K20" s="1">
        <v>15079.446074051251</v>
      </c>
      <c r="L20" s="1">
        <v>5422.3494031663949</v>
      </c>
      <c r="M20" s="1">
        <v>7551.5475864930049</v>
      </c>
      <c r="N20" s="1">
        <f t="shared" si="0"/>
        <v>9999</v>
      </c>
      <c r="O20" s="1">
        <v>12222.51545428879</v>
      </c>
      <c r="P20" s="1">
        <v>15079.446074051251</v>
      </c>
      <c r="Q20" s="1">
        <v>5422.3494031663949</v>
      </c>
      <c r="R20" s="1">
        <v>7551.5475864930049</v>
      </c>
      <c r="S20" s="1">
        <f t="shared" si="1"/>
        <v>9999</v>
      </c>
      <c r="T20" s="1">
        <v>12222.51545428879</v>
      </c>
      <c r="U20" s="1">
        <v>15079.446074051251</v>
      </c>
      <c r="V20" s="1">
        <v>5422.3494031663949</v>
      </c>
      <c r="W20" s="1">
        <v>7551.5475864930049</v>
      </c>
      <c r="X20" s="1">
        <f t="shared" si="2"/>
        <v>9999</v>
      </c>
      <c r="Y20" s="1">
        <v>12222.51545428879</v>
      </c>
      <c r="Z20" s="1">
        <v>15079.446074051251</v>
      </c>
      <c r="AA20" s="1">
        <v>5422.3494031663949</v>
      </c>
      <c r="AB20" s="1">
        <v>7551.5475864930049</v>
      </c>
      <c r="AC20" s="1">
        <f t="shared" si="3"/>
        <v>9999</v>
      </c>
      <c r="AD20" s="1">
        <v>12222.51545428879</v>
      </c>
      <c r="AE20" s="1">
        <v>15079.446074051251</v>
      </c>
      <c r="AF20" s="1">
        <v>5422.3494031663949</v>
      </c>
      <c r="AG20" s="1">
        <v>7551.5475864930049</v>
      </c>
      <c r="AH20" s="1">
        <v>12222.51545428879</v>
      </c>
      <c r="AI20" s="1">
        <v>15079.446074051251</v>
      </c>
      <c r="AJ20" s="1">
        <v>5422.3494031663949</v>
      </c>
      <c r="AK20" s="1">
        <v>7551.5475864930049</v>
      </c>
      <c r="AL20" s="1">
        <f t="shared" si="4"/>
        <v>9999</v>
      </c>
      <c r="AM20" s="1">
        <v>12222.51545428879</v>
      </c>
      <c r="AN20" s="1">
        <v>15079.446074051251</v>
      </c>
      <c r="AO20" s="1">
        <v>5422.3494031663949</v>
      </c>
      <c r="AP20" s="1">
        <v>7551.5475864930049</v>
      </c>
      <c r="AQ20" s="1">
        <f t="shared" si="5"/>
        <v>9999</v>
      </c>
      <c r="AR20" s="1">
        <v>12222.51545428879</v>
      </c>
      <c r="AS20" s="1">
        <v>15079.446074051251</v>
      </c>
      <c r="AT20" s="1">
        <v>5422.3494031663949</v>
      </c>
      <c r="AU20" s="1">
        <v>7551.5475864930049</v>
      </c>
      <c r="AV20" s="1">
        <f t="shared" si="6"/>
        <v>9999</v>
      </c>
      <c r="AW20" s="1">
        <v>12222.51545428879</v>
      </c>
      <c r="AX20" s="1">
        <v>15079.446074051251</v>
      </c>
      <c r="AY20" s="1">
        <v>5422.3494031663949</v>
      </c>
      <c r="AZ20" s="1">
        <v>7551.5475864930049</v>
      </c>
      <c r="BA20" s="1">
        <f t="shared" si="7"/>
        <v>9999</v>
      </c>
    </row>
    <row r="21" spans="1:53">
      <c r="A21" s="2">
        <f t="shared" si="8"/>
        <v>2015</v>
      </c>
      <c r="B21" s="1">
        <f>economy!Z61</f>
        <v>12388.495997258295</v>
      </c>
      <c r="C21" s="1">
        <f>economy!AA61</f>
        <v>15478.001606555576</v>
      </c>
      <c r="D21" s="1">
        <f>economy!AB61</f>
        <v>5656.1658826279245</v>
      </c>
      <c r="E21" s="1">
        <f>SUMPRODUCT(economy!B61:D61,economy!K61:M61)/SUM(economy!B61:D61)</f>
        <v>7717.1698615224304</v>
      </c>
      <c r="F21" s="1">
        <v>12388.495997258295</v>
      </c>
      <c r="G21" s="1">
        <v>15478.001606555576</v>
      </c>
      <c r="H21" s="1">
        <v>5656.1658826279245</v>
      </c>
      <c r="I21" s="1">
        <v>7717.1698615224304</v>
      </c>
      <c r="J21" s="1">
        <v>12388.495997258295</v>
      </c>
      <c r="K21" s="1">
        <v>15478.001606555576</v>
      </c>
      <c r="L21" s="1">
        <v>5656.1658826279245</v>
      </c>
      <c r="M21" s="1">
        <v>7717.1698615224304</v>
      </c>
      <c r="N21" s="1">
        <f t="shared" si="0"/>
        <v>9999</v>
      </c>
      <c r="O21" s="1">
        <v>12388.495997258295</v>
      </c>
      <c r="P21" s="1">
        <v>15478.001606555576</v>
      </c>
      <c r="Q21" s="1">
        <v>5656.1658826279245</v>
      </c>
      <c r="R21" s="1">
        <v>7717.1698615224304</v>
      </c>
      <c r="S21" s="1">
        <f t="shared" si="1"/>
        <v>9999</v>
      </c>
      <c r="T21" s="1">
        <v>12388.495997258295</v>
      </c>
      <c r="U21" s="1">
        <v>15478.001606555576</v>
      </c>
      <c r="V21" s="1">
        <v>5656.1658826279245</v>
      </c>
      <c r="W21" s="1">
        <v>7717.1698615224304</v>
      </c>
      <c r="X21" s="1">
        <f t="shared" si="2"/>
        <v>9999</v>
      </c>
      <c r="Y21" s="1">
        <v>12388.495997258295</v>
      </c>
      <c r="Z21" s="1">
        <v>15478.001606555576</v>
      </c>
      <c r="AA21" s="1">
        <v>5656.1658826279245</v>
      </c>
      <c r="AB21" s="1">
        <v>7717.1698615224304</v>
      </c>
      <c r="AC21" s="1">
        <f t="shared" si="3"/>
        <v>9999</v>
      </c>
      <c r="AD21" s="1">
        <v>12388.495997258295</v>
      </c>
      <c r="AE21" s="1">
        <v>15478.001606555576</v>
      </c>
      <c r="AF21" s="1">
        <v>5656.1658826279245</v>
      </c>
      <c r="AG21" s="1">
        <v>7717.1698615224304</v>
      </c>
      <c r="AH21" s="1">
        <v>12388.495997258295</v>
      </c>
      <c r="AI21" s="1">
        <v>15478.001606555576</v>
      </c>
      <c r="AJ21" s="1">
        <v>5656.1658826279245</v>
      </c>
      <c r="AK21" s="1">
        <v>7717.1698615224304</v>
      </c>
      <c r="AL21" s="1">
        <f t="shared" si="4"/>
        <v>9999</v>
      </c>
      <c r="AM21" s="1">
        <v>12388.495997258295</v>
      </c>
      <c r="AN21" s="1">
        <v>15478.001606555576</v>
      </c>
      <c r="AO21" s="1">
        <v>5656.1658826279245</v>
      </c>
      <c r="AP21" s="1">
        <v>7717.1698615224304</v>
      </c>
      <c r="AQ21" s="1">
        <f t="shared" si="5"/>
        <v>9999</v>
      </c>
      <c r="AR21" s="1">
        <v>12388.495997258295</v>
      </c>
      <c r="AS21" s="1">
        <v>15478.001606555576</v>
      </c>
      <c r="AT21" s="1">
        <v>5656.1658826279245</v>
      </c>
      <c r="AU21" s="1">
        <v>7717.1698615224304</v>
      </c>
      <c r="AV21" s="1">
        <f t="shared" si="6"/>
        <v>9999</v>
      </c>
      <c r="AW21" s="1">
        <v>12388.495997258295</v>
      </c>
      <c r="AX21" s="1">
        <v>15478.001606555576</v>
      </c>
      <c r="AY21" s="1">
        <v>5656.1658826279245</v>
      </c>
      <c r="AZ21" s="1">
        <v>7717.1698615224304</v>
      </c>
      <c r="BA21" s="1">
        <f t="shared" si="7"/>
        <v>9999</v>
      </c>
    </row>
    <row r="22" spans="1:53">
      <c r="A22" s="2">
        <f t="shared" si="8"/>
        <v>2016</v>
      </c>
      <c r="B22" s="1">
        <f>economy!Z62</f>
        <v>10041.604086598405</v>
      </c>
      <c r="C22" s="1">
        <f>economy!AA62</f>
        <v>12702.331451883314</v>
      </c>
      <c r="D22" s="1">
        <f>economy!AB62</f>
        <v>4716.016738479746</v>
      </c>
      <c r="E22" s="1">
        <f>SUMPRODUCT(economy!B62:D62,economy!K62:M62)/SUM(economy!B62:D62)</f>
        <v>7893.2997136185604</v>
      </c>
      <c r="F22" s="1">
        <v>12552.005108248006</v>
      </c>
      <c r="G22" s="1">
        <v>15877.914314854143</v>
      </c>
      <c r="H22" s="1">
        <v>5895.0209230996825</v>
      </c>
      <c r="I22" s="1">
        <v>8130.7358615083058</v>
      </c>
      <c r="J22" s="1">
        <v>11924.404852835605</v>
      </c>
      <c r="K22" s="1">
        <v>15084.018599111434</v>
      </c>
      <c r="L22" s="1">
        <v>5600.2698769446979</v>
      </c>
      <c r="M22" s="1">
        <v>8128.7642346284147</v>
      </c>
      <c r="N22" s="1">
        <f t="shared" si="0"/>
        <v>9999</v>
      </c>
      <c r="O22" s="1">
        <v>11296.804597423206</v>
      </c>
      <c r="P22" s="1">
        <v>14290.122883368729</v>
      </c>
      <c r="Q22" s="1">
        <v>5305.5188307897142</v>
      </c>
      <c r="R22" s="1">
        <v>8122.8493539887395</v>
      </c>
      <c r="S22" s="1">
        <f t="shared" si="1"/>
        <v>9999</v>
      </c>
      <c r="T22" s="1">
        <v>10669.204342010804</v>
      </c>
      <c r="U22" s="1">
        <v>13496.227167626021</v>
      </c>
      <c r="V22" s="1">
        <v>5010.7677846347297</v>
      </c>
      <c r="W22" s="1">
        <v>8112.9912195892794</v>
      </c>
      <c r="X22" s="1">
        <f t="shared" si="2"/>
        <v>9999</v>
      </c>
      <c r="Y22" s="1">
        <v>10041.604086598405</v>
      </c>
      <c r="Z22" s="1">
        <v>12702.331451883314</v>
      </c>
      <c r="AA22" s="1">
        <v>4716.016738479746</v>
      </c>
      <c r="AB22" s="1">
        <v>8099.1898314300333</v>
      </c>
      <c r="AC22" s="1">
        <f t="shared" si="3"/>
        <v>9999</v>
      </c>
      <c r="AD22" s="1">
        <v>12552.005108248006</v>
      </c>
      <c r="AE22" s="1">
        <v>15877.914314854143</v>
      </c>
      <c r="AF22" s="1">
        <v>5895.0209230996825</v>
      </c>
      <c r="AG22" s="1">
        <v>7924.8176822654032</v>
      </c>
      <c r="AH22" s="1">
        <v>11924.404852835605</v>
      </c>
      <c r="AI22" s="1">
        <v>15084.018599111434</v>
      </c>
      <c r="AJ22" s="1">
        <v>5600.2698769446979</v>
      </c>
      <c r="AK22" s="1">
        <v>7922.846055385512</v>
      </c>
      <c r="AL22" s="1">
        <f t="shared" si="4"/>
        <v>9999</v>
      </c>
      <c r="AM22" s="1">
        <v>11296.804597423206</v>
      </c>
      <c r="AN22" s="1">
        <v>14290.122883368729</v>
      </c>
      <c r="AO22" s="1">
        <v>5305.5188307897142</v>
      </c>
      <c r="AP22" s="1">
        <v>7916.931174745836</v>
      </c>
      <c r="AQ22" s="1">
        <f t="shared" si="5"/>
        <v>9999</v>
      </c>
      <c r="AR22" s="1">
        <v>10669.204342010804</v>
      </c>
      <c r="AS22" s="1">
        <v>13496.227167626021</v>
      </c>
      <c r="AT22" s="1">
        <v>5010.7677846347297</v>
      </c>
      <c r="AU22" s="1">
        <v>7907.0730403463749</v>
      </c>
      <c r="AV22" s="1">
        <f t="shared" si="6"/>
        <v>9999</v>
      </c>
      <c r="AW22" s="1">
        <v>10041.604086598405</v>
      </c>
      <c r="AX22" s="1">
        <v>12702.331451883314</v>
      </c>
      <c r="AY22" s="1">
        <v>4716.016738479746</v>
      </c>
      <c r="AZ22" s="1">
        <v>7893.2716521871307</v>
      </c>
      <c r="BA22" s="1">
        <f t="shared" si="7"/>
        <v>9999</v>
      </c>
    </row>
    <row r="23" spans="1:53">
      <c r="A23" s="2">
        <f t="shared" si="8"/>
        <v>2017</v>
      </c>
      <c r="B23" s="1">
        <f>economy!Z63</f>
        <v>10188.570427685643</v>
      </c>
      <c r="C23" s="1">
        <f>economy!AA63</f>
        <v>13004.917427158807</v>
      </c>
      <c r="D23" s="1">
        <f>economy!AB63</f>
        <v>4894.2498463214934</v>
      </c>
      <c r="E23" s="1">
        <f>SUMPRODUCT(economy!B63:D63,economy!K63:M63)/SUM(economy!B63:D63)</f>
        <v>8068.2644207086669</v>
      </c>
      <c r="F23" s="1">
        <v>13171.702753782176</v>
      </c>
      <c r="G23" s="1">
        <v>16583.914665006334</v>
      </c>
      <c r="H23" s="1">
        <v>6180.6636108157018</v>
      </c>
      <c r="I23" s="1">
        <v>8316.746631569893</v>
      </c>
      <c r="J23" s="1">
        <v>12510.098289651491</v>
      </c>
      <c r="K23" s="1">
        <v>15750.852690769139</v>
      </c>
      <c r="L23" s="1">
        <v>5870.1724586276396</v>
      </c>
      <c r="M23" s="1">
        <v>8314.6769198466336</v>
      </c>
      <c r="N23" s="1">
        <f t="shared" si="0"/>
        <v>9999</v>
      </c>
      <c r="O23" s="1">
        <v>11843.090820309562</v>
      </c>
      <c r="P23" s="1">
        <v>14910.872180029124</v>
      </c>
      <c r="Q23" s="1">
        <v>5557.0723045444538</v>
      </c>
      <c r="R23" s="1">
        <v>8308.4679314929563</v>
      </c>
      <c r="S23" s="1">
        <f t="shared" si="1"/>
        <v>9999</v>
      </c>
      <c r="T23" s="1">
        <v>11171.633817264254</v>
      </c>
      <c r="U23" s="1">
        <v>14065.194050992655</v>
      </c>
      <c r="V23" s="1">
        <v>5241.8235606652825</v>
      </c>
      <c r="W23" s="1">
        <v>8298.1201070120678</v>
      </c>
      <c r="X23" s="1">
        <f t="shared" si="2"/>
        <v>9999</v>
      </c>
      <c r="Y23" s="1">
        <v>10496.680752023434</v>
      </c>
      <c r="Z23" s="1">
        <v>13215.039221866122</v>
      </c>
      <c r="AA23" s="1">
        <v>4924.8866390892645</v>
      </c>
      <c r="AB23" s="1">
        <v>8283.634180759138</v>
      </c>
      <c r="AC23" s="1">
        <f t="shared" si="3"/>
        <v>9999</v>
      </c>
      <c r="AD23" s="1">
        <v>12786.510517522423</v>
      </c>
      <c r="AE23" s="1">
        <v>16321.232827451084</v>
      </c>
      <c r="AF23" s="1">
        <v>6142.366034353925</v>
      </c>
      <c r="AG23" s="1">
        <v>8101.292874247104</v>
      </c>
      <c r="AH23" s="1">
        <v>12144.165665204722</v>
      </c>
      <c r="AI23" s="1">
        <v>15501.304945091657</v>
      </c>
      <c r="AJ23" s="1">
        <v>5833.7897609889542</v>
      </c>
      <c r="AK23" s="1">
        <v>8099.2256932324472</v>
      </c>
      <c r="AL23" s="1">
        <f t="shared" si="4"/>
        <v>9999</v>
      </c>
      <c r="AM23" s="1">
        <v>11496.417807675782</v>
      </c>
      <c r="AN23" s="1">
        <v>14674.458526229399</v>
      </c>
      <c r="AO23" s="1">
        <v>5522.6044857288553</v>
      </c>
      <c r="AP23" s="1">
        <v>8093.0242975678675</v>
      </c>
      <c r="AQ23" s="1">
        <f t="shared" si="5"/>
        <v>9999</v>
      </c>
      <c r="AR23" s="1">
        <v>10844.220416443461</v>
      </c>
      <c r="AS23" s="1">
        <v>13841.914489070698</v>
      </c>
      <c r="AT23" s="1">
        <v>5209.2706206727707</v>
      </c>
      <c r="AU23" s="1">
        <v>8082.6891294469015</v>
      </c>
      <c r="AV23" s="1">
        <f t="shared" si="6"/>
        <v>9999</v>
      </c>
      <c r="AW23" s="1">
        <v>10188.526963015631</v>
      </c>
      <c r="AX23" s="1">
        <v>13004.893751821925</v>
      </c>
      <c r="AY23" s="1">
        <v>4894.2485779198432</v>
      </c>
      <c r="AZ23" s="1">
        <v>8068.2209260433356</v>
      </c>
      <c r="BA23" s="1">
        <f t="shared" si="7"/>
        <v>9999</v>
      </c>
    </row>
    <row r="24" spans="1:53">
      <c r="A24" s="2">
        <f t="shared" si="8"/>
        <v>2018</v>
      </c>
      <c r="B24" s="1">
        <f>economy!Z64</f>
        <v>10318.498916427587</v>
      </c>
      <c r="C24" s="1">
        <f>economy!AA64</f>
        <v>13326.837737395203</v>
      </c>
      <c r="D24" s="1">
        <f>economy!AB64</f>
        <v>5092.097610034677</v>
      </c>
      <c r="E24" s="1">
        <f>SUMPRODUCT(economy!B64:D64,economy!K64:M64)/SUM(economy!B64:D64)</f>
        <v>8247.0136742042869</v>
      </c>
      <c r="F24" s="1">
        <v>13351.013052652956</v>
      </c>
      <c r="G24" s="1">
        <v>17001.904057271084</v>
      </c>
      <c r="H24" s="1">
        <v>6431.257847785153</v>
      </c>
      <c r="I24" s="1">
        <v>8506.0064083506495</v>
      </c>
      <c r="J24" s="1">
        <v>12680.323078148895</v>
      </c>
      <c r="K24" s="1">
        <v>16147.736542125842</v>
      </c>
      <c r="L24" s="1">
        <v>6108.1352367075042</v>
      </c>
      <c r="M24" s="1">
        <v>8503.8368291279985</v>
      </c>
      <c r="N24" s="1">
        <f t="shared" si="0"/>
        <v>9999</v>
      </c>
      <c r="O24" s="1">
        <v>12004.015576817887</v>
      </c>
      <c r="P24" s="1">
        <v>15286.282017872565</v>
      </c>
      <c r="Q24" s="1">
        <v>5782.2216631317297</v>
      </c>
      <c r="R24" s="1">
        <v>8497.337411514487</v>
      </c>
      <c r="S24" s="1">
        <f t="shared" si="1"/>
        <v>9999</v>
      </c>
      <c r="T24" s="1">
        <v>11323.08246566161</v>
      </c>
      <c r="U24" s="1">
        <v>14418.827242113255</v>
      </c>
      <c r="V24" s="1">
        <v>5454.0099713101254</v>
      </c>
      <c r="W24" s="1">
        <v>8486.508976896228</v>
      </c>
      <c r="X24" s="1">
        <f t="shared" si="2"/>
        <v>9999</v>
      </c>
      <c r="Y24" s="1">
        <v>10638.515891988303</v>
      </c>
      <c r="Z24" s="1">
        <v>13546.659291217742</v>
      </c>
      <c r="AA24" s="1">
        <v>5123.9931312579502</v>
      </c>
      <c r="AB24" s="1">
        <v>8471.3528945892613</v>
      </c>
      <c r="AC24" s="1">
        <f t="shared" si="3"/>
        <v>9999</v>
      </c>
      <c r="AD24" s="1">
        <v>12950.833644676364</v>
      </c>
      <c r="AE24" s="1">
        <v>16727.026624150181</v>
      </c>
      <c r="AF24" s="1">
        <v>6391.3779255222598</v>
      </c>
      <c r="AG24" s="1">
        <v>8281.538188259794</v>
      </c>
      <c r="AH24" s="1">
        <v>12300.157064574205</v>
      </c>
      <c r="AI24" s="1">
        <v>15886.606227644072</v>
      </c>
      <c r="AJ24" s="1">
        <v>6070.2497999300858</v>
      </c>
      <c r="AK24" s="1">
        <v>8279.3710173346026</v>
      </c>
      <c r="AL24" s="1">
        <f t="shared" si="4"/>
        <v>9999</v>
      </c>
      <c r="AM24" s="1">
        <v>11643.870875205734</v>
      </c>
      <c r="AN24" s="1">
        <v>15038.904633145912</v>
      </c>
      <c r="AO24" s="1">
        <v>5746.3315876717079</v>
      </c>
      <c r="AP24" s="1">
        <v>8272.8834356895477</v>
      </c>
      <c r="AQ24" s="1">
        <f t="shared" si="5"/>
        <v>9999</v>
      </c>
      <c r="AR24" s="1">
        <v>10982.965598982584</v>
      </c>
      <c r="AS24" s="1">
        <v>14185.207574829024</v>
      </c>
      <c r="AT24" s="1">
        <v>5420.115978762231</v>
      </c>
      <c r="AU24" s="1">
        <v>8262.0762699358256</v>
      </c>
      <c r="AV24" s="1">
        <f t="shared" si="6"/>
        <v>9999</v>
      </c>
      <c r="AW24" s="1">
        <v>10318.431989651421</v>
      </c>
      <c r="AX24" s="1">
        <v>13326.801106442304</v>
      </c>
      <c r="AY24" s="1">
        <v>5092.0957891056096</v>
      </c>
      <c r="AZ24" s="1">
        <v>8246.9508979862949</v>
      </c>
      <c r="BA24" s="1">
        <f t="shared" si="7"/>
        <v>9999</v>
      </c>
    </row>
    <row r="25" spans="1:53">
      <c r="A25" s="2">
        <f t="shared" si="8"/>
        <v>2019</v>
      </c>
      <c r="B25" s="1">
        <f>economy!Z65</f>
        <v>10446.378935466353</v>
      </c>
      <c r="C25" s="1">
        <f>economy!AA65</f>
        <v>13649.35541132702</v>
      </c>
      <c r="D25" s="1">
        <f>economy!AB65</f>
        <v>5293.7799024572259</v>
      </c>
      <c r="E25" s="1">
        <f>SUMPRODUCT(economy!B65:D65,economy!K65:M65)/SUM(economy!B65:D65)</f>
        <v>8429.5255934572906</v>
      </c>
      <c r="F25" s="1">
        <v>13526.392353138757</v>
      </c>
      <c r="G25" s="1">
        <v>17419.585143729451</v>
      </c>
      <c r="H25" s="1">
        <v>6686.4060063821971</v>
      </c>
      <c r="I25" s="1">
        <v>8698.5085966352872</v>
      </c>
      <c r="J25" s="1">
        <v>12846.81078614069</v>
      </c>
      <c r="K25" s="1">
        <v>16544.336322565447</v>
      </c>
      <c r="L25" s="1">
        <v>6350.4292178128444</v>
      </c>
      <c r="M25" s="1">
        <v>8696.2391612747397</v>
      </c>
      <c r="N25" s="1">
        <f t="shared" si="0"/>
        <v>9999</v>
      </c>
      <c r="O25" s="1">
        <v>12161.411677233793</v>
      </c>
      <c r="P25" s="1">
        <v>15661.444899960426</v>
      </c>
      <c r="Q25" s="1">
        <v>6011.4801472957015</v>
      </c>
      <c r="R25" s="1">
        <v>8689.4540114204265</v>
      </c>
      <c r="S25" s="1">
        <f t="shared" si="1"/>
        <v>9999</v>
      </c>
      <c r="T25" s="1">
        <v>11471.222928989971</v>
      </c>
      <c r="U25" s="1">
        <v>14772.261058906419</v>
      </c>
      <c r="V25" s="1">
        <v>5670.0838401982264</v>
      </c>
      <c r="W25" s="1">
        <v>8678.1543062626824</v>
      </c>
      <c r="X25" s="1">
        <f t="shared" si="2"/>
        <v>9999</v>
      </c>
      <c r="Y25" s="1">
        <v>10777.272869767943</v>
      </c>
      <c r="Z25" s="1">
        <v>13878.135576179526</v>
      </c>
      <c r="AA25" s="1">
        <v>5326.765579288076</v>
      </c>
      <c r="AB25" s="1">
        <v>8662.3419744102466</v>
      </c>
      <c r="AC25" s="1">
        <f t="shared" si="3"/>
        <v>9999</v>
      </c>
      <c r="AD25" s="1">
        <v>13112.526519592589</v>
      </c>
      <c r="AE25" s="1">
        <v>17133.477707498623</v>
      </c>
      <c r="AF25" s="1">
        <v>6645.1753795913364</v>
      </c>
      <c r="AG25" s="1">
        <v>8465.5376549732318</v>
      </c>
      <c r="AH25" s="1">
        <v>12453.644192834672</v>
      </c>
      <c r="AI25" s="1">
        <v>16272.531967412375</v>
      </c>
      <c r="AJ25" s="1">
        <v>6311.2563616725911</v>
      </c>
      <c r="AK25" s="1">
        <v>8463.2654369579759</v>
      </c>
      <c r="AL25" s="1">
        <f t="shared" si="4"/>
        <v>9999</v>
      </c>
      <c r="AM25" s="1">
        <v>11788.959207947277</v>
      </c>
      <c r="AN25" s="1">
        <v>15403.955262684969</v>
      </c>
      <c r="AO25" s="1">
        <v>5974.3671645221166</v>
      </c>
      <c r="AP25" s="1">
        <v>8456.4907000193289</v>
      </c>
      <c r="AQ25" s="1">
        <f t="shared" si="5"/>
        <v>9999</v>
      </c>
      <c r="AR25" s="1">
        <v>11119.496890434861</v>
      </c>
      <c r="AS25" s="1">
        <v>14529.095883680156</v>
      </c>
      <c r="AT25" s="1">
        <v>5635.0325503003405</v>
      </c>
      <c r="AU25" s="1">
        <v>8445.2146188393235</v>
      </c>
      <c r="AV25" s="1">
        <f t="shared" si="6"/>
        <v>9999</v>
      </c>
      <c r="AW25" s="1">
        <v>10446.282994608848</v>
      </c>
      <c r="AX25" s="1">
        <v>13649.302716804692</v>
      </c>
      <c r="AY25" s="1">
        <v>5293.7775188620799</v>
      </c>
      <c r="AZ25" s="1">
        <v>8429.4391437220565</v>
      </c>
      <c r="BA25" s="1">
        <f t="shared" si="7"/>
        <v>9999</v>
      </c>
    </row>
    <row r="26" spans="1:53">
      <c r="A26" s="2">
        <f t="shared" si="8"/>
        <v>2020</v>
      </c>
      <c r="B26" s="1">
        <f>economy!Z66</f>
        <v>10572.155968936408</v>
      </c>
      <c r="C26" s="1">
        <f>economy!AA66</f>
        <v>13972.269655009726</v>
      </c>
      <c r="D26" s="1">
        <f>economy!AB66</f>
        <v>5499.2292546993158</v>
      </c>
      <c r="E26" s="1">
        <f>SUMPRODUCT(economy!B66:D66,economy!K66:M66)/SUM(economy!B66:D66)</f>
        <v>8615.778956045071</v>
      </c>
      <c r="F26" s="1">
        <v>13697.820647566779</v>
      </c>
      <c r="G26" s="1">
        <v>17836.705384363748</v>
      </c>
      <c r="H26" s="1">
        <v>6946.0060201968163</v>
      </c>
      <c r="I26" s="1">
        <v>8894.2388261933502</v>
      </c>
      <c r="J26" s="1">
        <v>13009.54539305588</v>
      </c>
      <c r="K26" s="1">
        <v>16940.41524326666</v>
      </c>
      <c r="L26" s="1">
        <v>6596.9587789392181</v>
      </c>
      <c r="M26" s="1">
        <v>8891.8716013421745</v>
      </c>
      <c r="N26" s="1">
        <f t="shared" si="0"/>
        <v>9999</v>
      </c>
      <c r="O26" s="1">
        <v>12315.265510912235</v>
      </c>
      <c r="P26" s="1">
        <v>16036.138405263577</v>
      </c>
      <c r="Q26" s="1">
        <v>6244.7582714821892</v>
      </c>
      <c r="R26" s="1">
        <v>8884.8068131527161</v>
      </c>
      <c r="S26" s="1">
        <f t="shared" si="1"/>
        <v>9999</v>
      </c>
      <c r="T26" s="1">
        <v>11616.042667828347</v>
      </c>
      <c r="U26" s="1">
        <v>15125.286255675837</v>
      </c>
      <c r="V26" s="1">
        <v>5889.9615398356464</v>
      </c>
      <c r="W26" s="1">
        <v>8873.0459198878634</v>
      </c>
      <c r="X26" s="1">
        <f t="shared" si="2"/>
        <v>9999</v>
      </c>
      <c r="Y26" s="1">
        <v>10912.939120154264</v>
      </c>
      <c r="Z26" s="1">
        <v>14209.271013607673</v>
      </c>
      <c r="AA26" s="1">
        <v>5533.1259650492229</v>
      </c>
      <c r="AB26" s="1">
        <v>8856.5913440767235</v>
      </c>
      <c r="AC26" s="1">
        <f t="shared" si="3"/>
        <v>9999</v>
      </c>
      <c r="AD26" s="1">
        <v>13271.530527331577</v>
      </c>
      <c r="AE26" s="1">
        <v>17540.34394645099</v>
      </c>
      <c r="AF26" s="1">
        <v>6903.6753398204646</v>
      </c>
      <c r="AG26" s="1">
        <v>8653.2750613482986</v>
      </c>
      <c r="AH26" s="1">
        <v>12604.570549747388</v>
      </c>
      <c r="AI26" s="1">
        <v>16658.851443108528</v>
      </c>
      <c r="AJ26" s="1">
        <v>6556.7305460399402</v>
      </c>
      <c r="AK26" s="1">
        <v>8650.8921648625565</v>
      </c>
      <c r="AL26" s="1">
        <f t="shared" si="4"/>
        <v>9999</v>
      </c>
      <c r="AM26" s="1">
        <v>11931.627437641888</v>
      </c>
      <c r="AN26" s="1">
        <v>15769.390197962588</v>
      </c>
      <c r="AO26" s="1">
        <v>6206.6362845810181</v>
      </c>
      <c r="AP26" s="1">
        <v>8643.8281659369677</v>
      </c>
      <c r="AQ26" s="1">
        <f t="shared" si="5"/>
        <v>9999</v>
      </c>
      <c r="AR26" s="1">
        <v>11253.759282668319</v>
      </c>
      <c r="AS26" s="1">
        <v>14873.368989843566</v>
      </c>
      <c r="AT26" s="1">
        <v>5853.9492218375844</v>
      </c>
      <c r="AU26" s="1">
        <v>8632.0845604079841</v>
      </c>
      <c r="AV26" s="1">
        <f t="shared" si="6"/>
        <v>9999</v>
      </c>
      <c r="AW26" s="1">
        <v>10572.024770192751</v>
      </c>
      <c r="AX26" s="1">
        <v>13972.197431890632</v>
      </c>
      <c r="AY26" s="1">
        <v>5499.2263619077148</v>
      </c>
      <c r="AZ26" s="1">
        <v>8615.6638175560984</v>
      </c>
      <c r="BA26" s="1">
        <f t="shared" si="7"/>
        <v>9999</v>
      </c>
    </row>
    <row r="27" spans="1:53">
      <c r="A27" s="2">
        <f t="shared" si="8"/>
        <v>2021</v>
      </c>
      <c r="B27" s="1">
        <f>economy!Z67</f>
        <v>10695.77956184954</v>
      </c>
      <c r="C27" s="1">
        <f>economy!AA67</f>
        <v>14295.386167919087</v>
      </c>
      <c r="D27" s="1">
        <f>economy!AB67</f>
        <v>5708.3796221545199</v>
      </c>
      <c r="E27" s="1">
        <f>SUMPRODUCT(economy!B67:D67,economy!K67:M67)/SUM(economy!B67:D67)</f>
        <v>8805.7529779983724</v>
      </c>
      <c r="F27" s="1">
        <v>13865.268913412958</v>
      </c>
      <c r="G27" s="1">
        <v>18253.015242119156</v>
      </c>
      <c r="H27" s="1">
        <v>7209.9584726528092</v>
      </c>
      <c r="I27" s="1">
        <v>9093.1783124343219</v>
      </c>
      <c r="J27" s="1">
        <v>13168.502673796764</v>
      </c>
      <c r="K27" s="1">
        <v>17335.739618485572</v>
      </c>
      <c r="L27" s="1">
        <v>6847.6308581116782</v>
      </c>
      <c r="M27" s="1">
        <v>9090.7175453959862</v>
      </c>
      <c r="N27" s="1">
        <f t="shared" si="0"/>
        <v>9999</v>
      </c>
      <c r="O27" s="1">
        <v>12465.556236740065</v>
      </c>
      <c r="P27" s="1">
        <v>16410.143373532923</v>
      </c>
      <c r="Q27" s="1">
        <v>6481.9689940734806</v>
      </c>
      <c r="R27" s="1">
        <v>9083.380792908476</v>
      </c>
      <c r="S27" s="1">
        <f t="shared" si="1"/>
        <v>9999</v>
      </c>
      <c r="T27" s="1">
        <v>11757.522994831706</v>
      </c>
      <c r="U27" s="1">
        <v>15477.697042656637</v>
      </c>
      <c r="V27" s="1">
        <v>6113.5617485021457</v>
      </c>
      <c r="W27" s="1">
        <v>9071.1697752826858</v>
      </c>
      <c r="X27" s="1">
        <f t="shared" si="2"/>
        <v>9999</v>
      </c>
      <c r="Y27" s="1">
        <v>11045.497069202771</v>
      </c>
      <c r="Z27" s="1">
        <v>14539.872208057255</v>
      </c>
      <c r="AA27" s="1">
        <v>5742.9984227550403</v>
      </c>
      <c r="AB27" s="1">
        <v>9054.0873502590766</v>
      </c>
      <c r="AC27" s="1">
        <f t="shared" si="3"/>
        <v>9999</v>
      </c>
      <c r="AD27" s="1">
        <v>13427.790481706374</v>
      </c>
      <c r="AE27" s="1">
        <v>17947.390028853191</v>
      </c>
      <c r="AF27" s="1">
        <v>7166.7963142017588</v>
      </c>
      <c r="AG27" s="1">
        <v>8844.734228570449</v>
      </c>
      <c r="AH27" s="1">
        <v>12752.882992224695</v>
      </c>
      <c r="AI27" s="1">
        <v>17045.340533641342</v>
      </c>
      <c r="AJ27" s="1">
        <v>6806.5949883361936</v>
      </c>
      <c r="AK27" s="1">
        <v>8842.2344724363556</v>
      </c>
      <c r="AL27" s="1">
        <f t="shared" si="4"/>
        <v>9999</v>
      </c>
      <c r="AM27" s="1">
        <v>12071.823651302904</v>
      </c>
      <c r="AN27" s="1">
        <v>16134.995712342628</v>
      </c>
      <c r="AO27" s="1">
        <v>6443.0655252142651</v>
      </c>
      <c r="AP27" s="1">
        <v>8834.8780421662395</v>
      </c>
      <c r="AQ27" s="1">
        <f t="shared" si="5"/>
        <v>9999</v>
      </c>
      <c r="AR27" s="1">
        <v>11385.701441223962</v>
      </c>
      <c r="AS27" s="1">
        <v>15217.822923656737</v>
      </c>
      <c r="AT27" s="1">
        <v>6076.7963624265567</v>
      </c>
      <c r="AU27" s="1">
        <v>8822.6667357203369</v>
      </c>
      <c r="AV27" s="1">
        <f t="shared" si="6"/>
        <v>9999</v>
      </c>
      <c r="AW27" s="1">
        <v>10695.606074634103</v>
      </c>
      <c r="AX27" s="1">
        <v>14295.290566501686</v>
      </c>
      <c r="AY27" s="1">
        <v>5708.3763655210932</v>
      </c>
      <c r="AZ27" s="1">
        <v>8805.6035003816523</v>
      </c>
      <c r="BA27" s="1">
        <f t="shared" si="7"/>
        <v>9999</v>
      </c>
    </row>
    <row r="28" spans="1:53">
      <c r="A28" s="2">
        <f t="shared" si="8"/>
        <v>2022</v>
      </c>
      <c r="B28" s="1">
        <f>economy!Z68</f>
        <v>10817.203046044577</v>
      </c>
      <c r="C28" s="1">
        <f>economy!AA68</f>
        <v>14618.516807259128</v>
      </c>
      <c r="D28" s="1">
        <f>economy!AB68</f>
        <v>5921.1663922628177</v>
      </c>
      <c r="E28" s="1">
        <f>SUMPRODUCT(economy!B68:D68,economy!K68:M68)/SUM(economy!B68:D68)</f>
        <v>8999.4271458908916</v>
      </c>
      <c r="F28" s="1">
        <v>14028.706610615678</v>
      </c>
      <c r="G28" s="1">
        <v>18668.268527028362</v>
      </c>
      <c r="H28" s="1">
        <v>7478.1646176295471</v>
      </c>
      <c r="I28" s="1">
        <v>9295.3039811727031</v>
      </c>
      <c r="J28" s="1">
        <v>13323.657004940227</v>
      </c>
      <c r="K28" s="1">
        <v>17730.079196114049</v>
      </c>
      <c r="L28" s="1">
        <v>7102.3531834218165</v>
      </c>
      <c r="M28" s="1">
        <v>9292.756255481152</v>
      </c>
      <c r="N28" s="1">
        <f t="shared" si="0"/>
        <v>9999</v>
      </c>
      <c r="O28" s="1">
        <v>12612.261817901379</v>
      </c>
      <c r="P28" s="1">
        <v>16783.244210092973</v>
      </c>
      <c r="Q28" s="1">
        <v>6723.0261733572161</v>
      </c>
      <c r="R28" s="1">
        <v>9285.1569998681134</v>
      </c>
      <c r="S28" s="1">
        <f t="shared" si="1"/>
        <v>9999</v>
      </c>
      <c r="T28" s="1">
        <v>11895.644294721127</v>
      </c>
      <c r="U28" s="1">
        <v>15829.291356632391</v>
      </c>
      <c r="V28" s="1">
        <v>6340.8041420010677</v>
      </c>
      <c r="W28" s="1">
        <v>9272.508159021796</v>
      </c>
      <c r="X28" s="1">
        <f t="shared" si="2"/>
        <v>9999</v>
      </c>
      <c r="Y28" s="1">
        <v>11174.928529168603</v>
      </c>
      <c r="Z28" s="1">
        <v>14869.749663579985</v>
      </c>
      <c r="AA28" s="1">
        <v>5956.3081668894447</v>
      </c>
      <c r="AB28" s="1">
        <v>9254.8129706997825</v>
      </c>
      <c r="AC28" s="1">
        <f t="shared" si="3"/>
        <v>9999</v>
      </c>
      <c r="AD28" s="1">
        <v>13581.255237002972</v>
      </c>
      <c r="AE28" s="1">
        <v>18354.387522351888</v>
      </c>
      <c r="AF28" s="1">
        <v>7434.458369415679</v>
      </c>
      <c r="AG28" s="1">
        <v>9039.898775345584</v>
      </c>
      <c r="AH28" s="1">
        <v>12898.532270760255</v>
      </c>
      <c r="AI28" s="1">
        <v>17431.781763309111</v>
      </c>
      <c r="AJ28" s="1">
        <v>7060.7738631568382</v>
      </c>
      <c r="AK28" s="1">
        <v>9037.2754797733542</v>
      </c>
      <c r="AL28" s="1">
        <f t="shared" si="4"/>
        <v>9999</v>
      </c>
      <c r="AM28" s="1">
        <v>12209.499749603343</v>
      </c>
      <c r="AN28" s="1">
        <v>16500.564541722139</v>
      </c>
      <c r="AO28" s="1">
        <v>6683.5829834304323</v>
      </c>
      <c r="AP28" s="1">
        <v>9029.6224822397326</v>
      </c>
      <c r="AQ28" s="1">
        <f t="shared" si="5"/>
        <v>9999</v>
      </c>
      <c r="AR28" s="1">
        <v>11515.275817958111</v>
      </c>
      <c r="AS28" s="1">
        <v>15562.260033158875</v>
      </c>
      <c r="AT28" s="1">
        <v>6303.5058388631587</v>
      </c>
      <c r="AU28" s="1">
        <v>9016.941870367551</v>
      </c>
      <c r="AV28" s="1">
        <f t="shared" si="6"/>
        <v>9999</v>
      </c>
      <c r="AW28" s="1">
        <v>10816.979462573112</v>
      </c>
      <c r="AX28" s="1">
        <v>14618.393631839477</v>
      </c>
      <c r="AY28" s="1">
        <v>5921.1630482859982</v>
      </c>
      <c r="AZ28" s="1">
        <v>8999.2370388235522</v>
      </c>
      <c r="BA28" s="1">
        <f t="shared" si="7"/>
        <v>9999</v>
      </c>
    </row>
    <row r="29" spans="1:53">
      <c r="A29" s="2">
        <f t="shared" si="8"/>
        <v>2023</v>
      </c>
      <c r="B29" s="1">
        <f>economy!Z69</f>
        <v>10936.383335418361</v>
      </c>
      <c r="C29" s="1">
        <f>economy!AA69</f>
        <v>14941.479277496084</v>
      </c>
      <c r="D29" s="1">
        <f>economy!AB69</f>
        <v>6137.5263607247634</v>
      </c>
      <c r="E29" s="1">
        <f>SUMPRODUCT(economy!B69:D69,economy!K69:M69)/SUM(economy!B69:D69)</f>
        <v>9196.7810334056448</v>
      </c>
      <c r="F29" s="1">
        <v>14188.101969864561</v>
      </c>
      <c r="G29" s="1">
        <v>19082.222300357749</v>
      </c>
      <c r="H29" s="1">
        <v>7750.5263749909627</v>
      </c>
      <c r="I29" s="1">
        <v>9500.5885861247461</v>
      </c>
      <c r="J29" s="1">
        <v>13474.981678972923</v>
      </c>
      <c r="K29" s="1">
        <v>18123.207074282218</v>
      </c>
      <c r="L29" s="1">
        <v>7361.0342660950009</v>
      </c>
      <c r="M29" s="1">
        <v>9497.9629928465984</v>
      </c>
      <c r="N29" s="1">
        <f t="shared" si="0"/>
        <v>9999</v>
      </c>
      <c r="O29" s="1">
        <v>12755.35934957784</v>
      </c>
      <c r="P29" s="1">
        <v>17155.2288088227</v>
      </c>
      <c r="Q29" s="1">
        <v>6967.8445589429848</v>
      </c>
      <c r="R29" s="1">
        <v>9490.1126993884482</v>
      </c>
      <c r="S29" s="1">
        <f t="shared" si="1"/>
        <v>9999</v>
      </c>
      <c r="T29" s="1">
        <v>12030.386354840211</v>
      </c>
      <c r="U29" s="1">
        <v>16179.870785652711</v>
      </c>
      <c r="V29" s="1">
        <v>6571.6093842832815</v>
      </c>
      <c r="W29" s="1">
        <v>9477.0398343761863</v>
      </c>
      <c r="X29" s="1">
        <f t="shared" si="2"/>
        <v>9999</v>
      </c>
      <c r="Y29" s="1">
        <v>11301.21502332829</v>
      </c>
      <c r="Z29" s="1">
        <v>15198.717707174083</v>
      </c>
      <c r="AA29" s="1">
        <v>6172.9814830067889</v>
      </c>
      <c r="AB29" s="1">
        <v>9458.7479611433519</v>
      </c>
      <c r="AC29" s="1">
        <f t="shared" si="3"/>
        <v>9999</v>
      </c>
      <c r="AD29" s="1">
        <v>13731.877302783851</v>
      </c>
      <c r="AE29" s="1">
        <v>18761.114376490321</v>
      </c>
      <c r="AF29" s="1">
        <v>7706.5830554878257</v>
      </c>
      <c r="AG29" s="1">
        <v>9238.7518866176615</v>
      </c>
      <c r="AH29" s="1">
        <v>13041.472706947554</v>
      </c>
      <c r="AI29" s="1">
        <v>17817.963866160524</v>
      </c>
      <c r="AJ29" s="1">
        <v>7319.1928259431288</v>
      </c>
      <c r="AK29" s="1">
        <v>9235.9979463321615</v>
      </c>
      <c r="AL29" s="1">
        <f t="shared" si="4"/>
        <v>9999</v>
      </c>
      <c r="AM29" s="1">
        <v>12344.611175948306</v>
      </c>
      <c r="AN29" s="1">
        <v>16865.895502779949</v>
      </c>
      <c r="AO29" s="1">
        <v>6928.118233218649</v>
      </c>
      <c r="AP29" s="1">
        <v>9228.0433919265288</v>
      </c>
      <c r="AQ29" s="1">
        <f t="shared" si="5"/>
        <v>9999</v>
      </c>
      <c r="AR29" s="1">
        <v>11642.43842193355</v>
      </c>
      <c r="AS29" s="1">
        <v>15906.48864903237</v>
      </c>
      <c r="AT29" s="1">
        <v>6534.0109877711338</v>
      </c>
      <c r="AU29" s="1">
        <v>9214.8905936674</v>
      </c>
      <c r="AV29" s="1">
        <f t="shared" si="6"/>
        <v>9999</v>
      </c>
      <c r="AW29" s="1">
        <v>10936.101089617223</v>
      </c>
      <c r="AX29" s="1">
        <v>14941.324041333377</v>
      </c>
      <c r="AY29" s="1">
        <v>6137.5233860291482</v>
      </c>
      <c r="AZ29" s="1">
        <v>9196.5433715939307</v>
      </c>
      <c r="BA29" s="1">
        <f t="shared" si="7"/>
        <v>9999</v>
      </c>
    </row>
    <row r="30" spans="1:53">
      <c r="A30" s="2">
        <f t="shared" si="8"/>
        <v>2024</v>
      </c>
      <c r="B30" s="1">
        <f>economy!Z70</f>
        <v>11053.280690309957</v>
      </c>
      <c r="C30" s="1">
        <f>economy!AA70</f>
        <v>15264.096793137222</v>
      </c>
      <c r="D30" s="1">
        <f>economy!AB70</f>
        <v>6357.3976777137004</v>
      </c>
      <c r="E30" s="1">
        <f>SUMPRODUCT(economy!B70:D70,economy!K70:M70)/SUM(economy!B70:D70)</f>
        <v>9397.7941102473305</v>
      </c>
      <c r="F30" s="1">
        <v>14343.4222763875</v>
      </c>
      <c r="G30" s="1">
        <v>19494.636802156147</v>
      </c>
      <c r="H30" s="1">
        <v>8026.9463090589843</v>
      </c>
      <c r="I30" s="1">
        <v>9709.0008184441158</v>
      </c>
      <c r="J30" s="1">
        <v>13622.449186461045</v>
      </c>
      <c r="K30" s="1">
        <v>18514.899627261806</v>
      </c>
      <c r="L30" s="1">
        <v>7623.5833773290287</v>
      </c>
      <c r="M30" s="1">
        <v>9706.3091347240024</v>
      </c>
      <c r="N30" s="1">
        <f t="shared" si="0"/>
        <v>9999</v>
      </c>
      <c r="O30" s="1">
        <v>12894.825330723477</v>
      </c>
      <c r="P30" s="1">
        <v>17525.888471850863</v>
      </c>
      <c r="Q30" s="1">
        <v>7216.3397674783273</v>
      </c>
      <c r="R30" s="1">
        <v>9698.2214919668695</v>
      </c>
      <c r="S30" s="1">
        <f t="shared" si="1"/>
        <v>9999</v>
      </c>
      <c r="T30" s="1">
        <v>12161.728619424741</v>
      </c>
      <c r="U30" s="1">
        <v>16529.240479267995</v>
      </c>
      <c r="V30" s="1">
        <v>6805.8991026218146</v>
      </c>
      <c r="W30" s="1">
        <v>9684.7401575905787</v>
      </c>
      <c r="X30" s="1">
        <f t="shared" si="2"/>
        <v>9999</v>
      </c>
      <c r="Y30" s="1">
        <v>11424.338017410093</v>
      </c>
      <c r="Z30" s="1">
        <v>15526.594387774408</v>
      </c>
      <c r="AA30" s="1">
        <v>6392.9457030692038</v>
      </c>
      <c r="AB30" s="1">
        <v>9665.8689643635898</v>
      </c>
      <c r="AC30" s="1">
        <f t="shared" si="3"/>
        <v>9999</v>
      </c>
      <c r="AD30" s="1">
        <v>13879.612472207109</v>
      </c>
      <c r="AE30" s="1">
        <v>19167.354418452342</v>
      </c>
      <c r="AF30" s="1">
        <v>7983.0932948272457</v>
      </c>
      <c r="AG30" s="1">
        <v>9441.2760854304488</v>
      </c>
      <c r="AH30" s="1">
        <v>13181.661872140139</v>
      </c>
      <c r="AI30" s="1">
        <v>18203.681339889408</v>
      </c>
      <c r="AJ30" s="1">
        <v>7581.7789216102065</v>
      </c>
      <c r="AK30" s="1">
        <v>9438.3840625176417</v>
      </c>
      <c r="AL30" s="1">
        <f t="shared" si="4"/>
        <v>9999</v>
      </c>
      <c r="AM30" s="1">
        <v>12477.116635684661</v>
      </c>
      <c r="AN30" s="1">
        <v>17230.793096571484</v>
      </c>
      <c r="AO30" s="1">
        <v>7176.6022520537326</v>
      </c>
      <c r="AP30" s="1">
        <v>9430.1222355284754</v>
      </c>
      <c r="AQ30" s="1">
        <f t="shared" si="5"/>
        <v>9999</v>
      </c>
      <c r="AR30" s="1">
        <v>11767.148570740977</v>
      </c>
      <c r="AS30" s="1">
        <v>16250.322730641483</v>
      </c>
      <c r="AT30" s="1">
        <v>6768.2465584090187</v>
      </c>
      <c r="AU30" s="1">
        <v>9416.4932548268243</v>
      </c>
      <c r="AV30" s="1">
        <f t="shared" si="6"/>
        <v>9999</v>
      </c>
      <c r="AW30" s="1">
        <v>11052.930488821708</v>
      </c>
      <c r="AX30" s="1">
        <v>15263.90479323738</v>
      </c>
      <c r="AY30" s="1">
        <v>6357.3957695502468</v>
      </c>
      <c r="AZ30" s="1">
        <v>9397.5013509556811</v>
      </c>
      <c r="BA30" s="1">
        <f t="shared" si="7"/>
        <v>9999</v>
      </c>
    </row>
    <row r="31" spans="1:53">
      <c r="A31" s="2">
        <f t="shared" si="8"/>
        <v>2025</v>
      </c>
      <c r="B31" s="1">
        <f>economy!Z71</f>
        <v>11167.858466761987</v>
      </c>
      <c r="C31" s="1">
        <f>economy!AA71</f>
        <v>15586.197725431004</v>
      </c>
      <c r="D31" s="1">
        <f>economy!AB71</f>
        <v>6580.719768184118</v>
      </c>
      <c r="E31" s="1">
        <f>SUMPRODUCT(economy!B71:D71,economy!K71:M71)/SUM(economy!B71:D71)</f>
        <v>9602.4455476562744</v>
      </c>
      <c r="F31" s="1">
        <v>14494.634144038211</v>
      </c>
      <c r="G31" s="1">
        <v>19905.275398634712</v>
      </c>
      <c r="H31" s="1">
        <v>8307.3275934715966</v>
      </c>
      <c r="I31" s="1">
        <v>9920.5054088054258</v>
      </c>
      <c r="J31" s="1">
        <v>13766.031473187701</v>
      </c>
      <c r="K31" s="1">
        <v>18904.936442702026</v>
      </c>
      <c r="L31" s="1">
        <v>7889.9105121597559</v>
      </c>
      <c r="M31" s="1">
        <v>9917.7622786511365</v>
      </c>
      <c r="N31" s="1">
        <f t="shared" si="0"/>
        <v>9999</v>
      </c>
      <c r="O31" s="1">
        <v>13030.63589797888</v>
      </c>
      <c r="P31" s="1">
        <v>17895.017833224643</v>
      </c>
      <c r="Q31" s="1">
        <v>7468.4282458544958</v>
      </c>
      <c r="R31" s="1">
        <v>9909.4534154089069</v>
      </c>
      <c r="S31" s="1">
        <f t="shared" si="1"/>
        <v>9999</v>
      </c>
      <c r="T31" s="1">
        <v>12289.650395487217</v>
      </c>
      <c r="U31" s="1">
        <v>16877.209056379925</v>
      </c>
      <c r="V31" s="1">
        <v>7043.5958505673752</v>
      </c>
      <c r="W31" s="1">
        <v>9895.5811736493561</v>
      </c>
      <c r="X31" s="1">
        <f t="shared" si="2"/>
        <v>9999</v>
      </c>
      <c r="Y31" s="1">
        <v>11544.279094187128</v>
      </c>
      <c r="Z31" s="1">
        <v>15853.201367329952</v>
      </c>
      <c r="AA31" s="1">
        <v>6616.1291686835875</v>
      </c>
      <c r="AB31" s="1">
        <v>9876.1495955287555</v>
      </c>
      <c r="AC31" s="1">
        <f t="shared" si="3"/>
        <v>9999</v>
      </c>
      <c r="AD31" s="1">
        <v>14024.419462639351</v>
      </c>
      <c r="AE31" s="1">
        <v>19572.896844185168</v>
      </c>
      <c r="AF31" s="1">
        <v>8263.9132390761515</v>
      </c>
      <c r="AG31" s="1">
        <v>9647.4530057596694</v>
      </c>
      <c r="AH31" s="1">
        <v>13319.060270984586</v>
      </c>
      <c r="AI31" s="1">
        <v>18588.733993536607</v>
      </c>
      <c r="AJ31" s="1">
        <v>7848.4604638763467</v>
      </c>
      <c r="AK31" s="1">
        <v>9644.4152417169098</v>
      </c>
      <c r="AL31" s="1">
        <f t="shared" si="4"/>
        <v>9999</v>
      </c>
      <c r="AM31" s="1">
        <v>12606.97781359798</v>
      </c>
      <c r="AN31" s="1">
        <v>17595.067104097132</v>
      </c>
      <c r="AO31" s="1">
        <v>7428.9673204137807</v>
      </c>
      <c r="AP31" s="1">
        <v>9635.8398422363371</v>
      </c>
      <c r="AQ31" s="1">
        <f t="shared" si="5"/>
        <v>9999</v>
      </c>
      <c r="AR31" s="1">
        <v>11889.368634296554</v>
      </c>
      <c r="AS31" s="1">
        <v>16593.581501962261</v>
      </c>
      <c r="AT31" s="1">
        <v>7006.1486302772028</v>
      </c>
      <c r="AU31" s="1">
        <v>9621.7297388653988</v>
      </c>
      <c r="AV31" s="1">
        <f t="shared" si="6"/>
        <v>9999</v>
      </c>
      <c r="AW31" s="1">
        <v>11167.430334527007</v>
      </c>
      <c r="AX31" s="1">
        <v>15585.964140774206</v>
      </c>
      <c r="AY31" s="1">
        <v>6580.7199384649539</v>
      </c>
      <c r="AZ31" s="1">
        <v>9602.0895636990135</v>
      </c>
      <c r="BA31" s="1">
        <f t="shared" si="7"/>
        <v>9999</v>
      </c>
    </row>
    <row r="32" spans="1:53">
      <c r="A32" s="2">
        <f t="shared" si="8"/>
        <v>2026</v>
      </c>
      <c r="B32" s="1">
        <f>economy!Z72</f>
        <v>11280.082860271867</v>
      </c>
      <c r="C32" s="1">
        <f>economy!AA72</f>
        <v>15907.615239948929</v>
      </c>
      <c r="D32" s="1">
        <f>economy!AB72</f>
        <v>6807.4332295076238</v>
      </c>
      <c r="E32" s="1">
        <f>SUMPRODUCT(economy!B72:D72,economy!K72:M72)/SUM(economy!B72:D72)</f>
        <v>9810.7140224982541</v>
      </c>
      <c r="F32" s="1">
        <v>14641.703777470168</v>
      </c>
      <c r="G32" s="1">
        <v>20313.904547339105</v>
      </c>
      <c r="H32" s="1">
        <v>8591.5739654586141</v>
      </c>
      <c r="I32" s="1">
        <v>10135.063223132978</v>
      </c>
      <c r="J32" s="1">
        <v>13905.70017716758</v>
      </c>
      <c r="K32" s="1">
        <v>19293.100271388837</v>
      </c>
      <c r="L32" s="1">
        <v>8159.926343168504</v>
      </c>
      <c r="M32" s="1">
        <v>10132.286337442063</v>
      </c>
      <c r="N32" s="1">
        <f t="shared" si="0"/>
        <v>9999</v>
      </c>
      <c r="O32" s="1">
        <v>13162.767032985506</v>
      </c>
      <c r="P32" s="1">
        <v>18262.414790717034</v>
      </c>
      <c r="Q32" s="1">
        <v>7724.027224579494</v>
      </c>
      <c r="R32" s="1">
        <v>10123.775035245239</v>
      </c>
      <c r="S32" s="1">
        <f t="shared" si="1"/>
        <v>9999</v>
      </c>
      <c r="T32" s="1">
        <v>12414.131027171459</v>
      </c>
      <c r="U32" s="1">
        <v>17223.588517598157</v>
      </c>
      <c r="V32" s="1">
        <v>7284.6230612987902</v>
      </c>
      <c r="W32" s="1">
        <v>10109.531698467683</v>
      </c>
      <c r="X32" s="1">
        <f t="shared" si="2"/>
        <v>9999</v>
      </c>
      <c r="Y32" s="1">
        <v>11661.020092950002</v>
      </c>
      <c r="Z32" s="1">
        <v>16178.363813345659</v>
      </c>
      <c r="AA32" s="1">
        <v>6842.461184855928</v>
      </c>
      <c r="AB32" s="1">
        <v>10089.560512691296</v>
      </c>
      <c r="AC32" s="1">
        <f t="shared" si="3"/>
        <v>9999</v>
      </c>
      <c r="AD32" s="1">
        <v>14166.259567419011</v>
      </c>
      <c r="AE32" s="1">
        <v>19977.535706007555</v>
      </c>
      <c r="AF32" s="1">
        <v>8548.9680965257758</v>
      </c>
      <c r="AG32" s="1">
        <v>9857.2631642409251</v>
      </c>
      <c r="AH32" s="1">
        <v>13453.631031820567</v>
      </c>
      <c r="AI32" s="1">
        <v>18972.926491782393</v>
      </c>
      <c r="AJ32" s="1">
        <v>8119.166888216494</v>
      </c>
      <c r="AK32" s="1">
        <v>9854.0719118438064</v>
      </c>
      <c r="AL32" s="1">
        <f t="shared" si="4"/>
        <v>9999</v>
      </c>
      <c r="AM32" s="1">
        <v>12734.159094502958</v>
      </c>
      <c r="AN32" s="1">
        <v>17958.532178194593</v>
      </c>
      <c r="AO32" s="1">
        <v>7685.1468974128984</v>
      </c>
      <c r="AP32" s="1">
        <v>9845.1762126866997</v>
      </c>
      <c r="AQ32" s="1">
        <f t="shared" si="5"/>
        <v>9999</v>
      </c>
      <c r="AR32" s="1">
        <v>12009.063778414944</v>
      </c>
      <c r="AS32" s="1">
        <v>16936.089083211471</v>
      </c>
      <c r="AT32" s="1">
        <v>7247.6545088156836</v>
      </c>
      <c r="AU32" s="1">
        <v>9830.5792834910208</v>
      </c>
      <c r="AV32" s="1">
        <f t="shared" si="6"/>
        <v>9999</v>
      </c>
      <c r="AW32" s="1">
        <v>11279.56620303831</v>
      </c>
      <c r="AX32" s="1">
        <v>15907.335256987579</v>
      </c>
      <c r="AY32" s="1">
        <v>6807.4368946454924</v>
      </c>
      <c r="AZ32" s="1">
        <v>9810.286153846384</v>
      </c>
      <c r="BA32" s="1">
        <f t="shared" si="7"/>
        <v>9999</v>
      </c>
    </row>
    <row r="33" spans="1:53">
      <c r="A33" s="2">
        <f t="shared" si="8"/>
        <v>2027</v>
      </c>
      <c r="B33" s="1">
        <f>economy!Z73</f>
        <v>11389.922649751068</v>
      </c>
      <c r="C33" s="1">
        <f>economy!AA73</f>
        <v>16228.18692948838</v>
      </c>
      <c r="D33" s="1">
        <f>economy!AB73</f>
        <v>7037.4797089725434</v>
      </c>
      <c r="E33" s="1">
        <f>SUMPRODUCT(economy!B73:D73,economy!K73:M73)/SUM(economy!B73:D73)</f>
        <v>10022.577520477378</v>
      </c>
      <c r="F33" s="1">
        <v>14784.597221821035</v>
      </c>
      <c r="G33" s="1">
        <v>20720.29377890041</v>
      </c>
      <c r="H33" s="1">
        <v>8879.5896721752706</v>
      </c>
      <c r="I33" s="1">
        <v>10352.63135329939</v>
      </c>
      <c r="J33" s="1">
        <v>14041.426849080004</v>
      </c>
      <c r="K33" s="1">
        <v>19679.176990170497</v>
      </c>
      <c r="L33" s="1">
        <v>8433.5421664620899</v>
      </c>
      <c r="M33" s="1">
        <v>10349.841627270642</v>
      </c>
      <c r="N33" s="1">
        <f t="shared" si="0"/>
        <v>9999</v>
      </c>
      <c r="O33" s="1">
        <v>13291.194750253071</v>
      </c>
      <c r="P33" s="1">
        <v>18627.880448098767</v>
      </c>
      <c r="Q33" s="1">
        <v>7983.0546635968194</v>
      </c>
      <c r="R33" s="1">
        <v>10341.14952694071</v>
      </c>
      <c r="S33" s="1">
        <f t="shared" si="1"/>
        <v>9999</v>
      </c>
      <c r="T33" s="1">
        <v>12535.150048859832</v>
      </c>
      <c r="U33" s="1">
        <v>17568.19416594951</v>
      </c>
      <c r="V33" s="1">
        <v>7528.9049935470248</v>
      </c>
      <c r="W33" s="1">
        <v>10326.557392066774</v>
      </c>
      <c r="X33" s="1">
        <f t="shared" si="2"/>
        <v>9999</v>
      </c>
      <c r="Y33" s="1">
        <v>11774.543226815467</v>
      </c>
      <c r="Z33" s="1">
        <v>16501.910298108713</v>
      </c>
      <c r="AA33" s="1">
        <v>7071.871966391398</v>
      </c>
      <c r="AB33" s="1">
        <v>10306.069477928551</v>
      </c>
      <c r="AC33" s="1">
        <f t="shared" si="3"/>
        <v>9999</v>
      </c>
      <c r="AD33" s="1">
        <v>14305.096317707181</v>
      </c>
      <c r="AE33" s="1">
        <v>20381.069397323972</v>
      </c>
      <c r="AF33" s="1">
        <v>8838.18393228061</v>
      </c>
      <c r="AG33" s="1">
        <v>10070.685728809765</v>
      </c>
      <c r="AH33" s="1">
        <v>13585.339604872066</v>
      </c>
      <c r="AI33" s="1">
        <v>19356.067897572371</v>
      </c>
      <c r="AJ33" s="1">
        <v>8393.8285807791835</v>
      </c>
      <c r="AK33" s="1">
        <v>10067.33330517594</v>
      </c>
      <c r="AL33" s="1">
        <f t="shared" si="4"/>
        <v>9999</v>
      </c>
      <c r="AM33" s="1">
        <v>12858.627289635429</v>
      </c>
      <c r="AN33" s="1">
        <v>18321.00743455155</v>
      </c>
      <c r="AO33" s="1">
        <v>7945.0754750473352</v>
      </c>
      <c r="AP33" s="1">
        <v>10058.11032522916</v>
      </c>
      <c r="AQ33" s="1">
        <f t="shared" si="5"/>
        <v>9999</v>
      </c>
      <c r="AR33" s="1">
        <v>12126.201712453938</v>
      </c>
      <c r="AS33" s="1">
        <v>17277.674121958637</v>
      </c>
      <c r="AT33" s="1">
        <v>7492.7026018509123</v>
      </c>
      <c r="AU33" s="1">
        <v>10043.020297126171</v>
      </c>
      <c r="AV33" s="1">
        <f t="shared" si="6"/>
        <v>9999</v>
      </c>
      <c r="AW33" s="1">
        <v>11389.306335844762</v>
      </c>
      <c r="AX33" s="1">
        <v>16227.855899015814</v>
      </c>
      <c r="AY33" s="1">
        <v>7037.4887980782987</v>
      </c>
      <c r="AZ33" s="1">
        <v>10022.068647944876</v>
      </c>
      <c r="BA33" s="1">
        <f t="shared" si="7"/>
        <v>9999</v>
      </c>
    </row>
    <row r="34" spans="1:53">
      <c r="A34" s="2">
        <f t="shared" si="8"/>
        <v>2028</v>
      </c>
      <c r="B34" s="1">
        <f>economy!Z74</f>
        <v>11497.348944944759</v>
      </c>
      <c r="C34" s="1">
        <f>economy!AA74</f>
        <v>16547.754445019516</v>
      </c>
      <c r="D34" s="1">
        <f>economy!AB74</f>
        <v>7270.8017631189232</v>
      </c>
      <c r="E34" s="1">
        <f>SUMPRODUCT(economy!B74:D74,economy!K74:M74)/SUM(economy!B74:D74)</f>
        <v>10238.013138136845</v>
      </c>
      <c r="F34" s="1">
        <v>14923.28060015785</v>
      </c>
      <c r="G34" s="1">
        <v>21124.215694567458</v>
      </c>
      <c r="H34" s="1">
        <v>9171.2794113832242</v>
      </c>
      <c r="I34" s="1">
        <v>10573.16320415002</v>
      </c>
      <c r="J34" s="1">
        <v>14173.183158728747</v>
      </c>
      <c r="K34" s="1">
        <v>20062.955578323516</v>
      </c>
      <c r="L34" s="1">
        <v>8710.6698420316534</v>
      </c>
      <c r="M34" s="1">
        <v>10570.384950864373</v>
      </c>
      <c r="N34" s="1">
        <f t="shared" si="0"/>
        <v>9999</v>
      </c>
      <c r="O34" s="1">
        <v>13415.895270212292</v>
      </c>
      <c r="P34" s="1">
        <v>18991.219069097613</v>
      </c>
      <c r="Q34" s="1">
        <v>8245.4291925125926</v>
      </c>
      <c r="R34" s="1">
        <v>10561.536752470125</v>
      </c>
      <c r="S34" s="1">
        <f t="shared" si="1"/>
        <v>9999</v>
      </c>
      <c r="T34" s="1">
        <v>12652.68732337636</v>
      </c>
      <c r="U34" s="1">
        <v>17910.844538001795</v>
      </c>
      <c r="V34" s="1">
        <v>7776.366671949997</v>
      </c>
      <c r="W34" s="1">
        <v>10546.620825827436</v>
      </c>
      <c r="X34" s="1">
        <f t="shared" si="2"/>
        <v>9999</v>
      </c>
      <c r="Y34" s="1">
        <v>11884.831185638435</v>
      </c>
      <c r="Z34" s="1">
        <v>16823.672707410293</v>
      </c>
      <c r="AA34" s="1">
        <v>7304.2925787285603</v>
      </c>
      <c r="AB34" s="1">
        <v>10525.641412698656</v>
      </c>
      <c r="AC34" s="1">
        <f t="shared" si="3"/>
        <v>9999</v>
      </c>
      <c r="AD34" s="1">
        <v>14440.89515344041</v>
      </c>
      <c r="AE34" s="1">
        <v>20783.300134691737</v>
      </c>
      <c r="AF34" s="1">
        <v>9131.4874428685889</v>
      </c>
      <c r="AG34" s="1">
        <v>10287.698282356961</v>
      </c>
      <c r="AH34" s="1">
        <v>13714.153468502984</v>
      </c>
      <c r="AI34" s="1">
        <v>19737.971214089186</v>
      </c>
      <c r="AJ34" s="1">
        <v>8672.3766851205546</v>
      </c>
      <c r="AK34" s="1">
        <v>10284.177245128136</v>
      </c>
      <c r="AL34" s="1">
        <f t="shared" si="4"/>
        <v>9999</v>
      </c>
      <c r="AM34" s="1">
        <v>12980.351370248398</v>
      </c>
      <c r="AN34" s="1">
        <v>18682.316043570114</v>
      </c>
      <c r="AO34" s="1">
        <v>8208.6884130582075</v>
      </c>
      <c r="AP34" s="1">
        <v>10274.619941046249</v>
      </c>
      <c r="AQ34" s="1">
        <f t="shared" si="5"/>
        <v>9999</v>
      </c>
      <c r="AR34" s="1">
        <v>12240.752443439138</v>
      </c>
      <c r="AS34" s="1">
        <v>17618.169426130014</v>
      </c>
      <c r="AT34" s="1">
        <v>7741.2322789385034</v>
      </c>
      <c r="AU34" s="1">
        <v>10259.030177688188</v>
      </c>
      <c r="AV34" s="1">
        <f t="shared" si="6"/>
        <v>9999</v>
      </c>
      <c r="AW34" s="1">
        <v>11496.621408679266</v>
      </c>
      <c r="AX34" s="1">
        <v>16547.368074837937</v>
      </c>
      <c r="AY34" s="1">
        <v>7270.818847424428</v>
      </c>
      <c r="AZ34" s="1">
        <v>10237.413782980786</v>
      </c>
      <c r="BA34" s="1">
        <f t="shared" si="7"/>
        <v>9999</v>
      </c>
    </row>
    <row r="35" spans="1:53">
      <c r="A35" s="2">
        <f t="shared" si="8"/>
        <v>2029</v>
      </c>
      <c r="B35" s="1">
        <f>economy!Z75</f>
        <v>11602.334939014752</v>
      </c>
      <c r="C35" s="1">
        <f>economy!AA75</f>
        <v>16866.163126227442</v>
      </c>
      <c r="D35" s="1">
        <f>economy!AB75</f>
        <v>7507.3427004186933</v>
      </c>
      <c r="E35" s="1">
        <f>SUMPRODUCT(economy!B75:D75,economy!K75:M75)/SUM(economy!B75:D75)</f>
        <v>10456.996882774463</v>
      </c>
      <c r="F35" s="1">
        <v>15057.720339299434</v>
      </c>
      <c r="G35" s="1">
        <v>21525.44597890797</v>
      </c>
      <c r="H35" s="1">
        <v>9466.5482684617818</v>
      </c>
      <c r="I35" s="1">
        <v>10796.608578139003</v>
      </c>
      <c r="J35" s="1">
        <v>14300.941089483524</v>
      </c>
      <c r="K35" s="1">
        <v>20444.228107373663</v>
      </c>
      <c r="L35" s="1">
        <v>8991.2217303191937</v>
      </c>
      <c r="M35" s="1">
        <v>10793.869677447308</v>
      </c>
      <c r="N35" s="1">
        <f t="shared" si="0"/>
        <v>9999</v>
      </c>
      <c r="O35" s="1">
        <v>13536.845180518028</v>
      </c>
      <c r="P35" s="1">
        <v>19352.238043596895</v>
      </c>
      <c r="Q35" s="1">
        <v>8511.0700469346084</v>
      </c>
      <c r="R35" s="1">
        <v>10784.893333194414</v>
      </c>
      <c r="S35" s="1">
        <f t="shared" si="1"/>
        <v>9999</v>
      </c>
      <c r="T35" s="1">
        <v>12766.723169253084</v>
      </c>
      <c r="U35" s="1">
        <v>18251.3613464152</v>
      </c>
      <c r="V35" s="1">
        <v>8026.9338234435236</v>
      </c>
      <c r="W35" s="1">
        <v>10769.681545997295</v>
      </c>
      <c r="X35" s="1">
        <f t="shared" si="2"/>
        <v>9999</v>
      </c>
      <c r="Y35" s="1">
        <v>11991.867229213742</v>
      </c>
      <c r="Z35" s="1">
        <v>17143.486160176515</v>
      </c>
      <c r="AA35" s="1">
        <v>7539.6548747422485</v>
      </c>
      <c r="AB35" s="1">
        <v>10748.238449781758</v>
      </c>
      <c r="AC35" s="1">
        <f t="shared" si="3"/>
        <v>9999</v>
      </c>
      <c r="AD35" s="1">
        <v>14573.623102480557</v>
      </c>
      <c r="AE35" s="1">
        <v>21184.033437211001</v>
      </c>
      <c r="AF35" s="1">
        <v>9428.8057065867324</v>
      </c>
      <c r="AG35" s="1">
        <v>10508.276579585709</v>
      </c>
      <c r="AH35" s="1">
        <v>13840.04184342704</v>
      </c>
      <c r="AI35" s="1">
        <v>20118.452926574093</v>
      </c>
      <c r="AJ35" s="1">
        <v>8954.7428882051481</v>
      </c>
      <c r="AK35" s="1">
        <v>10504.579928548528</v>
      </c>
      <c r="AL35" s="1">
        <f t="shared" si="4"/>
        <v>9999</v>
      </c>
      <c r="AM35" s="1">
        <v>13099.30220901236</v>
      </c>
      <c r="AN35" s="1">
        <v>19042.284824086586</v>
      </c>
      <c r="AO35" s="1">
        <v>8475.9217560067846</v>
      </c>
      <c r="AP35" s="1">
        <v>10494.68140706874</v>
      </c>
      <c r="AQ35" s="1">
        <f t="shared" si="5"/>
        <v>9999</v>
      </c>
      <c r="AR35" s="1">
        <v>12352.688037901667</v>
      </c>
      <c r="AS35" s="1">
        <v>17957.411600377985</v>
      </c>
      <c r="AT35" s="1">
        <v>7993.1837153319466</v>
      </c>
      <c r="AU35" s="1">
        <v>10478.585131384472</v>
      </c>
      <c r="AV35" s="1">
        <f t="shared" si="6"/>
        <v>9999</v>
      </c>
      <c r="AW35" s="1">
        <v>11601.484308215249</v>
      </c>
      <c r="AX35" s="1">
        <v>16865.717714414535</v>
      </c>
      <c r="AY35" s="1">
        <v>7507.3711471373608</v>
      </c>
      <c r="AZ35" s="1">
        <v>10456.297336463675</v>
      </c>
      <c r="BA35" s="1">
        <f t="shared" si="7"/>
        <v>9999</v>
      </c>
    </row>
    <row r="36" spans="1:53">
      <c r="A36" s="2">
        <f t="shared" si="8"/>
        <v>2030</v>
      </c>
      <c r="B36" s="1">
        <f>economy!Z76</f>
        <v>11704.855667025351</v>
      </c>
      <c r="C36" s="1">
        <f>economy!AA76</f>
        <v>17183.261632396749</v>
      </c>
      <c r="D36" s="1">
        <f>economy!AB76</f>
        <v>7747.0464084270416</v>
      </c>
      <c r="E36" s="1">
        <f>SUMPRODUCT(economy!B76:D76,economy!K76:M76)/SUM(economy!B76:D76)</f>
        <v>10679.503469079356</v>
      </c>
      <c r="F36" s="1">
        <v>15187.883384748015</v>
      </c>
      <c r="G36" s="1">
        <v>21923.763427120317</v>
      </c>
      <c r="H36" s="1">
        <v>9765.3016514620431</v>
      </c>
      <c r="I36" s="1">
        <v>11022.913758744691</v>
      </c>
      <c r="J36" s="1">
        <v>14424.673122185264</v>
      </c>
      <c r="K36" s="1">
        <v>20822.789744195215</v>
      </c>
      <c r="L36" s="1">
        <v>9275.1106265797935</v>
      </c>
      <c r="M36" s="1">
        <v>11020.245820789332</v>
      </c>
      <c r="N36" s="1">
        <f t="shared" si="0"/>
        <v>9999</v>
      </c>
      <c r="O36" s="1">
        <v>13654.021587675286</v>
      </c>
      <c r="P36" s="1">
        <v>19710.747866207399</v>
      </c>
      <c r="Q36" s="1">
        <v>8779.8970024062164</v>
      </c>
      <c r="R36" s="1">
        <v>11011.172720532673</v>
      </c>
      <c r="S36" s="1">
        <f t="shared" si="1"/>
        <v>9999</v>
      </c>
      <c r="T36" s="1">
        <v>12877.238479581316</v>
      </c>
      <c r="U36" s="1">
        <v>18589.569434308672</v>
      </c>
      <c r="V36" s="1">
        <v>8280.5328110857135</v>
      </c>
      <c r="W36" s="1">
        <v>10995.696135036764</v>
      </c>
      <c r="X36" s="1">
        <f t="shared" si="2"/>
        <v>9999</v>
      </c>
      <c r="Y36" s="1">
        <v>12095.635273616352</v>
      </c>
      <c r="Z36" s="1">
        <v>17461.188939607247</v>
      </c>
      <c r="AA36" s="1">
        <v>7777.8914288460746</v>
      </c>
      <c r="AB36" s="1">
        <v>10973.819983439034</v>
      </c>
      <c r="AC36" s="1">
        <f t="shared" si="3"/>
        <v>9999</v>
      </c>
      <c r="AD36" s="1">
        <v>14703.248467142846</v>
      </c>
      <c r="AE36" s="1">
        <v>21583.077603011934</v>
      </c>
      <c r="AF36" s="1">
        <v>9730.0659105272189</v>
      </c>
      <c r="AG36" s="1">
        <v>10732.394295340053</v>
      </c>
      <c r="AH36" s="1">
        <v>13962.975414551609</v>
      </c>
      <c r="AI36" s="1">
        <v>20497.332544153134</v>
      </c>
      <c r="AJ36" s="1">
        <v>9240.8591867857103</v>
      </c>
      <c r="AK36" s="1">
        <v>10728.515702116796</v>
      </c>
      <c r="AL36" s="1">
        <f t="shared" si="4"/>
        <v>9999</v>
      </c>
      <c r="AM36" s="1">
        <v>13215.452329341286</v>
      </c>
      <c r="AN36" s="1">
        <v>19400.743839453193</v>
      </c>
      <c r="AO36" s="1">
        <v>8746.7120338213317</v>
      </c>
      <c r="AP36" s="1">
        <v>10718.269455533644</v>
      </c>
      <c r="AQ36" s="1">
        <f t="shared" si="5"/>
        <v>9999</v>
      </c>
      <c r="AR36" s="1">
        <v>12461.982391941827</v>
      </c>
      <c r="AS36" s="1">
        <v>18295.240686652469</v>
      </c>
      <c r="AT36" s="1">
        <v>8248.4977219654102</v>
      </c>
      <c r="AU36" s="1">
        <v>10701.65999059881</v>
      </c>
      <c r="AV36" s="1">
        <f t="shared" si="6"/>
        <v>9999</v>
      </c>
      <c r="AW36" s="1">
        <v>11703.86991726208</v>
      </c>
      <c r="AX36" s="1">
        <v>17182.754346375616</v>
      </c>
      <c r="AY36" s="1">
        <v>7747.0905626411277</v>
      </c>
      <c r="AZ36" s="1">
        <v>10678.693957952388</v>
      </c>
      <c r="BA36" s="1">
        <f t="shared" si="7"/>
        <v>9999</v>
      </c>
    </row>
    <row r="37" spans="1:53">
      <c r="A37" s="2">
        <f t="shared" si="8"/>
        <v>2031</v>
      </c>
      <c r="B37" s="1">
        <f>economy!Z77</f>
        <v>11804.887770482354</v>
      </c>
      <c r="C37" s="1">
        <f>economy!AA77</f>
        <v>17498.901573835195</v>
      </c>
      <c r="D37" s="1">
        <f>economy!AB77</f>
        <v>7989.8571662113891</v>
      </c>
      <c r="E37" s="1">
        <f>SUMPRODUCT(economy!B77:D77,economy!K77:M77)/SUM(economy!B77:D77)</f>
        <v>10905.506111111528</v>
      </c>
      <c r="F37" s="1">
        <v>15313.737405444568</v>
      </c>
      <c r="G37" s="1">
        <v>22318.949986383614</v>
      </c>
      <c r="H37" s="1">
        <v>10067.445225682572</v>
      </c>
      <c r="I37" s="1">
        <v>11252.021593696538</v>
      </c>
      <c r="J37" s="1">
        <v>14544.352409645877</v>
      </c>
      <c r="K37" s="1">
        <v>21198.43876706322</v>
      </c>
      <c r="L37" s="1">
        <v>9562.2496944188861</v>
      </c>
      <c r="M37" s="1">
        <v>11249.460116492592</v>
      </c>
      <c r="N37" s="1">
        <f t="shared" si="0"/>
        <v>9999</v>
      </c>
      <c r="O37" s="1">
        <v>13767.40226041867</v>
      </c>
      <c r="P37" s="1">
        <v>20066.562127077788</v>
      </c>
      <c r="Q37" s="1">
        <v>9051.8303072282633</v>
      </c>
      <c r="R37" s="1">
        <v>11240.325265613897</v>
      </c>
      <c r="S37" s="1">
        <f t="shared" si="1"/>
        <v>9999</v>
      </c>
      <c r="T37" s="1">
        <v>12984.214834077004</v>
      </c>
      <c r="U37" s="1">
        <v>18925.296741450151</v>
      </c>
      <c r="V37" s="1">
        <v>8537.0905665351802</v>
      </c>
      <c r="W37" s="1">
        <v>11224.61827199815</v>
      </c>
      <c r="X37" s="1">
        <f t="shared" si="2"/>
        <v>9999</v>
      </c>
      <c r="Y37" s="1">
        <v>12196.119972425588</v>
      </c>
      <c r="Z37" s="1">
        <v>17776.622435943249</v>
      </c>
      <c r="AA37" s="1">
        <v>8018.9354695563998</v>
      </c>
      <c r="AB37" s="1">
        <v>11202.342718956112</v>
      </c>
      <c r="AC37" s="1">
        <f t="shared" si="3"/>
        <v>9999</v>
      </c>
      <c r="AD37" s="1">
        <v>14829.740517375372</v>
      </c>
      <c r="AE37" s="1">
        <v>21980.243182488171</v>
      </c>
      <c r="AF37" s="1">
        <v>10035.195054942185</v>
      </c>
      <c r="AG37" s="1">
        <v>10960.022762756653</v>
      </c>
      <c r="AH37" s="1">
        <v>14082.926060034471</v>
      </c>
      <c r="AI37" s="1">
        <v>20874.43214159269</v>
      </c>
      <c r="AJ37" s="1">
        <v>9530.6576349945535</v>
      </c>
      <c r="AK37" s="1">
        <v>10955.956831450509</v>
      </c>
      <c r="AL37" s="1">
        <f t="shared" si="4"/>
        <v>9999</v>
      </c>
      <c r="AM37" s="1">
        <v>13328.775662490676</v>
      </c>
      <c r="AN37" s="1">
        <v>19757.525996157521</v>
      </c>
      <c r="AO37" s="1">
        <v>9020.9960467965957</v>
      </c>
      <c r="AP37" s="1">
        <v>10945.356999002655</v>
      </c>
      <c r="AQ37" s="1">
        <f t="shared" si="5"/>
        <v>9999</v>
      </c>
      <c r="AR37" s="1">
        <v>12568.611009599603</v>
      </c>
      <c r="AS37" s="1">
        <v>18631.499809382436</v>
      </c>
      <c r="AT37" s="1">
        <v>8507.1155625581578</v>
      </c>
      <c r="AU37" s="1">
        <v>10928.228029860136</v>
      </c>
      <c r="AV37" s="1">
        <f t="shared" si="6"/>
        <v>9999</v>
      </c>
      <c r="AW37" s="1">
        <v>11803.754908749532</v>
      </c>
      <c r="AX37" s="1">
        <v>17498.330780885361</v>
      </c>
      <c r="AY37" s="1">
        <v>7989.922564784556</v>
      </c>
      <c r="AZ37" s="1">
        <v>10904.577001154585</v>
      </c>
      <c r="BA37" s="1">
        <f t="shared" si="7"/>
        <v>9999</v>
      </c>
    </row>
    <row r="38" spans="1:53">
      <c r="A38" s="2">
        <f t="shared" si="8"/>
        <v>2032</v>
      </c>
      <c r="B38" s="1">
        <f>economy!Z78</f>
        <v>11902.40926772469</v>
      </c>
      <c r="C38" s="1">
        <f>economy!AA78</f>
        <v>17812.937143656683</v>
      </c>
      <c r="D38" s="1">
        <f>economy!AB78</f>
        <v>8235.7194425939451</v>
      </c>
      <c r="E38" s="1">
        <f>SUMPRODUCT(economy!B78:D78,economy!K78:M78)/SUM(economy!B78:D78)</f>
        <v>11134.97630814623</v>
      </c>
      <c r="F38" s="1">
        <v>15435.250988982099</v>
      </c>
      <c r="G38" s="1">
        <v>22710.790810625953</v>
      </c>
      <c r="H38" s="1">
        <v>10372.884849038646</v>
      </c>
      <c r="I38" s="1">
        <v>11483.871578907569</v>
      </c>
      <c r="J38" s="1">
        <v>14659.952942604694</v>
      </c>
      <c r="K38" s="1">
        <v>21570.976594216827</v>
      </c>
      <c r="L38" s="1">
        <v>9852.5523996990269</v>
      </c>
      <c r="M38" s="1">
        <v>11481.456099458641</v>
      </c>
      <c r="N38" s="1">
        <f t="shared" si="0"/>
        <v>9999</v>
      </c>
      <c r="O38" s="1">
        <v>13876.965765847994</v>
      </c>
      <c r="P38" s="1">
        <v>20419.49751462926</v>
      </c>
      <c r="Q38" s="1">
        <v>9326.7906152946744</v>
      </c>
      <c r="R38" s="1">
        <v>11472.298288861701</v>
      </c>
      <c r="S38" s="1">
        <f t="shared" si="1"/>
        <v>9999</v>
      </c>
      <c r="T38" s="1">
        <v>13087.634605429434</v>
      </c>
      <c r="U38" s="1">
        <v>19258.374282045028</v>
      </c>
      <c r="V38" s="1">
        <v>8796.5345222483265</v>
      </c>
      <c r="W38" s="1">
        <v>11456.398792863201</v>
      </c>
      <c r="X38" s="1">
        <f t="shared" si="2"/>
        <v>9999</v>
      </c>
      <c r="Y38" s="1">
        <v>12293.306793909371</v>
      </c>
      <c r="Z38" s="1">
        <v>18089.631100696515</v>
      </c>
      <c r="AA38" s="1">
        <v>8262.7208115318917</v>
      </c>
      <c r="AB38" s="1">
        <v>11433.760722434103</v>
      </c>
      <c r="AC38" s="1">
        <f t="shared" si="3"/>
        <v>9999</v>
      </c>
      <c r="AD38" s="1">
        <v>14953.069189962038</v>
      </c>
      <c r="AE38" s="1">
        <v>22375.342447860818</v>
      </c>
      <c r="AF38" s="1">
        <v>10344.119635366807</v>
      </c>
      <c r="AG38" s="1">
        <v>11191.130699675714</v>
      </c>
      <c r="AH38" s="1">
        <v>14199.866587104005</v>
      </c>
      <c r="AI38" s="1">
        <v>21249.575900767541</v>
      </c>
      <c r="AJ38" s="1">
        <v>9824.0700737462448</v>
      </c>
      <c r="AK38" s="1">
        <v>11186.873261572759</v>
      </c>
      <c r="AL38" s="1">
        <f t="shared" si="4"/>
        <v>9999</v>
      </c>
      <c r="AM38" s="1">
        <v>13439.247312130246</v>
      </c>
      <c r="AN38" s="1">
        <v>20112.466644940043</v>
      </c>
      <c r="AO38" s="1">
        <v>9298.7106357962657</v>
      </c>
      <c r="AP38" s="1">
        <v>11175.914919670508</v>
      </c>
      <c r="AQ38" s="1">
        <f t="shared" si="5"/>
        <v>9999</v>
      </c>
      <c r="AR38" s="1">
        <v>12672.550789366134</v>
      </c>
      <c r="AS38" s="1">
        <v>18966.034825390147</v>
      </c>
      <c r="AT38" s="1">
        <v>8768.9787587158953</v>
      </c>
      <c r="AU38" s="1">
        <v>11158.260778861661</v>
      </c>
      <c r="AV38" s="1">
        <f t="shared" si="6"/>
        <v>9999</v>
      </c>
      <c r="AW38" s="1">
        <v>11901.117548451852</v>
      </c>
      <c r="AX38" s="1">
        <v>17812.30279896078</v>
      </c>
      <c r="AY38" s="1">
        <v>8235.8130645508227</v>
      </c>
      <c r="AZ38" s="1">
        <v>11133.918355672989</v>
      </c>
      <c r="BA38" s="1">
        <f t="shared" si="7"/>
        <v>9999</v>
      </c>
    </row>
    <row r="39" spans="1:53">
      <c r="A39" s="2">
        <f t="shared" si="8"/>
        <v>2033</v>
      </c>
      <c r="B39" s="1">
        <f>economy!Z79</f>
        <v>11997.399329770182</v>
      </c>
      <c r="C39" s="1">
        <f>economy!AA79</f>
        <v>18125.224749490804</v>
      </c>
      <c r="D39" s="1">
        <f>economy!AB79</f>
        <v>8484.5776805150399</v>
      </c>
      <c r="E39" s="1">
        <f>SUMPRODUCT(economy!B79:D79,economy!K79:M79)/SUM(economy!B79:D79)</f>
        <v>11367.883622857702</v>
      </c>
      <c r="F39" s="1">
        <v>15552.393827805092</v>
      </c>
      <c r="G39" s="1">
        <v>23099.074328027687</v>
      </c>
      <c r="H39" s="1">
        <v>10681.526509316638</v>
      </c>
      <c r="I39" s="1">
        <v>11718.399943874645</v>
      </c>
      <c r="J39" s="1">
        <v>14771.449707794567</v>
      </c>
      <c r="K39" s="1">
        <v>21940.207824392946</v>
      </c>
      <c r="L39" s="1">
        <v>10145.932445848632</v>
      </c>
      <c r="M39" s="1">
        <v>11716.174182323379</v>
      </c>
      <c r="N39" s="1">
        <f t="shared" si="0"/>
        <v>9999</v>
      </c>
      <c r="O39" s="1">
        <v>13982.691599029427</v>
      </c>
      <c r="P39" s="1">
        <v>20769.373829772889</v>
      </c>
      <c r="Q39" s="1">
        <v>9604.6989199192394</v>
      </c>
      <c r="R39" s="1">
        <v>11707.036150288677</v>
      </c>
      <c r="S39" s="1">
        <f t="shared" si="1"/>
        <v>9999</v>
      </c>
      <c r="T39" s="1">
        <v>13187.481060642041</v>
      </c>
      <c r="U39" s="1">
        <v>19588.636133744571</v>
      </c>
      <c r="V39" s="1">
        <v>9058.7925443236691</v>
      </c>
      <c r="W39" s="1">
        <v>11690.985751571961</v>
      </c>
      <c r="X39" s="1">
        <f t="shared" si="2"/>
        <v>9999</v>
      </c>
      <c r="Y39" s="1">
        <v>12387.18209483204</v>
      </c>
      <c r="Z39" s="1">
        <v>18400.06241200391</v>
      </c>
      <c r="AA39" s="1">
        <v>8509.1817879732334</v>
      </c>
      <c r="AB39" s="1">
        <v>11668.025471487012</v>
      </c>
      <c r="AC39" s="1">
        <f t="shared" si="3"/>
        <v>9999</v>
      </c>
      <c r="AD39" s="1">
        <v>15073.204793225206</v>
      </c>
      <c r="AE39" s="1">
        <v>22768.188858643523</v>
      </c>
      <c r="AF39" s="1">
        <v>10656.765302724903</v>
      </c>
      <c r="AG39" s="1">
        <v>11425.683921833937</v>
      </c>
      <c r="AH39" s="1">
        <v>14313.770474210689</v>
      </c>
      <c r="AI39" s="1">
        <v>21622.58965155128</v>
      </c>
      <c r="AJ39" s="1">
        <v>10121.027842360565</v>
      </c>
      <c r="AK39" s="1">
        <v>11421.232367455685</v>
      </c>
      <c r="AL39" s="1">
        <f t="shared" si="4"/>
        <v>9999</v>
      </c>
      <c r="AM39" s="1">
        <v>13546.843326033397</v>
      </c>
      <c r="AN39" s="1">
        <v>20465.403184241095</v>
      </c>
      <c r="AO39" s="1">
        <v>9579.7924382193032</v>
      </c>
      <c r="AP39" s="1">
        <v>11409.911851830648</v>
      </c>
      <c r="AQ39" s="1">
        <f t="shared" si="5"/>
        <v>9999</v>
      </c>
      <c r="AR39" s="1">
        <v>12773.77981853953</v>
      </c>
      <c r="AS39" s="1">
        <v>19298.693978478197</v>
      </c>
      <c r="AT39" s="1">
        <v>9034.0288837135686</v>
      </c>
      <c r="AU39" s="1">
        <v>11391.72783151411</v>
      </c>
      <c r="AV39" s="1">
        <f t="shared" si="6"/>
        <v>9999</v>
      </c>
      <c r="AW39" s="1">
        <v>11995.937506209108</v>
      </c>
      <c r="AX39" s="1">
        <v>18124.52884828746</v>
      </c>
      <c r="AY39" s="1">
        <v>8484.7082388068775</v>
      </c>
      <c r="AZ39" s="1">
        <v>11366.688277465875</v>
      </c>
      <c r="BA39" s="1">
        <f t="shared" si="7"/>
        <v>9999</v>
      </c>
    </row>
    <row r="40" spans="1:53">
      <c r="A40" s="2">
        <f t="shared" si="8"/>
        <v>2034</v>
      </c>
      <c r="B40" s="1">
        <f>economy!Z80</f>
        <v>12089.838061116367</v>
      </c>
      <c r="C40" s="1">
        <f>economy!AA80</f>
        <v>18435.622644520892</v>
      </c>
      <c r="D40" s="1">
        <f>economy!AB80</f>
        <v>8736.3760676288057</v>
      </c>
      <c r="E40" s="1">
        <f>SUMPRODUCT(economy!B80:D80,economy!K80:M80)/SUM(economy!B80:D80)</f>
        <v>11604.195450301802</v>
      </c>
      <c r="F40" s="1">
        <v>15665.136896813254</v>
      </c>
      <c r="G40" s="1">
        <v>23483.592320511321</v>
      </c>
      <c r="H40" s="1">
        <v>10993.276264244918</v>
      </c>
      <c r="I40" s="1">
        <v>11955.539739186506</v>
      </c>
      <c r="J40" s="1">
        <v>14878.818838605164</v>
      </c>
      <c r="K40" s="1">
        <v>22305.940288710062</v>
      </c>
      <c r="L40" s="1">
        <v>10442.303711459719</v>
      </c>
      <c r="M40" s="1">
        <v>11953.551735512612</v>
      </c>
      <c r="N40" s="1">
        <f t="shared" si="0"/>
        <v>9999</v>
      </c>
      <c r="O40" s="1">
        <v>14084.560306564112</v>
      </c>
      <c r="P40" s="1">
        <v>21116.014011076124</v>
      </c>
      <c r="Q40" s="1">
        <v>9885.4764894985565</v>
      </c>
      <c r="R40" s="1">
        <v>11944.480321135656</v>
      </c>
      <c r="S40" s="1">
        <f t="shared" si="1"/>
        <v>9999</v>
      </c>
      <c r="T40" s="1">
        <v>13283.738457836016</v>
      </c>
      <c r="U40" s="1">
        <v>19915.919437394688</v>
      </c>
      <c r="V40" s="1">
        <v>9323.7928667981269</v>
      </c>
      <c r="W40" s="1">
        <v>11928.324482331253</v>
      </c>
      <c r="X40" s="1">
        <f t="shared" si="2"/>
        <v>9999</v>
      </c>
      <c r="Y40" s="1">
        <v>12477.733191290607</v>
      </c>
      <c r="Z40" s="1">
        <v>18707.766850654825</v>
      </c>
      <c r="AA40" s="1">
        <v>8758.2531841510026</v>
      </c>
      <c r="AB40" s="1">
        <v>11905.085907359724</v>
      </c>
      <c r="AC40" s="1">
        <f t="shared" si="3"/>
        <v>9999</v>
      </c>
      <c r="AD40" s="1">
        <v>15190.117716814411</v>
      </c>
      <c r="AE40" s="1">
        <v>23158.596522610438</v>
      </c>
      <c r="AF40" s="1">
        <v>10973.056501484894</v>
      </c>
      <c r="AG40" s="1">
        <v>11663.645041452444</v>
      </c>
      <c r="AH40" s="1">
        <v>14424.61161912533</v>
      </c>
      <c r="AI40" s="1">
        <v>21993.300411819811</v>
      </c>
      <c r="AJ40" s="1">
        <v>10421.461472659521</v>
      </c>
      <c r="AK40" s="1">
        <v>11658.998693426198</v>
      </c>
      <c r="AL40" s="1">
        <f t="shared" si="4"/>
        <v>9999</v>
      </c>
      <c r="AM40" s="1">
        <v>13651.540474518139</v>
      </c>
      <c r="AN40" s="1">
        <v>20816.174665742674</v>
      </c>
      <c r="AO40" s="1">
        <v>9864.1776301354821</v>
      </c>
      <c r="AP40" s="1">
        <v>11647.313956420337</v>
      </c>
      <c r="AQ40" s="1">
        <f t="shared" si="5"/>
        <v>9999</v>
      </c>
      <c r="AR40" s="1">
        <v>12872.277175072864</v>
      </c>
      <c r="AS40" s="1">
        <v>19629.327558520588</v>
      </c>
      <c r="AT40" s="1">
        <v>9302.2073454867405</v>
      </c>
      <c r="AU40" s="1">
        <v>11628.59665005611</v>
      </c>
      <c r="AV40" s="1">
        <f t="shared" si="6"/>
        <v>9999</v>
      </c>
      <c r="AW40" s="1">
        <v>12088.19567530466</v>
      </c>
      <c r="AX40" s="1">
        <v>18434.869745426367</v>
      </c>
      <c r="AY40" s="1">
        <v>8736.5543477168085</v>
      </c>
      <c r="AZ40" s="1">
        <v>11602.855217114326</v>
      </c>
      <c r="BA40" s="1">
        <f t="shared" si="7"/>
        <v>9999</v>
      </c>
    </row>
    <row r="41" spans="1:53">
      <c r="A41" s="2">
        <f t="shared" si="8"/>
        <v>2035</v>
      </c>
      <c r="B41" s="1">
        <f>economy!Z81</f>
        <v>12179.70628495934</v>
      </c>
      <c r="C41" s="1">
        <f>economy!AA81</f>
        <v>18743.990557151592</v>
      </c>
      <c r="D41" s="1">
        <f>economy!AB81</f>
        <v>8991.0582930762939</v>
      </c>
      <c r="E41" s="1">
        <f>SUMPRODUCT(economy!B81:D81,economy!K81:M81)/SUM(economy!B81:D81)</f>
        <v>11843.876776162242</v>
      </c>
      <c r="F41" s="1">
        <v>15773.452622683852</v>
      </c>
      <c r="G41" s="1">
        <v>23864.140014406647</v>
      </c>
      <c r="H41" s="1">
        <v>11308.040185171529</v>
      </c>
      <c r="I41" s="1">
        <v>12195.220926667842</v>
      </c>
      <c r="J41" s="1">
        <v>14982.03775869819</v>
      </c>
      <c r="K41" s="1">
        <v>22667.985113211671</v>
      </c>
      <c r="L41" s="1">
        <v>10741.580190933528</v>
      </c>
      <c r="M41" s="1">
        <v>12193.523169456008</v>
      </c>
      <c r="N41" s="1">
        <f t="shared" si="0"/>
        <v>9999</v>
      </c>
      <c r="O41" s="1">
        <v>14182.553604474419</v>
      </c>
      <c r="P41" s="1">
        <v>21459.244170272559</v>
      </c>
      <c r="Q41" s="1">
        <v>10169.044805737733</v>
      </c>
      <c r="R41" s="1">
        <v>12184.569457375666</v>
      </c>
      <c r="S41" s="1">
        <f t="shared" si="1"/>
        <v>9999</v>
      </c>
      <c r="T41" s="1">
        <v>13376.392138825226</v>
      </c>
      <c r="U41" s="1">
        <v>20240.064406972833</v>
      </c>
      <c r="V41" s="1">
        <v>9591.4640280900439</v>
      </c>
      <c r="W41" s="1">
        <v>12168.357663678622</v>
      </c>
      <c r="X41" s="1">
        <f t="shared" si="2"/>
        <v>9999</v>
      </c>
      <c r="Y41" s="1">
        <v>12564.948426817566</v>
      </c>
      <c r="Z41" s="1">
        <v>19012.597886270494</v>
      </c>
      <c r="AA41" s="1">
        <v>9009.8701727260323</v>
      </c>
      <c r="AB41" s="1">
        <v>12144.88848887411</v>
      </c>
      <c r="AC41" s="1">
        <f t="shared" si="3"/>
        <v>9999</v>
      </c>
      <c r="AD41" s="1">
        <v>15303.778146281682</v>
      </c>
      <c r="AE41" s="1">
        <v>23546.379651938874</v>
      </c>
      <c r="AF41" s="1">
        <v>11292.916085812252</v>
      </c>
      <c r="AG41" s="1">
        <v>11904.973149928488</v>
      </c>
      <c r="AH41" s="1">
        <v>14532.364092666923</v>
      </c>
      <c r="AI41" s="1">
        <v>22361.535926281966</v>
      </c>
      <c r="AJ41" s="1">
        <v>10725.300365669438</v>
      </c>
      <c r="AK41" s="1">
        <v>11900.133680299774</v>
      </c>
      <c r="AL41" s="1">
        <f t="shared" si="4"/>
        <v>9999</v>
      </c>
      <c r="AM41" s="1">
        <v>13753.31603530077</v>
      </c>
      <c r="AN41" s="1">
        <v>21164.621401752345</v>
      </c>
      <c r="AO41" s="1">
        <v>10151.801654870747</v>
      </c>
      <c r="AP41" s="1">
        <v>11888.084686633605</v>
      </c>
      <c r="AQ41" s="1">
        <f t="shared" si="5"/>
        <v>9999</v>
      </c>
      <c r="AR41" s="1">
        <v>12968.022736552919</v>
      </c>
      <c r="AS41" s="1">
        <v>19957.787564833896</v>
      </c>
      <c r="AT41" s="1">
        <v>9573.4551592311509</v>
      </c>
      <c r="AU41" s="1">
        <v>11868.832363300009</v>
      </c>
      <c r="AV41" s="1">
        <f t="shared" si="6"/>
        <v>9999</v>
      </c>
      <c r="AW41" s="1">
        <v>12177.873999617235</v>
      </c>
      <c r="AX41" s="1">
        <v>18743.188384216141</v>
      </c>
      <c r="AY41" s="1">
        <v>8991.2975443118903</v>
      </c>
      <c r="AZ41" s="1">
        <v>11842.385645034494</v>
      </c>
      <c r="BA41" s="1">
        <f t="shared" si="7"/>
        <v>9999</v>
      </c>
    </row>
    <row r="42" spans="1:53">
      <c r="A42" s="2">
        <f t="shared" si="8"/>
        <v>2036</v>
      </c>
      <c r="B42" s="1">
        <f>economy!Z82</f>
        <v>12266.985332295928</v>
      </c>
      <c r="C42" s="1">
        <f>economy!AA82</f>
        <v>19050.189318554643</v>
      </c>
      <c r="D42" s="1">
        <f>economy!AB82</f>
        <v>9248.5672902380884</v>
      </c>
      <c r="E42" s="1">
        <f>SUMPRODUCT(economy!B82:D82,economy!K82:M82)/SUM(economy!B82:D82)</f>
        <v>12086.889922742494</v>
      </c>
      <c r="F42" s="1">
        <v>15877.315045134179</v>
      </c>
      <c r="G42" s="1">
        <v>24240.516181423693</v>
      </c>
      <c r="H42" s="1">
        <v>11625.724305012278</v>
      </c>
      <c r="I42" s="1">
        <v>12437.370472586535</v>
      </c>
      <c r="J42" s="1">
        <v>15081.085318823003</v>
      </c>
      <c r="K42" s="1">
        <v>23026.156791323676</v>
      </c>
      <c r="L42" s="1">
        <v>11043.67593881645</v>
      </c>
      <c r="M42" s="1">
        <v>12436.02001939579</v>
      </c>
      <c r="N42" s="1">
        <f t="shared" si="0"/>
        <v>9999</v>
      </c>
      <c r="O42" s="1">
        <v>14276.654490645031</v>
      </c>
      <c r="P42" s="1">
        <v>21798.893637454537</v>
      </c>
      <c r="Q42" s="1">
        <v>10455.325505058358</v>
      </c>
      <c r="R42" s="1">
        <v>12427.239475504337</v>
      </c>
      <c r="S42" s="1">
        <f t="shared" si="1"/>
        <v>9999</v>
      </c>
      <c r="T42" s="1">
        <v>13465.428617657017</v>
      </c>
      <c r="U42" s="1">
        <v>20560.914349108425</v>
      </c>
      <c r="V42" s="1">
        <v>9861.7348101839889</v>
      </c>
      <c r="W42" s="1">
        <v>12411.025384685587</v>
      </c>
      <c r="X42" s="1">
        <f t="shared" si="2"/>
        <v>9999</v>
      </c>
      <c r="Y42" s="1">
        <v>12648.817237878433</v>
      </c>
      <c r="Z42" s="1">
        <v>19314.411973064278</v>
      </c>
      <c r="AA42" s="1">
        <v>9263.9682514321667</v>
      </c>
      <c r="AB42" s="1">
        <v>12387.377248527484</v>
      </c>
      <c r="AC42" s="1">
        <f t="shared" si="3"/>
        <v>9999</v>
      </c>
      <c r="AD42" s="1">
        <v>15414.155782262442</v>
      </c>
      <c r="AE42" s="1">
        <v>23931.352014303862</v>
      </c>
      <c r="AF42" s="1">
        <v>11616.264913575325</v>
      </c>
      <c r="AG42" s="1">
        <v>12149.623483441123</v>
      </c>
      <c r="AH42" s="1">
        <v>14637.001897823144</v>
      </c>
      <c r="AI42" s="1">
        <v>22727.124203910578</v>
      </c>
      <c r="AJ42" s="1">
        <v>11032.472450964573</v>
      </c>
      <c r="AK42" s="1">
        <v>12144.595379194674</v>
      </c>
      <c r="AL42" s="1">
        <f t="shared" si="4"/>
        <v>9999</v>
      </c>
      <c r="AM42" s="1">
        <v>13852.147584471588</v>
      </c>
      <c r="AN42" s="1">
        <v>21510.584574197092</v>
      </c>
      <c r="AO42" s="1">
        <v>10442.598938223991</v>
      </c>
      <c r="AP42" s="1">
        <v>12132.184543664654</v>
      </c>
      <c r="AQ42" s="1">
        <f t="shared" si="5"/>
        <v>9999</v>
      </c>
      <c r="AR42" s="1">
        <v>13060.996995969568</v>
      </c>
      <c r="AS42" s="1">
        <v>20283.927373590534</v>
      </c>
      <c r="AT42" s="1">
        <v>9847.7127099067493</v>
      </c>
      <c r="AU42" s="1">
        <v>12112.397558155484</v>
      </c>
      <c r="AV42" s="1">
        <f t="shared" si="6"/>
        <v>9999</v>
      </c>
      <c r="AW42" s="1">
        <v>12264.955308164217</v>
      </c>
      <c r="AX42" s="1">
        <v>19049.349450131718</v>
      </c>
      <c r="AY42" s="1">
        <v>9248.8836766024633</v>
      </c>
      <c r="AZ42" s="1">
        <v>12085.243872829187</v>
      </c>
      <c r="BA42" s="1">
        <f t="shared" si="7"/>
        <v>9999</v>
      </c>
    </row>
    <row r="43" spans="1:53">
      <c r="A43" s="2">
        <f t="shared" si="8"/>
        <v>2037</v>
      </c>
      <c r="B43" s="1">
        <f>economy!Z83</f>
        <v>12351.656834402855</v>
      </c>
      <c r="C43" s="1">
        <f>economy!AA83</f>
        <v>19354.080487325904</v>
      </c>
      <c r="D43" s="1">
        <f>economy!AB83</f>
        <v>9508.8449651468527</v>
      </c>
      <c r="E43" s="1">
        <f>SUMPRODUCT(economy!B83:D83,economy!K83:M83)/SUM(economy!B83:D83)</f>
        <v>12333.194281212496</v>
      </c>
      <c r="F43" s="1">
        <v>15976.699970266025</v>
      </c>
      <c r="G43" s="1">
        <v>24612.523249016569</v>
      </c>
      <c r="H43" s="1">
        <v>11946.234571019959</v>
      </c>
      <c r="I43" s="1">
        <v>12681.912444260877</v>
      </c>
      <c r="J43" s="1">
        <v>15175.941926994743</v>
      </c>
      <c r="K43" s="1">
        <v>23380.273265430111</v>
      </c>
      <c r="L43" s="1">
        <v>11348.505018364916</v>
      </c>
      <c r="M43" s="1">
        <v>12680.971033138592</v>
      </c>
      <c r="N43" s="1">
        <f t="shared" si="0"/>
        <v>9999</v>
      </c>
      <c r="O43" s="1">
        <v>14366.847351969056</v>
      </c>
      <c r="P43" s="1">
        <v>22134.79501524234</v>
      </c>
      <c r="Q43" s="1">
        <v>10744.240323711792</v>
      </c>
      <c r="R43" s="1">
        <v>12672.423630955456</v>
      </c>
      <c r="S43" s="1">
        <f t="shared" si="1"/>
        <v>9999</v>
      </c>
      <c r="T43" s="1">
        <v>13550.835665230419</v>
      </c>
      <c r="U43" s="1">
        <v>20878.315691541833</v>
      </c>
      <c r="V43" s="1">
        <v>10134.534181062176</v>
      </c>
      <c r="W43" s="1">
        <v>12656.265213608482</v>
      </c>
      <c r="X43" s="1">
        <f t="shared" si="2"/>
        <v>9999</v>
      </c>
      <c r="Y43" s="1">
        <v>12729.330216816483</v>
      </c>
      <c r="Z43" s="1">
        <v>19613.068554576672</v>
      </c>
      <c r="AA43" s="1">
        <v>9520.4831836064059</v>
      </c>
      <c r="AB43" s="1">
        <v>12632.493851001767</v>
      </c>
      <c r="AC43" s="1">
        <f t="shared" si="3"/>
        <v>9999</v>
      </c>
      <c r="AD43" s="1">
        <v>15521.219564201574</v>
      </c>
      <c r="AE43" s="1">
        <v>24313.326378835849</v>
      </c>
      <c r="AF43" s="1">
        <v>11943.021418001443</v>
      </c>
      <c r="AG43" s="1">
        <v>12397.547070391422</v>
      </c>
      <c r="AH43" s="1">
        <v>14738.49873411461</v>
      </c>
      <c r="AI43" s="1">
        <v>23089.893053835254</v>
      </c>
      <c r="AJ43" s="1">
        <v>11342.903828620701</v>
      </c>
      <c r="AK43" s="1">
        <v>12392.338151073318</v>
      </c>
      <c r="AL43" s="1">
        <f t="shared" si="4"/>
        <v>9999</v>
      </c>
      <c r="AM43" s="1">
        <v>13948.012793363359</v>
      </c>
      <c r="AN43" s="1">
        <v>21853.905845042998</v>
      </c>
      <c r="AO43" s="1">
        <v>10736.502590421442</v>
      </c>
      <c r="AP43" s="1">
        <v>12379.570821726053</v>
      </c>
      <c r="AQ43" s="1">
        <f t="shared" si="5"/>
        <v>9999</v>
      </c>
      <c r="AR43" s="1">
        <v>13151.18088397425</v>
      </c>
      <c r="AS43" s="1">
        <v>20607.601409052153</v>
      </c>
      <c r="AT43" s="1">
        <v>10124.919504861007</v>
      </c>
      <c r="AU43" s="1">
        <v>12359.25206364595</v>
      </c>
      <c r="AV43" s="1">
        <f t="shared" si="6"/>
        <v>9999</v>
      </c>
      <c r="AW43" s="1">
        <v>12349.423156672634</v>
      </c>
      <c r="AX43" s="1">
        <v>19353.219140347239</v>
      </c>
      <c r="AY43" s="1">
        <v>9509.2580825303576</v>
      </c>
      <c r="AZ43" s="1">
        <v>12331.391870038773</v>
      </c>
      <c r="BA43" s="1">
        <f t="shared" si="7"/>
        <v>9999</v>
      </c>
    </row>
    <row r="44" spans="1:53">
      <c r="A44" s="2">
        <f t="shared" si="8"/>
        <v>2038</v>
      </c>
      <c r="B44" s="1">
        <f>economy!Z84</f>
        <v>12433.702518233076</v>
      </c>
      <c r="C44" s="1">
        <f>economy!AA84</f>
        <v>19655.525970501516</v>
      </c>
      <c r="D44" s="1">
        <f>economy!AB84</f>
        <v>9771.8319101378947</v>
      </c>
      <c r="E44" s="1">
        <f>SUMPRODUCT(economy!B84:D84,economy!K84:M84)/SUM(economy!B84:D84)</f>
        <v>12582.746028650772</v>
      </c>
      <c r="F44" s="1">
        <v>16071.585116069016</v>
      </c>
      <c r="G44" s="1">
        <v>24979.967419181507</v>
      </c>
      <c r="H44" s="1">
        <v>12269.476802824156</v>
      </c>
      <c r="I44" s="1">
        <v>12928.768110320892</v>
      </c>
      <c r="J44" s="1">
        <v>15266.589672129656</v>
      </c>
      <c r="K44" s="1">
        <v>23730.156016734145</v>
      </c>
      <c r="L44" s="1">
        <v>11655.981454784291</v>
      </c>
      <c r="M44" s="1">
        <v>12928.30226201931</v>
      </c>
      <c r="N44" s="1">
        <f t="shared" si="0"/>
        <v>9999</v>
      </c>
      <c r="O44" s="1">
        <v>14453.118066283922</v>
      </c>
      <c r="P44" s="1">
        <v>22466.784241189132</v>
      </c>
      <c r="Q44" s="1">
        <v>11035.71104703415</v>
      </c>
      <c r="R44" s="1">
        <v>12920.052599406146</v>
      </c>
      <c r="S44" s="1">
        <f t="shared" si="1"/>
        <v>9999</v>
      </c>
      <c r="T44" s="1">
        <v>13632.602390043856</v>
      </c>
      <c r="U44" s="1">
        <v>21192.118019846854</v>
      </c>
      <c r="V44" s="1">
        <v>10409.791240806415</v>
      </c>
      <c r="W44" s="1">
        <v>12904.012269228577</v>
      </c>
      <c r="X44" s="1">
        <f t="shared" si="2"/>
        <v>9999</v>
      </c>
      <c r="Y44" s="1">
        <v>12806.479172246278</v>
      </c>
      <c r="Z44" s="1">
        <v>19908.430076754208</v>
      </c>
      <c r="AA44" s="1">
        <v>9779.3509419753209</v>
      </c>
      <c r="AB44" s="1">
        <v>12880.177654284249</v>
      </c>
      <c r="AC44" s="1">
        <f t="shared" si="3"/>
        <v>9999</v>
      </c>
      <c r="AD44" s="1">
        <v>15624.937398689381</v>
      </c>
      <c r="AE44" s="1">
        <v>24692.113957015968</v>
      </c>
      <c r="AF44" s="1">
        <v>12273.101156749997</v>
      </c>
      <c r="AG44" s="1">
        <v>12648.690359715352</v>
      </c>
      <c r="AH44" s="1">
        <v>14836.827767149112</v>
      </c>
      <c r="AI44" s="1">
        <v>23449.669619671902</v>
      </c>
      <c r="AJ44" s="1">
        <v>11656.518393703653</v>
      </c>
      <c r="AK44" s="1">
        <v>12643.312351157394</v>
      </c>
      <c r="AL44" s="1">
        <f t="shared" si="4"/>
        <v>9999</v>
      </c>
      <c r="AM44" s="1">
        <v>14040.889231154038</v>
      </c>
      <c r="AN44" s="1">
        <v>22194.426968031134</v>
      </c>
      <c r="AO44" s="1">
        <v>11033.444094861741</v>
      </c>
      <c r="AP44" s="1">
        <v>12630.197341572439</v>
      </c>
      <c r="AQ44" s="1">
        <f t="shared" si="5"/>
        <v>9999</v>
      </c>
      <c r="AR44" s="1">
        <v>13238.555597378358</v>
      </c>
      <c r="AS44" s="1">
        <v>20928.66481844211</v>
      </c>
      <c r="AT44" s="1">
        <v>10405.013916725289</v>
      </c>
      <c r="AU44" s="1">
        <v>12609.352726708188</v>
      </c>
      <c r="AV44" s="1">
        <f t="shared" si="6"/>
        <v>9999</v>
      </c>
      <c r="AW44" s="1">
        <v>12431.261675851159</v>
      </c>
      <c r="AX44" s="1">
        <v>19654.6648892659</v>
      </c>
      <c r="AY44" s="1">
        <v>9772.3653779924716</v>
      </c>
      <c r="AZ44" s="1">
        <v>12580.789075619132</v>
      </c>
      <c r="BA44" s="1">
        <f t="shared" si="7"/>
        <v>9999</v>
      </c>
    </row>
    <row r="45" spans="1:53">
      <c r="A45" s="2">
        <f t="shared" si="8"/>
        <v>2039</v>
      </c>
      <c r="B45" s="1">
        <f>economy!Z85</f>
        <v>12513.10400432552</v>
      </c>
      <c r="C45" s="1">
        <f>economy!AA85</f>
        <v>19954.387640219255</v>
      </c>
      <c r="D45" s="1">
        <f>economy!AB85</f>
        <v>10037.467102230159</v>
      </c>
      <c r="E45" s="1">
        <f>SUMPRODUCT(economy!B85:D85,economy!K85:M85)/SUM(economy!B85:D85)</f>
        <v>12835.49782846161</v>
      </c>
      <c r="F45" s="1">
        <v>16161.950250104836</v>
      </c>
      <c r="G45" s="1">
        <v>25342.658794699146</v>
      </c>
      <c r="H45" s="1">
        <v>12595.356656099744</v>
      </c>
      <c r="I45" s="1">
        <v>13177.856044805127</v>
      </c>
      <c r="J45" s="1">
        <v>15353.012441176423</v>
      </c>
      <c r="K45" s="1">
        <v>24075.630162539113</v>
      </c>
      <c r="L45" s="1">
        <v>11966.01919350191</v>
      </c>
      <c r="M45" s="1">
        <v>13177.93715527657</v>
      </c>
      <c r="N45" s="1">
        <f t="shared" si="0"/>
        <v>2039</v>
      </c>
      <c r="O45" s="1">
        <v>14535.454099129003</v>
      </c>
      <c r="P45" s="1">
        <v>22794.700657652062</v>
      </c>
      <c r="Q45" s="1">
        <v>11329.659463200142</v>
      </c>
      <c r="R45" s="1">
        <v>13170.05456117259</v>
      </c>
      <c r="S45" s="1">
        <f t="shared" si="1"/>
        <v>9999</v>
      </c>
      <c r="T45" s="1">
        <v>13710.719315077346</v>
      </c>
      <c r="U45" s="1">
        <v>21502.174121717333</v>
      </c>
      <c r="V45" s="1">
        <v>10687.435171720734</v>
      </c>
      <c r="W45" s="1">
        <v>13154.199295066808</v>
      </c>
      <c r="X45" s="1">
        <f t="shared" si="2"/>
        <v>9999</v>
      </c>
      <c r="Y45" s="1">
        <v>12880.257186858566</v>
      </c>
      <c r="Z45" s="1">
        <v>20200.362008722728</v>
      </c>
      <c r="AA45" s="1">
        <v>10040.507656037074</v>
      </c>
      <c r="AB45" s="1">
        <v>13130.365773554124</v>
      </c>
      <c r="AC45" s="1">
        <f t="shared" si="3"/>
        <v>9999</v>
      </c>
      <c r="AD45" s="1">
        <v>15725.27589259595</v>
      </c>
      <c r="AE45" s="1">
        <v>25067.523838769266</v>
      </c>
      <c r="AF45" s="1">
        <v>12606.416338165242</v>
      </c>
      <c r="AG45" s="1">
        <v>12902.99482923709</v>
      </c>
      <c r="AH45" s="1">
        <v>14931.961403407808</v>
      </c>
      <c r="AI45" s="1">
        <v>23806.279912398157</v>
      </c>
      <c r="AJ45" s="1">
        <v>11973.237443197428</v>
      </c>
      <c r="AK45" s="1">
        <v>12897.463997472993</v>
      </c>
      <c r="AL45" s="1">
        <f t="shared" si="4"/>
        <v>9999</v>
      </c>
      <c r="AM45" s="1">
        <v>14130.754173119098</v>
      </c>
      <c r="AN45" s="1">
        <v>22531.989401711751</v>
      </c>
      <c r="AO45" s="1">
        <v>11333.352983670702</v>
      </c>
      <c r="AP45" s="1">
        <v>12884.014171854062</v>
      </c>
      <c r="AQ45" s="1">
        <f t="shared" si="5"/>
        <v>9999</v>
      </c>
      <c r="AR45" s="1">
        <v>13323.102433698166</v>
      </c>
      <c r="AS45" s="1">
        <v>21246.973150334732</v>
      </c>
      <c r="AT45" s="1">
        <v>10687.932916693415</v>
      </c>
      <c r="AU45" s="1">
        <v>12862.653179147999</v>
      </c>
      <c r="AV45" s="1">
        <f t="shared" si="6"/>
        <v>9999</v>
      </c>
      <c r="AW45" s="1">
        <v>12510.455426078779</v>
      </c>
      <c r="AX45" s="1">
        <v>19953.55509931027</v>
      </c>
      <c r="AY45" s="1">
        <v>10038.149238113947</v>
      </c>
      <c r="AZ45" s="1">
        <v>12833.392203548201</v>
      </c>
      <c r="BA45" s="1">
        <f t="shared" si="7"/>
        <v>9999</v>
      </c>
    </row>
    <row r="46" spans="1:53">
      <c r="A46" s="2">
        <f t="shared" si="8"/>
        <v>2040</v>
      </c>
      <c r="B46" s="1">
        <f>economy!Z86</f>
        <v>12589.84260689081</v>
      </c>
      <c r="C46" s="1">
        <f>economy!AA86</f>
        <v>20250.526945370973</v>
      </c>
      <c r="D46" s="1">
        <f>economy!AB86</f>
        <v>10305.687585660617</v>
      </c>
      <c r="E46" s="1">
        <f>SUMPRODUCT(economy!B86:D86,economy!K86:M86)/SUM(economy!B86:D86)</f>
        <v>13091.398512789478</v>
      </c>
      <c r="F46" s="1">
        <v>16247.777319354285</v>
      </c>
      <c r="G46" s="1">
        <v>25700.411511807892</v>
      </c>
      <c r="H46" s="1">
        <v>12923.779592139801</v>
      </c>
      <c r="I46" s="1">
        <v>13429.092235207321</v>
      </c>
      <c r="J46" s="1">
        <v>15435.196029741903</v>
      </c>
      <c r="K46" s="1">
        <v>24416.524560061429</v>
      </c>
      <c r="L46" s="1">
        <v>12278.532063758057</v>
      </c>
      <c r="M46" s="1">
        <v>13429.796657975894</v>
      </c>
      <c r="N46" s="1">
        <f t="shared" si="0"/>
        <v>2040</v>
      </c>
      <c r="O46" s="1">
        <v>14613.844595318971</v>
      </c>
      <c r="P46" s="1">
        <v>23118.387088339525</v>
      </c>
      <c r="Q46" s="1">
        <v>11626.007321762048</v>
      </c>
      <c r="R46" s="1">
        <v>13422.355288838822</v>
      </c>
      <c r="S46" s="1">
        <f t="shared" si="1"/>
        <v>9999</v>
      </c>
      <c r="T46" s="1">
        <v>13785.178450781823</v>
      </c>
      <c r="U46" s="1">
        <v>21808.340038102597</v>
      </c>
      <c r="V46" s="1">
        <v>10967.39519275836</v>
      </c>
      <c r="W46" s="1">
        <v>13406.7567366072</v>
      </c>
      <c r="X46" s="1">
        <f t="shared" si="2"/>
        <v>9999</v>
      </c>
      <c r="Y46" s="1">
        <v>12950.658672574413</v>
      </c>
      <c r="Z46" s="1">
        <v>20488.732870593463</v>
      </c>
      <c r="AA46" s="1">
        <v>10303.889563316368</v>
      </c>
      <c r="AB46" s="1">
        <v>13382.993147945346</v>
      </c>
      <c r="AC46" s="1">
        <f t="shared" si="3"/>
        <v>9999</v>
      </c>
      <c r="AD46" s="1">
        <v>15822.200091321101</v>
      </c>
      <c r="AE46" s="1">
        <v>25439.362424225532</v>
      </c>
      <c r="AF46" s="1">
        <v>12942.875324494893</v>
      </c>
      <c r="AG46" s="1">
        <v>13160.396573370117</v>
      </c>
      <c r="AH46" s="1">
        <v>15023.87107040617</v>
      </c>
      <c r="AI46" s="1">
        <v>24159.548342037593</v>
      </c>
      <c r="AJ46" s="1">
        <v>12292.979265277767</v>
      </c>
      <c r="AK46" s="1">
        <v>13154.734422898173</v>
      </c>
      <c r="AL46" s="1">
        <f t="shared" si="4"/>
        <v>9999</v>
      </c>
      <c r="AM46" s="1">
        <v>14217.584414528055</v>
      </c>
      <c r="AN46" s="1">
        <v>22866.433923869114</v>
      </c>
      <c r="AO46" s="1">
        <v>11636.156500069656</v>
      </c>
      <c r="AP46" s="1">
        <v>13140.96733772299</v>
      </c>
      <c r="AQ46" s="1">
        <f t="shared" si="5"/>
        <v>9999</v>
      </c>
      <c r="AR46" s="1">
        <v>13404.802631616261</v>
      </c>
      <c r="AS46" s="1">
        <v>21562.382036514282</v>
      </c>
      <c r="AT46" s="1">
        <v>10973.611798263846</v>
      </c>
      <c r="AU46" s="1">
        <v>13119.103595208853</v>
      </c>
      <c r="AV46" s="1">
        <f t="shared" si="6"/>
        <v>9999</v>
      </c>
      <c r="AW46" s="1">
        <v>12586.98925827616</v>
      </c>
      <c r="AX46" s="1">
        <v>20249.758876815165</v>
      </c>
      <c r="AY46" s="1">
        <v>10306.55217191152</v>
      </c>
      <c r="AZ46" s="1">
        <v>13089.155042036979</v>
      </c>
      <c r="BA46" s="1">
        <f t="shared" si="7"/>
        <v>9999</v>
      </c>
    </row>
    <row r="47" spans="1:53">
      <c r="A47" s="2">
        <f t="shared" si="8"/>
        <v>2041</v>
      </c>
      <c r="B47" s="1">
        <f>economy!Z87</f>
        <v>12663.899135805099</v>
      </c>
      <c r="C47" s="1">
        <f>economy!AA87</f>
        <v>20543.804517669818</v>
      </c>
      <c r="D47" s="1">
        <f>economy!AB87</f>
        <v>10576.428137940657</v>
      </c>
      <c r="E47" s="1">
        <f>SUMPRODUCT(economy!B87:D87,economy!K87:M87)/SUM(economy!B87:D87)</f>
        <v>13350.392745602579</v>
      </c>
      <c r="F47" s="1">
        <v>16329.050572176533</v>
      </c>
      <c r="G47" s="1">
        <v>26053.043878278626</v>
      </c>
      <c r="H47" s="1">
        <v>13254.650853533727</v>
      </c>
      <c r="I47" s="1">
        <v>13682.390194528069</v>
      </c>
      <c r="J47" s="1">
        <v>15513.128246176093</v>
      </c>
      <c r="K47" s="1">
        <v>24752.671915870771</v>
      </c>
      <c r="L47" s="1">
        <v>12593.43374772853</v>
      </c>
      <c r="M47" s="1">
        <v>13683.799312560817</v>
      </c>
      <c r="N47" s="1">
        <f t="shared" si="0"/>
        <v>2041</v>
      </c>
      <c r="O47" s="1">
        <v>14688.280465295991</v>
      </c>
      <c r="P47" s="1">
        <v>23437.689920729783</v>
      </c>
      <c r="Q47" s="1">
        <v>11924.676297194739</v>
      </c>
      <c r="R47" s="1">
        <v>13676.878238210031</v>
      </c>
      <c r="S47" s="1">
        <f t="shared" si="1"/>
        <v>9999</v>
      </c>
      <c r="T47" s="1">
        <v>13855.973364121926</v>
      </c>
      <c r="U47" s="1">
        <v>22110.475120463598</v>
      </c>
      <c r="V47" s="1">
        <v>11249.600518475878</v>
      </c>
      <c r="W47" s="1">
        <v>13661.612821617937</v>
      </c>
      <c r="X47" s="1">
        <f t="shared" si="2"/>
        <v>9999</v>
      </c>
      <c r="Y47" s="1">
        <v>13017.679422966139</v>
      </c>
      <c r="Z47" s="1">
        <v>20773.414267632645</v>
      </c>
      <c r="AA47" s="1">
        <v>10569.432964712585</v>
      </c>
      <c r="AB47" s="1">
        <v>13637.99261025938</v>
      </c>
      <c r="AC47" s="1">
        <f t="shared" si="3"/>
        <v>9999</v>
      </c>
      <c r="AD47" s="1">
        <v>15915.6732226031</v>
      </c>
      <c r="AE47" s="1">
        <v>25807.432851846297</v>
      </c>
      <c r="AF47" s="1">
        <v>13282.382111909299</v>
      </c>
      <c r="AG47" s="1">
        <v>13420.825869626831</v>
      </c>
      <c r="AH47" s="1">
        <v>15112.527002471175</v>
      </c>
      <c r="AI47" s="1">
        <v>24509.297248585844</v>
      </c>
      <c r="AJ47" s="1">
        <v>12615.658710859885</v>
      </c>
      <c r="AK47" s="1">
        <v>13415.05991021258</v>
      </c>
      <c r="AL47" s="1">
        <f t="shared" si="4"/>
        <v>9999</v>
      </c>
      <c r="AM47" s="1">
        <v>14301.356090257634</v>
      </c>
      <c r="AN47" s="1">
        <v>23197.600247552411</v>
      </c>
      <c r="AO47" s="1">
        <v>11941.77924756336</v>
      </c>
      <c r="AP47" s="1">
        <v>13400.998516220516</v>
      </c>
      <c r="AQ47" s="1">
        <f t="shared" si="5"/>
        <v>9999</v>
      </c>
      <c r="AR47" s="1">
        <v>13483.637217291085</v>
      </c>
      <c r="AS47" s="1">
        <v>21874.746877343445</v>
      </c>
      <c r="AT47" s="1">
        <v>11261.983891513364</v>
      </c>
      <c r="AU47" s="1">
        <v>13378.65043930074</v>
      </c>
      <c r="AV47" s="1">
        <f t="shared" si="6"/>
        <v>9999</v>
      </c>
      <c r="AW47" s="1">
        <v>12660.8481807762</v>
      </c>
      <c r="AX47" s="1">
        <v>20543.145772923206</v>
      </c>
      <c r="AY47" s="1">
        <v>10577.515290462656</v>
      </c>
      <c r="AZ47" s="1">
        <v>13348.028245899068</v>
      </c>
      <c r="BA47" s="1">
        <f t="shared" si="7"/>
        <v>9999</v>
      </c>
    </row>
    <row r="48" spans="1:53">
      <c r="A48" s="2">
        <f t="shared" si="8"/>
        <v>2042</v>
      </c>
      <c r="B48" s="1">
        <f>economy!Z88</f>
        <v>12735.253700319568</v>
      </c>
      <c r="C48" s="1">
        <f>economy!AA88</f>
        <v>20834.07977164898</v>
      </c>
      <c r="D48" s="1">
        <f>economy!AB88</f>
        <v>10849.620918764411</v>
      </c>
      <c r="E48" s="1">
        <f>SUMPRODUCT(economy!B88:D88,economy!K88:M88)/SUM(economy!B88:D88)</f>
        <v>13612.420665172869</v>
      </c>
      <c r="F48" s="1">
        <v>16405.756672308984</v>
      </c>
      <c r="G48" s="1">
        <v>26400.3785158516</v>
      </c>
      <c r="H48" s="1">
        <v>13587.875446085063</v>
      </c>
      <c r="I48" s="1">
        <v>13937.661077332434</v>
      </c>
      <c r="J48" s="1">
        <v>15586.799009059541</v>
      </c>
      <c r="K48" s="1">
        <v>25083.908900041923</v>
      </c>
      <c r="L48" s="1">
        <v>12910.637755331072</v>
      </c>
      <c r="M48" s="1">
        <v>13939.861364060864</v>
      </c>
      <c r="N48" s="1">
        <f t="shared" si="0"/>
        <v>2042</v>
      </c>
      <c r="O48" s="1">
        <v>14758.754466203129</v>
      </c>
      <c r="P48" s="1">
        <v>23752.45919354547</v>
      </c>
      <c r="Q48" s="1">
        <v>12225.587957610216</v>
      </c>
      <c r="R48" s="1">
        <v>13933.544642635143</v>
      </c>
      <c r="S48" s="1">
        <f t="shared" si="1"/>
        <v>9999</v>
      </c>
      <c r="T48" s="1">
        <v>13923.099243601346</v>
      </c>
      <c r="U48" s="1">
        <v>22408.442093414309</v>
      </c>
      <c r="V48" s="1">
        <v>11533.9803226841</v>
      </c>
      <c r="W48" s="1">
        <v>13918.693643618228</v>
      </c>
      <c r="X48" s="1">
        <f t="shared" si="2"/>
        <v>9999</v>
      </c>
      <c r="Y48" s="1">
        <v>13081.316662850892</v>
      </c>
      <c r="Z48" s="1">
        <v>21054.280930119909</v>
      </c>
      <c r="AA48" s="1">
        <v>10837.074184111736</v>
      </c>
      <c r="AB48" s="1">
        <v>13895.294959667002</v>
      </c>
      <c r="AC48" s="1">
        <f t="shared" si="3"/>
        <v>9999</v>
      </c>
      <c r="AD48" s="1">
        <v>16005.656446457817</v>
      </c>
      <c r="AE48" s="1">
        <v>26171.534423862573</v>
      </c>
      <c r="AF48" s="1">
        <v>13624.835787232474</v>
      </c>
      <c r="AG48" s="1">
        <v>13684.206723564121</v>
      </c>
      <c r="AH48" s="1">
        <v>15197.898032477309</v>
      </c>
      <c r="AI48" s="1">
        <v>24855.346432794344</v>
      </c>
      <c r="AJ48" s="1">
        <v>12941.186747393358</v>
      </c>
      <c r="AK48" s="1">
        <v>13678.371309784701</v>
      </c>
      <c r="AL48" s="1">
        <f t="shared" si="4"/>
        <v>9999</v>
      </c>
      <c r="AM48" s="1">
        <v>14382.044500274063</v>
      </c>
      <c r="AN48" s="1">
        <v>23525.326639062238</v>
      </c>
      <c r="AO48" s="1">
        <v>12250.142825973864</v>
      </c>
      <c r="AP48" s="1">
        <v>13664.044718086569</v>
      </c>
      <c r="AQ48" s="1">
        <f t="shared" si="5"/>
        <v>9999</v>
      </c>
      <c r="AR48" s="1">
        <v>13559.586856511098</v>
      </c>
      <c r="AS48" s="1">
        <v>22183.922530777432</v>
      </c>
      <c r="AT48" s="1">
        <v>11552.980267972116</v>
      </c>
      <c r="AU48" s="1">
        <v>13641.23620352983</v>
      </c>
      <c r="AV48" s="1">
        <f t="shared" si="6"/>
        <v>9999</v>
      </c>
      <c r="AW48" s="1">
        <v>12732.017232063023</v>
      </c>
      <c r="AX48" s="1">
        <v>20833.5855294514</v>
      </c>
      <c r="AY48" s="1">
        <v>10850.978068684199</v>
      </c>
      <c r="AZ48" s="1">
        <v>13609.959121712658</v>
      </c>
      <c r="BA48" s="1">
        <f t="shared" si="7"/>
        <v>9999</v>
      </c>
    </row>
    <row r="49" spans="1:53">
      <c r="A49" s="2">
        <f t="shared" si="8"/>
        <v>2043</v>
      </c>
      <c r="B49" s="1">
        <f>economy!Z89</f>
        <v>12803.885514370399</v>
      </c>
      <c r="C49" s="1">
        <f>economy!AA89</f>
        <v>21121.210498218767</v>
      </c>
      <c r="D49" s="1">
        <f>economy!AB89</f>
        <v>11125.195101073339</v>
      </c>
      <c r="E49" s="1">
        <f>SUMPRODUCT(economy!B89:D89,economy!K89:M89)/SUM(economy!B89:D89)</f>
        <v>13877.417504743758</v>
      </c>
      <c r="F49" s="1">
        <v>16477.884804821882</v>
      </c>
      <c r="G49" s="1">
        <v>26742.242505995531</v>
      </c>
      <c r="H49" s="1">
        <v>13923.358127041283</v>
      </c>
      <c r="I49" s="1">
        <v>14194.813799765656</v>
      </c>
      <c r="J49" s="1">
        <v>15656.200438019943</v>
      </c>
      <c r="K49" s="1">
        <v>25410.076264100437</v>
      </c>
      <c r="L49" s="1">
        <v>13230.057404809208</v>
      </c>
      <c r="M49" s="1">
        <v>14197.896868939626</v>
      </c>
      <c r="N49" s="1">
        <f t="shared" si="0"/>
        <v>2043</v>
      </c>
      <c r="O49" s="1">
        <v>14825.26127760614</v>
      </c>
      <c r="P49" s="1">
        <v>24062.548688466712</v>
      </c>
      <c r="Q49" s="1">
        <v>12528.663738750762</v>
      </c>
      <c r="R49" s="1">
        <v>14192.273610701424</v>
      </c>
      <c r="S49" s="1">
        <f t="shared" si="1"/>
        <v>9999</v>
      </c>
      <c r="T49" s="1">
        <v>13986.552960187168</v>
      </c>
      <c r="U49" s="1">
        <v>22702.107122011585</v>
      </c>
      <c r="V49" s="1">
        <v>11820.463706914208</v>
      </c>
      <c r="W49" s="1">
        <v>14177.923248501982</v>
      </c>
      <c r="X49" s="1">
        <f t="shared" si="2"/>
        <v>9999</v>
      </c>
      <c r="Y49" s="1">
        <v>13141.569094953775</v>
      </c>
      <c r="Z49" s="1">
        <v>21331.21075822282</v>
      </c>
      <c r="AA49" s="1">
        <v>11106.749532385526</v>
      </c>
      <c r="AB49" s="1">
        <v>14154.82903740744</v>
      </c>
      <c r="AC49" s="1">
        <f t="shared" si="3"/>
        <v>9999</v>
      </c>
      <c r="AD49" s="1">
        <v>16092.108611946695</v>
      </c>
      <c r="AE49" s="1">
        <v>26531.462030232589</v>
      </c>
      <c r="AF49" s="1">
        <v>13970.129961395653</v>
      </c>
      <c r="AG49" s="1">
        <v>13950.456391974247</v>
      </c>
      <c r="AH49" s="1">
        <v>15279.951389982838</v>
      </c>
      <c r="AI49" s="1">
        <v>25197.512687626371</v>
      </c>
      <c r="AJ49" s="1">
        <v>13269.469994940329</v>
      </c>
      <c r="AK49" s="1">
        <v>13944.593639679724</v>
      </c>
      <c r="AL49" s="1">
        <f t="shared" si="4"/>
        <v>9999</v>
      </c>
      <c r="AM49" s="1">
        <v>14459.623941215084</v>
      </c>
      <c r="AN49" s="1">
        <v>23849.449538389083</v>
      </c>
      <c r="AO49" s="1">
        <v>12561.165454380975</v>
      </c>
      <c r="AP49" s="1">
        <v>13930.037955752076</v>
      </c>
      <c r="AQ49" s="1">
        <f t="shared" si="5"/>
        <v>9999</v>
      </c>
      <c r="AR49" s="1">
        <v>13632.631712752494</v>
      </c>
      <c r="AS49" s="1">
        <v>22489.763005266726</v>
      </c>
      <c r="AT49" s="1">
        <v>11846.529436182771</v>
      </c>
      <c r="AU49" s="1">
        <v>13906.799134768569</v>
      </c>
      <c r="AV49" s="1">
        <f t="shared" si="6"/>
        <v>9999</v>
      </c>
      <c r="AW49" s="1">
        <v>12800.481359300567</v>
      </c>
      <c r="AX49" s="1">
        <v>21120.947829772791</v>
      </c>
      <c r="AY49" s="1">
        <v>11126.87810082137</v>
      </c>
      <c r="AZ49" s="1">
        <v>13874.891405491784</v>
      </c>
      <c r="BA49" s="1">
        <f t="shared" si="7"/>
        <v>9999</v>
      </c>
    </row>
    <row r="50" spans="1:53">
      <c r="A50" s="2">
        <f t="shared" si="8"/>
        <v>2044</v>
      </c>
      <c r="B50" s="1">
        <f>economy!Z90</f>
        <v>12869.772703454741</v>
      </c>
      <c r="C50" s="1">
        <f>economy!AA90</f>
        <v>21405.052451531734</v>
      </c>
      <c r="D50" s="1">
        <f>economy!AB90</f>
        <v>11403.076483572433</v>
      </c>
      <c r="E50" s="1">
        <f>SUMPRODUCT(economy!B90:D90,economy!K90:M90)/SUM(economy!B90:D90)</f>
        <v>14145.313190248982</v>
      </c>
      <c r="F50" s="1">
        <v>16545.426773934745</v>
      </c>
      <c r="G50" s="1">
        <v>27078.46753795282</v>
      </c>
      <c r="H50" s="1">
        <v>14261.003399653673</v>
      </c>
      <c r="I50" s="1">
        <v>14453.755163435411</v>
      </c>
      <c r="J50" s="1">
        <v>15721.32693779635</v>
      </c>
      <c r="K50" s="1">
        <v>25731.018961844915</v>
      </c>
      <c r="L50" s="1">
        <v>13551.605809136989</v>
      </c>
      <c r="M50" s="1">
        <v>14457.817807524561</v>
      </c>
      <c r="N50" s="1">
        <f t="shared" si="0"/>
        <v>2044</v>
      </c>
      <c r="O50" s="1">
        <v>14887.79757178207</v>
      </c>
      <c r="P50" s="1">
        <v>24367.816025264779</v>
      </c>
      <c r="Q50" s="1">
        <v>12833.824923322873</v>
      </c>
      <c r="R50" s="1">
        <v>14452.982227265817</v>
      </c>
      <c r="S50" s="1">
        <f t="shared" si="1"/>
        <v>9999</v>
      </c>
      <c r="T50" s="1">
        <v>14046.333124042691</v>
      </c>
      <c r="U50" s="1">
        <v>22991.339882956629</v>
      </c>
      <c r="V50" s="1">
        <v>12108.979673774471</v>
      </c>
      <c r="W50" s="1">
        <v>14439.223724295891</v>
      </c>
      <c r="X50" s="1">
        <f t="shared" si="2"/>
        <v>9999</v>
      </c>
      <c r="Y50" s="1">
        <v>13198.436943533656</v>
      </c>
      <c r="Z50" s="1">
        <v>21604.084871215731</v>
      </c>
      <c r="AA50" s="1">
        <v>11378.395275860586</v>
      </c>
      <c r="AB50" s="1">
        <v>14416.52180546506</v>
      </c>
      <c r="AC50" s="1">
        <f t="shared" si="3"/>
        <v>9999</v>
      </c>
      <c r="AD50" s="1">
        <v>16174.986021598099</v>
      </c>
      <c r="AE50" s="1">
        <v>26887.005572606347</v>
      </c>
      <c r="AF50" s="1">
        <v>14318.152179752575</v>
      </c>
      <c r="AG50" s="1">
        <v>14219.484884328484</v>
      </c>
      <c r="AH50" s="1">
        <v>15358.652506306011</v>
      </c>
      <c r="AI50" s="1">
        <v>25535.609331406209</v>
      </c>
      <c r="AJ50" s="1">
        <v>13600.410244658395</v>
      </c>
      <c r="AK50" s="1">
        <v>14213.645668130353</v>
      </c>
      <c r="AL50" s="1">
        <f t="shared" si="4"/>
        <v>9999</v>
      </c>
      <c r="AM50" s="1">
        <v>14534.067544379775</v>
      </c>
      <c r="AN50" s="1">
        <v>24169.803182752064</v>
      </c>
      <c r="AO50" s="1">
        <v>12874.761581082885</v>
      </c>
      <c r="AP50" s="1">
        <v>14198.904897402959</v>
      </c>
      <c r="AQ50" s="1">
        <f t="shared" si="5"/>
        <v>9999</v>
      </c>
      <c r="AR50" s="1">
        <v>13702.751311261698</v>
      </c>
      <c r="AS50" s="1">
        <v>22792.121156902431</v>
      </c>
      <c r="AT50" s="1">
        <v>12142.557028054769</v>
      </c>
      <c r="AU50" s="1">
        <v>14175.272951109624</v>
      </c>
      <c r="AV50" s="1">
        <f t="shared" si="6"/>
        <v>9999</v>
      </c>
      <c r="AW50" s="1">
        <v>12866.225302622743</v>
      </c>
      <c r="AX50" s="1">
        <v>21405.102054838295</v>
      </c>
      <c r="AY50" s="1">
        <v>11405.150849757894</v>
      </c>
      <c r="AZ50" s="1">
        <v>14142.765032669451</v>
      </c>
      <c r="BA50" s="1">
        <f t="shared" si="7"/>
        <v>9999</v>
      </c>
    </row>
    <row r="51" spans="1:53">
      <c r="A51" s="2">
        <f t="shared" si="8"/>
        <v>2045</v>
      </c>
      <c r="B51" s="1">
        <f>economy!Z91</f>
        <v>12932.89211312045</v>
      </c>
      <c r="C51" s="1">
        <f>economy!AA91</f>
        <v>21685.458929041954</v>
      </c>
      <c r="D51" s="1">
        <f>economy!AB91</f>
        <v>11683.187083997969</v>
      </c>
      <c r="E51" s="1">
        <f>SUMPRODUCT(economy!B91:D91,economy!K91:M91)/SUM(economy!B91:D91)</f>
        <v>14416.031914029209</v>
      </c>
      <c r="F51" s="1">
        <v>16608.377092601604</v>
      </c>
      <c r="G51" s="1">
        <v>27408.890058045417</v>
      </c>
      <c r="H51" s="1">
        <v>14600.715514035259</v>
      </c>
      <c r="I51" s="1">
        <v>14714.389983029219</v>
      </c>
      <c r="J51" s="1">
        <v>15782.17527546569</v>
      </c>
      <c r="K51" s="1">
        <v>26046.586272136257</v>
      </c>
      <c r="L51" s="1">
        <v>13875.195868240638</v>
      </c>
      <c r="M51" s="1">
        <v>14719.534199922662</v>
      </c>
      <c r="N51" s="1">
        <f t="shared" si="0"/>
        <v>2045</v>
      </c>
      <c r="O51" s="1">
        <v>14946.362078488759</v>
      </c>
      <c r="P51" s="1">
        <v>24668.122759544214</v>
      </c>
      <c r="Q51" s="1">
        <v>13140.992625689971</v>
      </c>
      <c r="R51" s="1">
        <v>14715.585657753358</v>
      </c>
      <c r="S51" s="1">
        <f t="shared" si="1"/>
        <v>2045</v>
      </c>
      <c r="T51" s="1">
        <v>14102.440136974663</v>
      </c>
      <c r="U51" s="1">
        <v>23276.013638977223</v>
      </c>
      <c r="V51" s="1">
        <v>12399.45710523159</v>
      </c>
      <c r="W51" s="1">
        <v>14702.515293999024</v>
      </c>
      <c r="X51" s="1">
        <f t="shared" si="2"/>
        <v>9999</v>
      </c>
      <c r="Y51" s="1">
        <v>13251.921994863626</v>
      </c>
      <c r="Z51" s="1">
        <v>21872.787660378344</v>
      </c>
      <c r="AA51" s="1">
        <v>11651.947609302984</v>
      </c>
      <c r="AB51" s="1">
        <v>14680.298428177904</v>
      </c>
      <c r="AC51" s="1">
        <f t="shared" si="3"/>
        <v>9999</v>
      </c>
      <c r="AD51" s="1">
        <v>16254.242204431142</v>
      </c>
      <c r="AE51" s="1">
        <v>27237.949390074264</v>
      </c>
      <c r="AF51" s="1">
        <v>14668.783309547935</v>
      </c>
      <c r="AG51" s="1">
        <v>14491.194442696076</v>
      </c>
      <c r="AH51" s="1">
        <v>15433.964827177449</v>
      </c>
      <c r="AI51" s="1">
        <v>25869.44574390072</v>
      </c>
      <c r="AJ51" s="1">
        <v>13933.903959913569</v>
      </c>
      <c r="AK51" s="1">
        <v>14485.439478484219</v>
      </c>
      <c r="AL51" s="1">
        <f t="shared" si="4"/>
        <v>9999</v>
      </c>
      <c r="AM51" s="1">
        <v>14605.347120509561</v>
      </c>
      <c r="AN51" s="1">
        <v>24486.219234047796</v>
      </c>
      <c r="AO51" s="1">
        <v>13190.841480757193</v>
      </c>
      <c r="AP51" s="1">
        <v>14470.566507141639</v>
      </c>
      <c r="AQ51" s="1">
        <f t="shared" si="5"/>
        <v>9999</v>
      </c>
      <c r="AR51" s="1">
        <v>13769.924409344078</v>
      </c>
      <c r="AS51" s="1">
        <v>23090.848391276304</v>
      </c>
      <c r="AT51" s="1">
        <v>12440.985476163311</v>
      </c>
      <c r="AU51" s="1">
        <v>14446.586547656902</v>
      </c>
      <c r="AV51" s="1">
        <f t="shared" si="6"/>
        <v>9999</v>
      </c>
      <c r="AW51" s="1">
        <v>12929.233485207104</v>
      </c>
      <c r="AX51" s="1">
        <v>21685.917044548838</v>
      </c>
      <c r="AY51" s="1">
        <v>11685.729390275937</v>
      </c>
      <c r="AZ51" s="1">
        <v>14413.515900284197</v>
      </c>
      <c r="BA51" s="1">
        <f t="shared" si="7"/>
        <v>9999</v>
      </c>
    </row>
    <row r="52" spans="1:53">
      <c r="A52" s="2">
        <f t="shared" si="8"/>
        <v>2046</v>
      </c>
      <c r="B52" s="1">
        <f>economy!Z92</f>
        <v>12993.219119202222</v>
      </c>
      <c r="C52" s="1">
        <f>economy!AA92</f>
        <v>21962.28034479648</v>
      </c>
      <c r="D52" s="1">
        <f>economy!AB92</f>
        <v>11965.444712457836</v>
      </c>
      <c r="E52" s="1">
        <f>SUMPRODUCT(economy!B92:D92,economy!K92:M92)/SUM(economy!B92:D92)</f>
        <v>14689.491683587423</v>
      </c>
      <c r="F52" s="1">
        <v>16666.733063775988</v>
      </c>
      <c r="G52" s="1">
        <v>27733.351419233477</v>
      </c>
      <c r="H52" s="1">
        <v>14942.39847423999</v>
      </c>
      <c r="I52" s="1">
        <v>14976.621217499976</v>
      </c>
      <c r="J52" s="1">
        <v>15838.744650748307</v>
      </c>
      <c r="K52" s="1">
        <v>26356.631922757355</v>
      </c>
      <c r="L52" s="1">
        <v>14200.74026699151</v>
      </c>
      <c r="M52" s="1">
        <v>14982.9542252922</v>
      </c>
      <c r="N52" s="1">
        <f t="shared" si="0"/>
        <v>2046</v>
      </c>
      <c r="O52" s="1">
        <v>15000.955644129936</v>
      </c>
      <c r="P52" s="1">
        <v>24963.334482292012</v>
      </c>
      <c r="Q52" s="1">
        <v>13450.087781902992</v>
      </c>
      <c r="R52" s="1">
        <v>14979.99725562182</v>
      </c>
      <c r="S52" s="1">
        <f t="shared" si="1"/>
        <v>2046</v>
      </c>
      <c r="T52" s="1">
        <v>14154.876240501793</v>
      </c>
      <c r="U52" s="1">
        <v>23556.005315668936</v>
      </c>
      <c r="V52" s="1">
        <v>12691.824745814785</v>
      </c>
      <c r="W52" s="1">
        <v>14967.716411423129</v>
      </c>
      <c r="X52" s="1">
        <f t="shared" si="2"/>
        <v>9999</v>
      </c>
      <c r="Y52" s="1">
        <v>13302.027634459644</v>
      </c>
      <c r="Z52" s="1">
        <v>22137.20684491855</v>
      </c>
      <c r="AA52" s="1">
        <v>11927.342633429711</v>
      </c>
      <c r="AB52" s="1">
        <v>14946.082356709037</v>
      </c>
      <c r="AC52" s="1">
        <f t="shared" si="3"/>
        <v>9999</v>
      </c>
      <c r="AD52" s="1">
        <v>16329.827698653349</v>
      </c>
      <c r="AE52" s="1">
        <v>27584.071688782355</v>
      </c>
      <c r="AF52" s="1">
        <v>15021.896905010295</v>
      </c>
      <c r="AG52" s="1">
        <v>14765.479000594347</v>
      </c>
      <c r="AH52" s="1">
        <v>15505.849633699125</v>
      </c>
      <c r="AI52" s="1">
        <v>26198.826906798949</v>
      </c>
      <c r="AJ52" s="1">
        <v>14269.841760373705</v>
      </c>
      <c r="AK52" s="1">
        <v>14759.880016926154</v>
      </c>
      <c r="AL52" s="1">
        <f t="shared" si="4"/>
        <v>9999</v>
      </c>
      <c r="AM52" s="1">
        <v>14673.433011817342</v>
      </c>
      <c r="AN52" s="1">
        <v>24798.526411186493</v>
      </c>
      <c r="AO52" s="1">
        <v>13509.310839085374</v>
      </c>
      <c r="AP52" s="1">
        <v>14744.937671417478</v>
      </c>
      <c r="AQ52" s="1">
        <f t="shared" si="5"/>
        <v>9999</v>
      </c>
      <c r="AR52" s="1">
        <v>13834.128873098562</v>
      </c>
      <c r="AS52" s="1">
        <v>23385.794370650256</v>
      </c>
      <c r="AT52" s="1">
        <v>12741.733682194013</v>
      </c>
      <c r="AU52" s="1">
        <v>14720.66369172234</v>
      </c>
      <c r="AV52" s="1">
        <f t="shared" si="6"/>
        <v>9999</v>
      </c>
      <c r="AW52" s="1">
        <v>12989.489909201089</v>
      </c>
      <c r="AX52" s="1">
        <v>21963.260864778218</v>
      </c>
      <c r="AY52" s="1">
        <v>11968.544146422941</v>
      </c>
      <c r="AZ52" s="1">
        <v>14687.075621354245</v>
      </c>
      <c r="BA52" s="1">
        <f t="shared" si="7"/>
        <v>9999</v>
      </c>
    </row>
    <row r="53" spans="1:53">
      <c r="A53" s="2">
        <f t="shared" si="8"/>
        <v>2047</v>
      </c>
      <c r="B53" s="1">
        <f>economy!Z93</f>
        <v>13050.727440022791</v>
      </c>
      <c r="C53" s="1">
        <f>economy!AA93</f>
        <v>22235.363796158461</v>
      </c>
      <c r="D53" s="1">
        <f>economy!AB93</f>
        <v>12249.762524202146</v>
      </c>
      <c r="E53" s="1">
        <f>SUMPRODUCT(economy!B93:D93,economy!K93:M93)/SUM(economy!B93:D93)</f>
        <v>14965.603844532157</v>
      </c>
      <c r="F53" s="1">
        <v>16720.49485327593</v>
      </c>
      <c r="G53" s="1">
        <v>28051.698029939071</v>
      </c>
      <c r="H53" s="1">
        <v>15285.956051446155</v>
      </c>
      <c r="I53" s="1">
        <v>15240.350104620524</v>
      </c>
      <c r="J53" s="1">
        <v>15891.036759314249</v>
      </c>
      <c r="K53" s="1">
        <v>26661.01421446227</v>
      </c>
      <c r="L53" s="1">
        <v>14528.151478886693</v>
      </c>
      <c r="M53" s="1">
        <v>15247.984344310384</v>
      </c>
      <c r="N53" s="1">
        <f t="shared" si="0"/>
        <v>2047</v>
      </c>
      <c r="O53" s="1">
        <v>15051.58128523431</v>
      </c>
      <c r="P53" s="1">
        <v>25253.320920445109</v>
      </c>
      <c r="Q53" s="1">
        <v>13761.031145012683</v>
      </c>
      <c r="R53" s="1">
        <v>15246.128672863213</v>
      </c>
      <c r="S53" s="1">
        <f t="shared" si="1"/>
        <v>2047</v>
      </c>
      <c r="T53" s="1">
        <v>14203.645559454169</v>
      </c>
      <c r="U53" s="1">
        <v>23831.195580085001</v>
      </c>
      <c r="V53" s="1">
        <v>12986.011190707948</v>
      </c>
      <c r="W53" s="1">
        <v>15234.743859927683</v>
      </c>
      <c r="X53" s="1">
        <f t="shared" si="2"/>
        <v>9999</v>
      </c>
      <c r="Y53" s="1">
        <v>13348.75888095534</v>
      </c>
      <c r="Z53" s="1">
        <v>22397.233530274752</v>
      </c>
      <c r="AA53" s="1">
        <v>12204.516336928786</v>
      </c>
      <c r="AB53" s="1">
        <v>15213.795416289833</v>
      </c>
      <c r="AC53" s="1">
        <f t="shared" si="3"/>
        <v>9999</v>
      </c>
      <c r="AD53" s="1">
        <v>16401.689845223162</v>
      </c>
      <c r="AE53" s="1">
        <v>27925.143977807264</v>
      </c>
      <c r="AF53" s="1">
        <v>15377.358550746643</v>
      </c>
      <c r="AG53" s="1">
        <v>15042.223621477835</v>
      </c>
      <c r="AH53" s="1">
        <v>15574.265872431588</v>
      </c>
      <c r="AI53" s="1">
        <v>26523.552950287107</v>
      </c>
      <c r="AJ53" s="1">
        <v>14608.10788957731</v>
      </c>
      <c r="AK53" s="1">
        <v>15036.86462347228</v>
      </c>
      <c r="AL53" s="1">
        <f t="shared" si="4"/>
        <v>9999</v>
      </c>
      <c r="AM53" s="1">
        <v>14738.293951792111</v>
      </c>
      <c r="AN53" s="1">
        <v>25106.550128462928</v>
      </c>
      <c r="AO53" s="1">
        <v>13830.070325201896</v>
      </c>
      <c r="AP53" s="1">
        <v>15021.926812053391</v>
      </c>
      <c r="AQ53" s="1">
        <f t="shared" si="5"/>
        <v>9999</v>
      </c>
      <c r="AR53" s="1">
        <v>13895.341560893621</v>
      </c>
      <c r="AS53" s="1">
        <v>23676.806727154591</v>
      </c>
      <c r="AT53" s="1">
        <v>13044.716676797201</v>
      </c>
      <c r="AU53" s="1">
        <v>14997.422707619366</v>
      </c>
      <c r="AV53" s="1">
        <f t="shared" si="6"/>
        <v>9999</v>
      </c>
      <c r="AW53" s="1">
        <v>13046.978057615848</v>
      </c>
      <c r="AX53" s="1">
        <v>22237.000580437147</v>
      </c>
      <c r="AY53" s="1">
        <v>12253.522623179146</v>
      </c>
      <c r="AZ53" s="1">
        <v>14963.371271519689</v>
      </c>
      <c r="BA53" s="1">
        <f t="shared" si="7"/>
        <v>9999</v>
      </c>
    </row>
    <row r="54" spans="1:53">
      <c r="A54" s="2">
        <f t="shared" si="8"/>
        <v>2048</v>
      </c>
      <c r="B54" s="1">
        <f>economy!Z94</f>
        <v>13105.388950866325</v>
      </c>
      <c r="C54" s="1">
        <f>economy!AA94</f>
        <v>22504.5526243401</v>
      </c>
      <c r="D54" s="1">
        <f>economy!AB94</f>
        <v>12536.04855123531</v>
      </c>
      <c r="E54" s="1">
        <f>SUMPRODUCT(economy!B94:D94,economy!K94:M94)/SUM(economy!B94:D94)</f>
        <v>15244.272576980389</v>
      </c>
      <c r="F54" s="1">
        <v>16769.665554181815</v>
      </c>
      <c r="G54" s="1">
        <v>28363.781501175075</v>
      </c>
      <c r="H54" s="1">
        <v>15631.291803090558</v>
      </c>
      <c r="I54" s="1">
        <v>15505.476298679629</v>
      </c>
      <c r="J54" s="1">
        <v>15939.055849021755</v>
      </c>
      <c r="K54" s="1">
        <v>26959.596144356681</v>
      </c>
      <c r="L54" s="1">
        <v>14857.341775299414</v>
      </c>
      <c r="M54" s="1">
        <v>15514.529424649196</v>
      </c>
      <c r="N54" s="1">
        <f t="shared" si="0"/>
        <v>2048</v>
      </c>
      <c r="O54" s="1">
        <v>15098.244236173725</v>
      </c>
      <c r="P54" s="1">
        <v>25537.956037705611</v>
      </c>
      <c r="Q54" s="1">
        <v>14073.743285575036</v>
      </c>
      <c r="R54" s="1">
        <v>15513.889973387724</v>
      </c>
      <c r="S54" s="1">
        <f t="shared" si="1"/>
        <v>2048</v>
      </c>
      <c r="T54" s="1">
        <v>14248.754141019641</v>
      </c>
      <c r="U54" s="1">
        <v>24101.468920380394</v>
      </c>
      <c r="V54" s="1">
        <v>13281.94487866521</v>
      </c>
      <c r="W54" s="1">
        <v>15503.512853920891</v>
      </c>
      <c r="X54" s="1">
        <f t="shared" si="2"/>
        <v>9999</v>
      </c>
      <c r="Y54" s="1">
        <v>13392.122416526592</v>
      </c>
      <c r="Z54" s="1">
        <v>22652.762268168204</v>
      </c>
      <c r="AA54" s="1">
        <v>12483.404582941956</v>
      </c>
      <c r="AB54" s="1">
        <v>15483.357896124689</v>
      </c>
      <c r="AC54" s="1">
        <f t="shared" si="3"/>
        <v>9999</v>
      </c>
      <c r="AD54" s="1">
        <v>16469.772593584388</v>
      </c>
      <c r="AE54" s="1">
        <v>28260.930514007196</v>
      </c>
      <c r="AF54" s="1">
        <v>15735.025184348369</v>
      </c>
      <c r="AG54" s="1">
        <v>15321.303917846088</v>
      </c>
      <c r="AH54" s="1">
        <v>15639.169995519575</v>
      </c>
      <c r="AI54" s="1">
        <v>26843.418707655823</v>
      </c>
      <c r="AJ54" s="1">
        <v>14948.579666637292</v>
      </c>
      <c r="AK54" s="1">
        <v>15316.282546945284</v>
      </c>
      <c r="AL54" s="1">
        <f t="shared" si="4"/>
        <v>9999</v>
      </c>
      <c r="AM54" s="1">
        <v>14799.896933374417</v>
      </c>
      <c r="AN54" s="1">
        <v>25410.112141285834</v>
      </c>
      <c r="AO54" s="1">
        <v>14153.015152441511</v>
      </c>
      <c r="AP54" s="1">
        <v>15301.435486361373</v>
      </c>
      <c r="AQ54" s="1">
        <f t="shared" si="5"/>
        <v>9999</v>
      </c>
      <c r="AR54" s="1">
        <v>13953.538213933283</v>
      </c>
      <c r="AS54" s="1">
        <v>23963.730782862971</v>
      </c>
      <c r="AT54" s="1">
        <v>13349.845271189297</v>
      </c>
      <c r="AU54" s="1">
        <v>15276.776151372434</v>
      </c>
      <c r="AV54" s="1">
        <f t="shared" si="6"/>
        <v>9999</v>
      </c>
      <c r="AW54" s="1">
        <v>13101.680802345179</v>
      </c>
      <c r="AX54" s="1">
        <v>22507.002035063171</v>
      </c>
      <c r="AY54" s="1">
        <v>12540.589132665058</v>
      </c>
      <c r="AZ54" s="1">
        <v>15242.325128133689</v>
      </c>
      <c r="BA54" s="1">
        <f t="shared" si="7"/>
        <v>9999</v>
      </c>
    </row>
    <row r="55" spans="1:53">
      <c r="A55" s="2">
        <f t="shared" si="8"/>
        <v>2049</v>
      </c>
      <c r="B55" s="1">
        <f>economy!Z95</f>
        <v>13157.173501120735</v>
      </c>
      <c r="C55" s="1">
        <f>economy!AA95</f>
        <v>22769.685969311086</v>
      </c>
      <c r="D55" s="1">
        <f>economy!AB95</f>
        <v>12824.205212252768</v>
      </c>
      <c r="E55" s="1">
        <f>SUMPRODUCT(economy!B95:D95,economy!K95:M95)/SUM(economy!B95:D95)</f>
        <v>15525.394364831218</v>
      </c>
      <c r="F55" s="1">
        <v>16814.251242715734</v>
      </c>
      <c r="G55" s="1">
        <v>28669.458791049125</v>
      </c>
      <c r="H55" s="1">
        <v>15978.309097768606</v>
      </c>
      <c r="I55" s="1">
        <v>15771.898011066265</v>
      </c>
      <c r="J55" s="1">
        <v>15982.808769030911</v>
      </c>
      <c r="K55" s="1">
        <v>27252.245527774663</v>
      </c>
      <c r="L55" s="1">
        <v>15188.223240151685</v>
      </c>
      <c r="M55" s="1">
        <v>15782.492869247442</v>
      </c>
      <c r="N55" s="1">
        <f t="shared" si="0"/>
        <v>2049</v>
      </c>
      <c r="O55" s="1">
        <v>15140.951991055203</v>
      </c>
      <c r="P55" s="1">
        <v>25817.118134853845</v>
      </c>
      <c r="Q55" s="1">
        <v>14388.144597233962</v>
      </c>
      <c r="R55" s="1">
        <v>15783.189749112436</v>
      </c>
      <c r="S55" s="1">
        <f t="shared" si="1"/>
        <v>2049</v>
      </c>
      <c r="T55" s="1">
        <v>14290.20998916116</v>
      </c>
      <c r="U55" s="1">
        <v>24366.713725833011</v>
      </c>
      <c r="V55" s="1">
        <v>13579.554089659816</v>
      </c>
      <c r="W55" s="1">
        <v>15773.937142976942</v>
      </c>
      <c r="X55" s="1">
        <f t="shared" si="2"/>
        <v>2049</v>
      </c>
      <c r="Y55" s="1">
        <v>13432.1266137774</v>
      </c>
      <c r="Z55" s="1">
        <v>22903.691117790928</v>
      </c>
      <c r="AA55" s="1">
        <v>12763.94309994064</v>
      </c>
      <c r="AB55" s="1">
        <v>15754.688641828992</v>
      </c>
      <c r="AC55" s="1">
        <f t="shared" si="3"/>
        <v>9999</v>
      </c>
      <c r="AD55" s="1">
        <v>16534.016320991832</v>
      </c>
      <c r="AE55" s="1">
        <v>28591.187758891963</v>
      </c>
      <c r="AF55" s="1">
        <v>16094.744399378993</v>
      </c>
      <c r="AG55" s="1">
        <v>15602.585452241852</v>
      </c>
      <c r="AH55" s="1">
        <v>15700.515811850419</v>
      </c>
      <c r="AI55" s="1">
        <v>27158.213280118343</v>
      </c>
      <c r="AJ55" s="1">
        <v>15291.126922924977</v>
      </c>
      <c r="AK55" s="1">
        <v>15598.014444867924</v>
      </c>
      <c r="AL55" s="1">
        <f t="shared" si="4"/>
        <v>9999</v>
      </c>
      <c r="AM55" s="1">
        <v>14858.207086162152</v>
      </c>
      <c r="AN55" s="1">
        <v>25709.030200766134</v>
      </c>
      <c r="AO55" s="1">
        <v>14478.034627987156</v>
      </c>
      <c r="AP55" s="1">
        <v>15583.357975015655</v>
      </c>
      <c r="AQ55" s="1">
        <f t="shared" si="5"/>
        <v>9999</v>
      </c>
      <c r="AR55" s="1">
        <v>14008.693354311745</v>
      </c>
      <c r="AS55" s="1">
        <v>24246.409277720322</v>
      </c>
      <c r="AT55" s="1">
        <v>13657.025700924842</v>
      </c>
      <c r="AU55" s="1">
        <v>15558.630475797916</v>
      </c>
      <c r="AV55" s="1">
        <f t="shared" si="6"/>
        <v>9999</v>
      </c>
      <c r="AW55" s="1">
        <v>13153.580318507858</v>
      </c>
      <c r="AX55" s="1">
        <v>22773.129637513986</v>
      </c>
      <c r="AY55" s="1">
        <v>12829.664515182421</v>
      </c>
      <c r="AZ55" s="1">
        <v>15523.854402088295</v>
      </c>
      <c r="BA55" s="1">
        <f t="shared" si="7"/>
        <v>9999</v>
      </c>
    </row>
    <row r="56" spans="1:53">
      <c r="A56" s="2">
        <f t="shared" si="8"/>
        <v>2050</v>
      </c>
      <c r="B56" s="1">
        <f>economy!Z96</f>
        <v>13206.048734577309</v>
      </c>
      <c r="C56" s="1">
        <f>economy!AA96</f>
        <v>23030.598319852546</v>
      </c>
      <c r="D56" s="1">
        <f>economy!AB96</f>
        <v>13114.128800474678</v>
      </c>
      <c r="E56" s="1">
        <f>SUMPRODUCT(economy!B96:D96,economy!K96:M96)/SUM(economy!B96:D96)</f>
        <v>15808.857437479261</v>
      </c>
      <c r="F56" s="1">
        <v>16854.261025569682</v>
      </c>
      <c r="G56" s="1">
        <v>28968.592345748781</v>
      </c>
      <c r="H56" s="1">
        <v>16326.911145685515</v>
      </c>
      <c r="I56" s="1">
        <v>16039.512153466841</v>
      </c>
      <c r="J56" s="1">
        <v>16022.305011750321</v>
      </c>
      <c r="K56" s="1">
        <v>27538.835117847986</v>
      </c>
      <c r="L56" s="1">
        <v>15520.707789833416</v>
      </c>
      <c r="M56" s="1">
        <v>16051.776747145104</v>
      </c>
      <c r="N56" s="1">
        <f t="shared" si="0"/>
        <v>2050</v>
      </c>
      <c r="O56" s="1">
        <v>15179.714339733444</v>
      </c>
      <c r="P56" s="1">
        <v>26090.689948833911</v>
      </c>
      <c r="Q56" s="1">
        <v>14704.155307238516</v>
      </c>
      <c r="R56" s="1">
        <v>16053.935238556995</v>
      </c>
      <c r="S56" s="1">
        <f t="shared" si="1"/>
        <v>2050</v>
      </c>
      <c r="T56" s="1">
        <v>14328.023094338967</v>
      </c>
      <c r="U56" s="1">
        <v>24626.82236658661</v>
      </c>
      <c r="V56" s="1">
        <v>13878.766947151425</v>
      </c>
      <c r="W56" s="1">
        <v>16045.929118401518</v>
      </c>
      <c r="X56" s="1">
        <f t="shared" si="2"/>
        <v>2050</v>
      </c>
      <c r="Y56" s="1">
        <v>13468.781559007897</v>
      </c>
      <c r="Z56" s="1">
        <v>23149.921707534886</v>
      </c>
      <c r="AA56" s="1">
        <v>13046.067476902856</v>
      </c>
      <c r="AB56" s="1">
        <v>16027.705150255346</v>
      </c>
      <c r="AC56" s="1">
        <f t="shared" si="3"/>
        <v>9999</v>
      </c>
      <c r="AD56" s="1">
        <v>16594.357666954766</v>
      </c>
      <c r="AE56" s="1">
        <v>28915.663850889148</v>
      </c>
      <c r="AF56" s="1">
        <v>16456.353730199564</v>
      </c>
      <c r="AG56" s="1">
        <v>15885.923121724078</v>
      </c>
      <c r="AH56" s="1">
        <v>15758.254350320256</v>
      </c>
      <c r="AI56" s="1">
        <v>27467.719614264006</v>
      </c>
      <c r="AJ56" s="1">
        <v>15635.611424783056</v>
      </c>
      <c r="AK56" s="1">
        <v>15881.931869454236</v>
      </c>
      <c r="AL56" s="1">
        <f t="shared" si="4"/>
        <v>9999</v>
      </c>
      <c r="AM56" s="1">
        <v>14913.187563367066</v>
      </c>
      <c r="AN56" s="1">
        <v>26003.117718844573</v>
      </c>
      <c r="AO56" s="1">
        <v>14805.011692161965</v>
      </c>
      <c r="AP56" s="1">
        <v>15867.580858538828</v>
      </c>
      <c r="AQ56" s="1">
        <f t="shared" si="5"/>
        <v>9999</v>
      </c>
      <c r="AR56" s="1">
        <v>14060.780191002512</v>
      </c>
      <c r="AS56" s="1">
        <v>24524.682106430639</v>
      </c>
      <c r="AT56" s="1">
        <v>13966.159262357321</v>
      </c>
      <c r="AU56" s="1">
        <v>15842.885686554266</v>
      </c>
      <c r="AV56" s="1">
        <f t="shared" si="6"/>
        <v>9999</v>
      </c>
      <c r="AW56" s="1">
        <v>13202.658005349085</v>
      </c>
      <c r="AX56" s="1">
        <v>23035.246156436533</v>
      </c>
      <c r="AY56" s="1">
        <v>13120.665855443056</v>
      </c>
      <c r="AZ56" s="1">
        <v>15807.870962769737</v>
      </c>
      <c r="BA56" s="1">
        <f t="shared" si="7"/>
        <v>9999</v>
      </c>
    </row>
    <row r="57" spans="1:53">
      <c r="A57" s="2">
        <f t="shared" si="8"/>
        <v>2051</v>
      </c>
      <c r="B57" s="1">
        <f>economy!Z97</f>
        <v>13251.979913469222</v>
      </c>
      <c r="C57" s="1">
        <f>economy!AA97</f>
        <v>23287.119059740435</v>
      </c>
      <c r="D57" s="1">
        <f>economy!AB97</f>
        <v>13405.708949059815</v>
      </c>
      <c r="E57" s="1">
        <f>SUMPRODUCT(economy!B97:D97,economy!K97:M97)/SUM(economy!B97:D97)</f>
        <v>16094.541183713671</v>
      </c>
      <c r="F57" s="1">
        <v>16889.707078670017</v>
      </c>
      <c r="G57" s="1">
        <v>29261.050236151303</v>
      </c>
      <c r="H57" s="1">
        <v>16677.001034420355</v>
      </c>
      <c r="I57" s="1">
        <v>16308.214483380163</v>
      </c>
      <c r="J57" s="1">
        <v>16057.556747590648</v>
      </c>
      <c r="K57" s="1">
        <v>27819.242721993473</v>
      </c>
      <c r="L57" s="1">
        <v>15854.707198169621</v>
      </c>
      <c r="M57" s="1">
        <v>16322.281926627098</v>
      </c>
      <c r="N57" s="1">
        <f t="shared" si="0"/>
        <v>2051</v>
      </c>
      <c r="O57" s="1">
        <v>15214.543397903599</v>
      </c>
      <c r="P57" s="1">
        <v>26358.558749911954</v>
      </c>
      <c r="Q57" s="1">
        <v>15021.695491730799</v>
      </c>
      <c r="R57" s="1">
        <v>16326.032447729869</v>
      </c>
      <c r="S57" s="1">
        <f t="shared" si="1"/>
        <v>2051</v>
      </c>
      <c r="T57" s="1">
        <v>14362.20545848326</v>
      </c>
      <c r="U57" s="1">
        <v>24881.691272481723</v>
      </c>
      <c r="V57" s="1">
        <v>14179.51142483719</v>
      </c>
      <c r="W57" s="1">
        <v>16319.399922060291</v>
      </c>
      <c r="X57" s="1">
        <f t="shared" si="2"/>
        <v>2051</v>
      </c>
      <c r="Y57" s="1">
        <v>13502.099071795303</v>
      </c>
      <c r="Z57" s="1">
        <v>23391.359296686511</v>
      </c>
      <c r="AA57" s="1">
        <v>13329.713162680839</v>
      </c>
      <c r="AB57" s="1">
        <v>16302.323666548729</v>
      </c>
      <c r="AC57" s="1">
        <f t="shared" si="3"/>
        <v>9999</v>
      </c>
      <c r="AD57" s="1">
        <v>16650.729384426533</v>
      </c>
      <c r="AE57" s="1">
        <v>29234.098096717953</v>
      </c>
      <c r="AF57" s="1">
        <v>16819.679920403469</v>
      </c>
      <c r="AG57" s="1">
        <v>16171.16052773376</v>
      </c>
      <c r="AH57" s="1">
        <v>15812.333736358383</v>
      </c>
      <c r="AI57" s="1">
        <v>27771.71409481722</v>
      </c>
      <c r="AJ57" s="1">
        <v>15981.886283542963</v>
      </c>
      <c r="AK57" s="1">
        <v>16167.896741135684</v>
      </c>
      <c r="AL57" s="1">
        <f t="shared" si="4"/>
        <v>9999</v>
      </c>
      <c r="AM57" s="1">
        <v>14964.79943929918</v>
      </c>
      <c r="AN57" s="1">
        <v>26292.183445816419</v>
      </c>
      <c r="AO57" s="1">
        <v>15133.822448267396</v>
      </c>
      <c r="AP57" s="1">
        <v>16153.982583453502</v>
      </c>
      <c r="AQ57" s="1">
        <f t="shared" si="5"/>
        <v>9999</v>
      </c>
      <c r="AR57" s="1">
        <v>14109.770534270981</v>
      </c>
      <c r="AS57" s="1">
        <v>24798.386065539908</v>
      </c>
      <c r="AT57" s="1">
        <v>14277.141942414595</v>
      </c>
      <c r="AU57" s="1">
        <v>16129.434989909212</v>
      </c>
      <c r="AV57" s="1">
        <f t="shared" si="6"/>
        <v>9999</v>
      </c>
      <c r="AW57" s="1">
        <v>13248.894413971342</v>
      </c>
      <c r="AX57" s="1">
        <v>23293.212523276408</v>
      </c>
      <c r="AY57" s="1">
        <v>13413.506194410475</v>
      </c>
      <c r="AZ57" s="1">
        <v>16094.28105665146</v>
      </c>
      <c r="BA57" s="1">
        <f t="shared" si="7"/>
        <v>9999</v>
      </c>
    </row>
    <row r="58" spans="1:53">
      <c r="A58" s="2">
        <f t="shared" si="8"/>
        <v>2052</v>
      </c>
      <c r="B58" s="1">
        <f>economy!Z98</f>
        <v>13294.929746924936</v>
      </c>
      <c r="C58" s="1">
        <f>economy!AA98</f>
        <v>23539.072011271848</v>
      </c>
      <c r="D58" s="1">
        <f>economy!AB98</f>
        <v>13698.828073912717</v>
      </c>
      <c r="E58" s="1">
        <f>SUMPRODUCT(economy!B98:D98,economy!K98:M98)/SUM(economy!B98:D98)</f>
        <v>16382.315537748431</v>
      </c>
      <c r="F58" s="1">
        <v>16920.604677388066</v>
      </c>
      <c r="G58" s="1">
        <v>29546.706289243804</v>
      </c>
      <c r="H58" s="1">
        <v>17028.481769741113</v>
      </c>
      <c r="I58" s="1">
        <v>16577.899751638608</v>
      </c>
      <c r="J58" s="1">
        <v>16088.578852517314</v>
      </c>
      <c r="K58" s="1">
        <v>28093.351314580807</v>
      </c>
      <c r="L58" s="1">
        <v>16190.133126215083</v>
      </c>
      <c r="M58" s="1">
        <v>16593.908210406924</v>
      </c>
      <c r="N58" s="1">
        <f t="shared" si="0"/>
        <v>2052</v>
      </c>
      <c r="O58" s="1">
        <v>15245.453631249056</v>
      </c>
      <c r="P58" s="1">
        <v>26620.61643623819</v>
      </c>
      <c r="Q58" s="1">
        <v>15340.685095619721</v>
      </c>
      <c r="R58" s="1">
        <v>16599.386273073182</v>
      </c>
      <c r="S58" s="1">
        <f t="shared" si="1"/>
        <v>2052</v>
      </c>
      <c r="T58" s="1">
        <v>14392.771115175243</v>
      </c>
      <c r="U58" s="1">
        <v>25131.22101036704</v>
      </c>
      <c r="V58" s="1">
        <v>14481.715357732497</v>
      </c>
      <c r="W58" s="1">
        <v>16594.259557270925</v>
      </c>
      <c r="X58" s="1">
        <f t="shared" si="2"/>
        <v>2052</v>
      </c>
      <c r="Y58" s="1">
        <v>13532.092720830255</v>
      </c>
      <c r="Z58" s="1">
        <v>23627.912836534306</v>
      </c>
      <c r="AA58" s="1">
        <v>13614.815469430941</v>
      </c>
      <c r="AB58" s="1">
        <v>16578.459283257936</v>
      </c>
      <c r="AC58" s="1">
        <f t="shared" si="3"/>
        <v>2052</v>
      </c>
      <c r="AD58" s="1">
        <v>16703.060209464515</v>
      </c>
      <c r="AE58" s="1">
        <v>29546.220485918871</v>
      </c>
      <c r="AF58" s="1">
        <v>17184.538176972237</v>
      </c>
      <c r="AG58" s="1">
        <v>16458.129333625977</v>
      </c>
      <c r="AH58" s="1">
        <v>15862.699082930574</v>
      </c>
      <c r="AI58" s="1">
        <v>28069.966155617931</v>
      </c>
      <c r="AJ58" s="1">
        <v>16329.795354365038</v>
      </c>
      <c r="AK58" s="1">
        <v>16455.760811332744</v>
      </c>
      <c r="AL58" s="1">
        <f t="shared" si="4"/>
        <v>9999</v>
      </c>
      <c r="AM58" s="1">
        <v>15013.001618208058</v>
      </c>
      <c r="AN58" s="1">
        <v>26576.031162290543</v>
      </c>
      <c r="AO58" s="1">
        <v>15464.335684039672</v>
      </c>
      <c r="AP58" s="1">
        <v>16442.433019360211</v>
      </c>
      <c r="AQ58" s="1">
        <f t="shared" si="5"/>
        <v>9999</v>
      </c>
      <c r="AR58" s="1">
        <v>14155.634719039634</v>
      </c>
      <c r="AS58" s="1">
        <v>25067.354612077554</v>
      </c>
      <c r="AT58" s="1">
        <v>14589.864042430614</v>
      </c>
      <c r="AU58" s="1">
        <v>16418.164433129292</v>
      </c>
      <c r="AV58" s="1">
        <f t="shared" si="6"/>
        <v>9999</v>
      </c>
      <c r="AW58" s="1">
        <v>13292.269182196658</v>
      </c>
      <c r="AX58" s="1">
        <v>23546.887644684797</v>
      </c>
      <c r="AY58" s="1">
        <v>13708.094237254858</v>
      </c>
      <c r="AZ58" s="1">
        <v>16382.98502015178</v>
      </c>
      <c r="BA58" s="1">
        <f t="shared" si="7"/>
        <v>9999</v>
      </c>
    </row>
    <row r="59" spans="1:53">
      <c r="A59" s="2">
        <f t="shared" si="8"/>
        <v>2053</v>
      </c>
      <c r="B59" s="1">
        <f>economy!Z99</f>
        <v>13334.858224608921</v>
      </c>
      <c r="C59" s="1">
        <f>economy!AA99</f>
        <v>23786.274977588306</v>
      </c>
      <c r="D59" s="1">
        <f>economy!AB99</f>
        <v>13993.360793850452</v>
      </c>
      <c r="E59" s="1">
        <f>SUMPRODUCT(economy!B99:D99,economy!K99:M99)/SUM(economy!B99:D99)</f>
        <v>16672.040337552018</v>
      </c>
      <c r="F59" s="1">
        <v>16946.972218229803</v>
      </c>
      <c r="G59" s="1">
        <v>29825.440213584363</v>
      </c>
      <c r="H59" s="1">
        <v>17381.256321190991</v>
      </c>
      <c r="I59" s="1">
        <v>16848.46185160938</v>
      </c>
      <c r="J59" s="1">
        <v>16115.388928413457</v>
      </c>
      <c r="K59" s="1">
        <v>28361.049145079469</v>
      </c>
      <c r="L59" s="1">
        <v>16526.897156638322</v>
      </c>
      <c r="M59" s="1">
        <v>16866.554472566142</v>
      </c>
      <c r="N59" s="1">
        <f t="shared" si="0"/>
        <v>2053</v>
      </c>
      <c r="O59" s="1">
        <v>15272.461873635166</v>
      </c>
      <c r="P59" s="1">
        <v>26876.759625174196</v>
      </c>
      <c r="Q59" s="1">
        <v>15661.043956839005</v>
      </c>
      <c r="R59" s="1">
        <v>16873.900626219976</v>
      </c>
      <c r="S59" s="1">
        <f t="shared" si="1"/>
        <v>2053</v>
      </c>
      <c r="T59" s="1">
        <v>14419.736145008632</v>
      </c>
      <c r="U59" s="1">
        <v>25375.316359310276</v>
      </c>
      <c r="V59" s="1">
        <v>14785.30645741134</v>
      </c>
      <c r="W59" s="1">
        <v>16870.417001545557</v>
      </c>
      <c r="X59" s="1">
        <f t="shared" si="2"/>
        <v>2053</v>
      </c>
      <c r="Y59" s="1">
        <v>13558.777835962881</v>
      </c>
      <c r="Z59" s="1">
        <v>23859.495030359984</v>
      </c>
      <c r="AA59" s="1">
        <v>13901.309579963025</v>
      </c>
      <c r="AB59" s="1">
        <v>16856.026041318677</v>
      </c>
      <c r="AC59" s="1">
        <f t="shared" si="3"/>
        <v>2053</v>
      </c>
      <c r="AD59" s="1">
        <v>16751.274751172674</v>
      </c>
      <c r="AE59" s="1">
        <v>29851.751232922084</v>
      </c>
      <c r="AF59" s="1">
        <v>17550.731412632915</v>
      </c>
      <c r="AG59" s="1">
        <v>16746.648612517227</v>
      </c>
      <c r="AH59" s="1">
        <v>15909.292397306597</v>
      </c>
      <c r="AI59" s="1">
        <v>28362.237911983699</v>
      </c>
      <c r="AJ59" s="1">
        <v>16679.172625684987</v>
      </c>
      <c r="AK59" s="1">
        <v>16745.365116470599</v>
      </c>
      <c r="AL59" s="1">
        <f t="shared" si="4"/>
        <v>9999</v>
      </c>
      <c r="AM59" s="1">
        <v>15057.750755358096</v>
      </c>
      <c r="AN59" s="1">
        <v>26854.459387794399</v>
      </c>
      <c r="AO59" s="1">
        <v>15796.41238598239</v>
      </c>
      <c r="AP59" s="1">
        <v>16732.793008420806</v>
      </c>
      <c r="AQ59" s="1">
        <f t="shared" si="5"/>
        <v>9999</v>
      </c>
      <c r="AR59" s="1">
        <v>14198.341537770579</v>
      </c>
      <c r="AS59" s="1">
        <v>25331.417635245543</v>
      </c>
      <c r="AT59" s="1">
        <v>14904.209796901756</v>
      </c>
      <c r="AU59" s="1">
        <v>16708.952538560974</v>
      </c>
      <c r="AV59" s="1">
        <f t="shared" si="6"/>
        <v>9999</v>
      </c>
      <c r="AW59" s="1">
        <v>13332.760976890551</v>
      </c>
      <c r="AX59" s="1">
        <v>23796.128225269145</v>
      </c>
      <c r="AY59" s="1">
        <v>14004.334058006598</v>
      </c>
      <c r="AZ59" s="1">
        <v>16673.876987505195</v>
      </c>
      <c r="BA59" s="1">
        <f t="shared" si="7"/>
        <v>9999</v>
      </c>
    </row>
    <row r="60" spans="1:53">
      <c r="A60" s="2">
        <f t="shared" si="8"/>
        <v>2054</v>
      </c>
      <c r="B60" s="1">
        <f>economy!Z100</f>
        <v>13371.72245641944</v>
      </c>
      <c r="C60" s="1">
        <f>economy!AA100</f>
        <v>24028.539285505198</v>
      </c>
      <c r="D60" s="1">
        <f>economy!AB100</f>
        <v>14289.17332827182</v>
      </c>
      <c r="E60" s="1">
        <f>SUMPRODUCT(economy!B100:D100,economy!K100:M100)/SUM(economy!B100:D100)</f>
        <v>16963.564655892551</v>
      </c>
      <c r="F60" s="1">
        <v>16968.831232061464</v>
      </c>
      <c r="G60" s="1">
        <v>30097.137718081518</v>
      </c>
      <c r="H60" s="1">
        <v>17735.227672149671</v>
      </c>
      <c r="I60" s="1">
        <v>17119.793969738119</v>
      </c>
      <c r="J60" s="1">
        <v>16138.007316284373</v>
      </c>
      <c r="K60" s="1">
        <v>28622.229841023993</v>
      </c>
      <c r="L60" s="1">
        <v>16864.910832440804</v>
      </c>
      <c r="M60" s="1">
        <v>17140.118796954019</v>
      </c>
      <c r="N60" s="1">
        <f t="shared" si="0"/>
        <v>2054</v>
      </c>
      <c r="O60" s="1">
        <v>15295.587339356462</v>
      </c>
      <c r="P60" s="1">
        <v>27126.889740781502</v>
      </c>
      <c r="Q60" s="1">
        <v>15982.69183477287</v>
      </c>
      <c r="R60" s="1">
        <v>17149.478560305924</v>
      </c>
      <c r="S60" s="1">
        <f t="shared" si="1"/>
        <v>2054</v>
      </c>
      <c r="T60" s="1">
        <v>14443.118686117601</v>
      </c>
      <c r="U60" s="1">
        <v>25613.886383156529</v>
      </c>
      <c r="V60" s="1">
        <v>15090.212331222472</v>
      </c>
      <c r="W60" s="1">
        <v>17147.78032095954</v>
      </c>
      <c r="X60" s="1">
        <f t="shared" si="2"/>
        <v>2054</v>
      </c>
      <c r="Y60" s="1">
        <v>13582.171516425455</v>
      </c>
      <c r="Z60" s="1">
        <v>24086.022391808863</v>
      </c>
      <c r="AA60" s="1">
        <v>14189.130558853318</v>
      </c>
      <c r="AB60" s="1">
        <v>17134.93703271366</v>
      </c>
      <c r="AC60" s="1">
        <f t="shared" si="3"/>
        <v>2054</v>
      </c>
      <c r="AD60" s="1">
        <v>16795.293403819607</v>
      </c>
      <c r="AE60" s="1">
        <v>30150.400351367822</v>
      </c>
      <c r="AF60" s="1">
        <v>17918.049479292698</v>
      </c>
      <c r="AG60" s="1">
        <v>17036.524188494303</v>
      </c>
      <c r="AH60" s="1">
        <v>15952.052504934869</v>
      </c>
      <c r="AI60" s="1">
        <v>28648.283817852142</v>
      </c>
      <c r="AJ60" s="1">
        <v>17029.841601333203</v>
      </c>
      <c r="AK60" s="1">
        <v>17036.539425541356</v>
      </c>
      <c r="AL60" s="1">
        <f t="shared" si="4"/>
        <v>9999</v>
      </c>
      <c r="AM60" s="1">
        <v>15099.001191256393</v>
      </c>
      <c r="AN60" s="1">
        <v>27127.261108408704</v>
      </c>
      <c r="AO60" s="1">
        <v>16129.905248032206</v>
      </c>
      <c r="AP60" s="1">
        <v>17024.913908956321</v>
      </c>
      <c r="AQ60" s="1">
        <f t="shared" si="5"/>
        <v>9999</v>
      </c>
      <c r="AR60" s="1">
        <v>14237.858183461953</v>
      </c>
      <c r="AS60" s="1">
        <v>25590.401242766031</v>
      </c>
      <c r="AT60" s="1">
        <v>15220.056988172941</v>
      </c>
      <c r="AU60" s="1">
        <v>17001.669932644396</v>
      </c>
      <c r="AV60" s="1">
        <f t="shared" si="6"/>
        <v>9999</v>
      </c>
      <c r="AW60" s="1">
        <v>13370.347444102521</v>
      </c>
      <c r="AX60" s="1">
        <v>24040.78860172139</v>
      </c>
      <c r="AY60" s="1">
        <v>14302.12480158393</v>
      </c>
      <c r="AZ60" s="1">
        <v>16966.844594524191</v>
      </c>
      <c r="BA60" s="1">
        <f t="shared" si="7"/>
        <v>9999</v>
      </c>
    </row>
    <row r="61" spans="1:53">
      <c r="A61" s="2">
        <f t="shared" si="8"/>
        <v>2055</v>
      </c>
      <c r="B61" s="1">
        <f>economy!Z101</f>
        <v>13405.476519211848</v>
      </c>
      <c r="C61" s="1">
        <f>economy!AA101</f>
        <v>24265.669330822566</v>
      </c>
      <c r="D61" s="1">
        <f>economy!AB101</f>
        <v>14586.122872671893</v>
      </c>
      <c r="E61" s="1">
        <f>SUMPRODUCT(economy!B101:D101,economy!K101:M101)/SUM(economy!B101:D101)</f>
        <v>17256.726104790017</v>
      </c>
      <c r="F61" s="1">
        <v>16986.206388953098</v>
      </c>
      <c r="G61" s="1">
        <v>30361.690623418392</v>
      </c>
      <c r="H61" s="1">
        <v>18090.298874058743</v>
      </c>
      <c r="I61" s="1">
        <v>17391.788737087849</v>
      </c>
      <c r="J61" s="1">
        <v>16156.457102355638</v>
      </c>
      <c r="K61" s="1">
        <v>28876.792505177338</v>
      </c>
      <c r="L61" s="1">
        <v>17204.085699743107</v>
      </c>
      <c r="M61" s="1">
        <v>17414.498616741101</v>
      </c>
      <c r="N61" s="1">
        <f t="shared" si="0"/>
        <v>2055</v>
      </c>
      <c r="O61" s="1">
        <v>15314.851629462644</v>
      </c>
      <c r="P61" s="1">
        <v>27370.913096901895</v>
      </c>
      <c r="Q61" s="1">
        <v>16305.548442618729</v>
      </c>
      <c r="R61" s="1">
        <v>17426.022397567325</v>
      </c>
      <c r="S61" s="1">
        <f t="shared" si="1"/>
        <v>2055</v>
      </c>
      <c r="T61" s="1">
        <v>14462.938939872545</v>
      </c>
      <c r="U61" s="1">
        <v>25846.84449991184</v>
      </c>
      <c r="V61" s="1">
        <v>15396.360505283959</v>
      </c>
      <c r="W61" s="1">
        <v>17426.256785912417</v>
      </c>
      <c r="X61" s="1">
        <f t="shared" si="2"/>
        <v>2055</v>
      </c>
      <c r="Y61" s="1">
        <v>13602.292635211934</v>
      </c>
      <c r="Z61" s="1">
        <v>24307.415301161236</v>
      </c>
      <c r="AA61" s="1">
        <v>14478.21336715255</v>
      </c>
      <c r="AB61" s="1">
        <v>17415.104504605672</v>
      </c>
      <c r="AC61" s="1">
        <f t="shared" si="3"/>
        <v>2055</v>
      </c>
      <c r="AD61" s="1">
        <v>16835.032283096276</v>
      </c>
      <c r="AE61" s="1">
        <v>30441.867265714736</v>
      </c>
      <c r="AF61" s="1">
        <v>18286.268395845724</v>
      </c>
      <c r="AG61" s="1">
        <v>17327.54797464783</v>
      </c>
      <c r="AH61" s="1">
        <v>15990.914991818603</v>
      </c>
      <c r="AI61" s="1">
        <v>28927.850351336263</v>
      </c>
      <c r="AJ61" s="1">
        <v>17381.614677694219</v>
      </c>
      <c r="AK61" s="1">
        <v>17329.101683832785</v>
      </c>
      <c r="AL61" s="1">
        <f t="shared" si="4"/>
        <v>9999</v>
      </c>
      <c r="AM61" s="1">
        <v>15136.704899989281</v>
      </c>
      <c r="AN61" s="1">
        <v>27394.223525981681</v>
      </c>
      <c r="AO61" s="1">
        <v>16464.658176225257</v>
      </c>
      <c r="AP61" s="1">
        <v>17318.637135107081</v>
      </c>
      <c r="AQ61" s="1">
        <f t="shared" si="5"/>
        <v>9999</v>
      </c>
      <c r="AR61" s="1">
        <v>14274.150203382003</v>
      </c>
      <c r="AS61" s="1">
        <v>25844.127563616617</v>
      </c>
      <c r="AT61" s="1">
        <v>15537.276558202428</v>
      </c>
      <c r="AU61" s="1">
        <v>17296.17897127887</v>
      </c>
      <c r="AV61" s="1">
        <f t="shared" si="6"/>
        <v>9999</v>
      </c>
      <c r="AW61" s="1">
        <v>13405.005167399962</v>
      </c>
      <c r="AX61" s="1">
        <v>24280.720589439974</v>
      </c>
      <c r="AY61" s="1">
        <v>14601.360383966437</v>
      </c>
      <c r="AZ61" s="1">
        <v>17261.768679259196</v>
      </c>
      <c r="BA61" s="1">
        <f t="shared" si="7"/>
        <v>9999</v>
      </c>
    </row>
    <row r="62" spans="1:53">
      <c r="A62" s="2">
        <f t="shared" si="8"/>
        <v>2056</v>
      </c>
      <c r="B62" s="1">
        <f>economy!Z102</f>
        <v>13436.071311615668</v>
      </c>
      <c r="C62" s="1">
        <f>economy!AA102</f>
        <v>24497.46212837267</v>
      </c>
      <c r="D62" s="1">
        <f>economy!AB102</f>
        <v>14884.056952573694</v>
      </c>
      <c r="E62" s="1">
        <f>SUMPRODUCT(economy!B102:D102,economy!K102:M102)/SUM(economy!B102:D102)</f>
        <v>17551.35011437146</v>
      </c>
      <c r="F62" s="1">
        <v>16999.125494745658</v>
      </c>
      <c r="G62" s="1">
        <v>30618.996965499555</v>
      </c>
      <c r="H62" s="1">
        <v>18446.373104491598</v>
      </c>
      <c r="I62" s="1">
        <v>17664.338381519297</v>
      </c>
      <c r="J62" s="1">
        <v>16170.764117137245</v>
      </c>
      <c r="K62" s="1">
        <v>29124.641806316671</v>
      </c>
      <c r="L62" s="1">
        <v>17544.333354360511</v>
      </c>
      <c r="M62" s="1">
        <v>17689.590854813603</v>
      </c>
      <c r="N62" s="1">
        <f t="shared" si="0"/>
        <v>2056</v>
      </c>
      <c r="O62" s="1">
        <v>15330.278732205765</v>
      </c>
      <c r="P62" s="1">
        <v>27608.740975297558</v>
      </c>
      <c r="Q62" s="1">
        <v>16629.533483447416</v>
      </c>
      <c r="R62" s="1">
        <v>17703.4338579494</v>
      </c>
      <c r="S62" s="1">
        <f t="shared" si="1"/>
        <v>2056</v>
      </c>
      <c r="T62" s="1">
        <v>14479.219171759738</v>
      </c>
      <c r="U62" s="1">
        <v>26074.108547461943</v>
      </c>
      <c r="V62" s="1">
        <v>15703.67845105042</v>
      </c>
      <c r="W62" s="1">
        <v>17705.752988039396</v>
      </c>
      <c r="X62" s="1">
        <f t="shared" si="2"/>
        <v>2056</v>
      </c>
      <c r="Y62" s="1">
        <v>13619.161839607403</v>
      </c>
      <c r="Z62" s="1">
        <v>24523.598059053649</v>
      </c>
      <c r="AA62" s="1">
        <v>14768.492880513148</v>
      </c>
      <c r="AB62" s="1">
        <v>17696.439964732195</v>
      </c>
      <c r="AC62" s="1">
        <f t="shared" si="3"/>
        <v>2056</v>
      </c>
      <c r="AD62" s="1">
        <v>16870.403188538672</v>
      </c>
      <c r="AE62" s="1">
        <v>30725.84046548697</v>
      </c>
      <c r="AF62" s="1">
        <v>18655.149574095019</v>
      </c>
      <c r="AG62" s="1">
        <v>17619.497311830553</v>
      </c>
      <c r="AH62" s="1">
        <v>16025.812166830019</v>
      </c>
      <c r="AI62" s="1">
        <v>29200.675732550328</v>
      </c>
      <c r="AJ62" s="1">
        <v>17734.292518595237</v>
      </c>
      <c r="AK62" s="1">
        <v>17622.857455776029</v>
      </c>
      <c r="AL62" s="1">
        <f t="shared" si="4"/>
        <v>9999</v>
      </c>
      <c r="AM62" s="1">
        <v>15170.811452653279</v>
      </c>
      <c r="AN62" s="1">
        <v>27655.127831633046</v>
      </c>
      <c r="AO62" s="1">
        <v>16800.50579125842</v>
      </c>
      <c r="AP62" s="1">
        <v>17613.793694752549</v>
      </c>
      <c r="AQ62" s="1">
        <f t="shared" si="5"/>
        <v>9999</v>
      </c>
      <c r="AR62" s="1">
        <v>14307.181464187108</v>
      </c>
      <c r="AS62" s="1">
        <v>26092.414568994849</v>
      </c>
      <c r="AT62" s="1">
        <v>15855.732218710555</v>
      </c>
      <c r="AU62" s="1">
        <v>17592.333363143869</v>
      </c>
      <c r="AV62" s="1">
        <f t="shared" si="6"/>
        <v>9999</v>
      </c>
      <c r="AW62" s="1">
        <v>13436.709634789409</v>
      </c>
      <c r="AX62" s="1">
        <v>24515.773342842476</v>
      </c>
      <c r="AY62" s="1">
        <v>14901.929191390804</v>
      </c>
      <c r="AZ62" s="1">
        <v>17558.522980700403</v>
      </c>
      <c r="BA62" s="1">
        <f t="shared" si="7"/>
        <v>9999</v>
      </c>
    </row>
    <row r="63" spans="1:53">
      <c r="A63" s="2">
        <f t="shared" si="8"/>
        <v>2057</v>
      </c>
      <c r="B63" s="1">
        <f>economy!Z103</f>
        <v>13463.454418114314</v>
      </c>
      <c r="C63" s="1">
        <f>economy!AA103</f>
        <v>24723.706869351685</v>
      </c>
      <c r="D63" s="1">
        <f>economy!AB103</f>
        <v>15182.812756701423</v>
      </c>
      <c r="E63" s="1">
        <f>SUMPRODUCT(economy!B103:D103,economy!K103:M103)/SUM(economy!B103:D103)</f>
        <v>17847.249187459489</v>
      </c>
      <c r="F63" s="1">
        <v>17007.619479473346</v>
      </c>
      <c r="G63" s="1">
        <v>30868.961090350665</v>
      </c>
      <c r="H63" s="1">
        <v>18803.353728736271</v>
      </c>
      <c r="I63" s="1">
        <v>17937.334880153219</v>
      </c>
      <c r="J63" s="1">
        <v>16180.956927547993</v>
      </c>
      <c r="K63" s="1">
        <v>29365.688063109734</v>
      </c>
      <c r="L63" s="1">
        <v>17885.565491878839</v>
      </c>
      <c r="M63" s="1">
        <v>17965.292064688394</v>
      </c>
      <c r="N63" s="1">
        <f t="shared" si="0"/>
        <v>2057</v>
      </c>
      <c r="O63" s="1">
        <v>15341.895017670056</v>
      </c>
      <c r="P63" s="1">
        <v>27840.28969835689</v>
      </c>
      <c r="Q63" s="1">
        <v>16954.566689710056</v>
      </c>
      <c r="R63" s="1">
        <v>17981.614188441803</v>
      </c>
      <c r="S63" s="1">
        <f t="shared" si="1"/>
        <v>2057</v>
      </c>
      <c r="T63" s="1">
        <v>14491.98370747724</v>
      </c>
      <c r="U63" s="1">
        <v>26295.600845168283</v>
      </c>
      <c r="V63" s="1">
        <v>16012.093615236065</v>
      </c>
      <c r="W63" s="1">
        <v>17986.174958023861</v>
      </c>
      <c r="X63" s="1">
        <f t="shared" si="2"/>
        <v>2057</v>
      </c>
      <c r="Y63" s="1">
        <v>13632.801547874631</v>
      </c>
      <c r="Z63" s="1">
        <v>24734.49893722737</v>
      </c>
      <c r="AA63" s="1">
        <v>15059.903910548695</v>
      </c>
      <c r="AB63" s="1">
        <v>17978.85428784338</v>
      </c>
      <c r="AC63" s="1">
        <f t="shared" si="3"/>
        <v>2057</v>
      </c>
      <c r="AD63" s="1">
        <v>16901.313594191357</v>
      </c>
      <c r="AE63" s="1">
        <v>31001.997207810422</v>
      </c>
      <c r="AF63" s="1">
        <v>19024.439046999763</v>
      </c>
      <c r="AG63" s="1">
        <v>17912.134312493941</v>
      </c>
      <c r="AH63" s="1">
        <v>16056.673045434542</v>
      </c>
      <c r="AI63" s="1">
        <v>29466.489677779085</v>
      </c>
      <c r="AJ63" s="1">
        <v>18087.663430946497</v>
      </c>
      <c r="AK63" s="1">
        <v>17917.599370208631</v>
      </c>
      <c r="AL63" s="1">
        <f t="shared" si="4"/>
        <v>9999</v>
      </c>
      <c r="AM63" s="1">
        <v>15201.267996891307</v>
      </c>
      <c r="AN63" s="1">
        <v>27909.749006409322</v>
      </c>
      <c r="AO63" s="1">
        <v>17137.272931073217</v>
      </c>
      <c r="AP63" s="1">
        <v>17910.203728145894</v>
      </c>
      <c r="AQ63" s="1">
        <f t="shared" si="5"/>
        <v>9999</v>
      </c>
      <c r="AR63" s="1">
        <v>14336.914129087771</v>
      </c>
      <c r="AS63" s="1">
        <v>26335.075913459677</v>
      </c>
      <c r="AT63" s="1">
        <v>16175.280061177056</v>
      </c>
      <c r="AU63" s="1">
        <v>17889.977792769892</v>
      </c>
      <c r="AV63" s="1">
        <f t="shared" si="6"/>
        <v>9999</v>
      </c>
      <c r="AW63" s="1">
        <v>13465.435214633617</v>
      </c>
      <c r="AX63" s="1">
        <v>24745.793230638708</v>
      </c>
      <c r="AY63" s="1">
        <v>15203.713779551379</v>
      </c>
      <c r="AZ63" s="1">
        <v>17856.973836803678</v>
      </c>
      <c r="BA63" s="1">
        <f t="shared" si="7"/>
        <v>9999</v>
      </c>
    </row>
    <row r="64" spans="1:53">
      <c r="A64" s="2">
        <f t="shared" si="8"/>
        <v>2058</v>
      </c>
      <c r="B64" s="1">
        <f>economy!Z104</f>
        <v>13487.569983656833</v>
      </c>
      <c r="C64" s="1">
        <f>economy!AA104</f>
        <v>24944.184488785435</v>
      </c>
      <c r="D64" s="1">
        <f>economy!AB104</f>
        <v>15482.216450505521</v>
      </c>
      <c r="E64" s="1">
        <f>SUMPRODUCT(economy!B104:D104,economy!K104:M104)/SUM(economy!B104:D104)</f>
        <v>18144.222131592989</v>
      </c>
      <c r="F64" s="1">
        <v>17011.722377795246</v>
      </c>
      <c r="G64" s="1">
        <v>31111.493739954101</v>
      </c>
      <c r="H64" s="1">
        <v>19161.144364555978</v>
      </c>
      <c r="I64" s="1">
        <v>18210.67011175329</v>
      </c>
      <c r="J64" s="1">
        <v>16187.066822214079</v>
      </c>
      <c r="K64" s="1">
        <v>29599.847320596098</v>
      </c>
      <c r="L64" s="1">
        <v>18227.693960936973</v>
      </c>
      <c r="M64" s="1">
        <v>18241.498571625671</v>
      </c>
      <c r="N64" s="1">
        <f t="shared" si="0"/>
        <v>2058</v>
      </c>
      <c r="O64" s="1">
        <v>15349.729226662092</v>
      </c>
      <c r="P64" s="1">
        <v>28065.480695910952</v>
      </c>
      <c r="Q64" s="1">
        <v>17280.567865935678</v>
      </c>
      <c r="R64" s="1">
        <v>18260.464292854354</v>
      </c>
      <c r="S64" s="1">
        <f t="shared" si="1"/>
        <v>2058</v>
      </c>
      <c r="T64" s="1">
        <v>14501.258924293506</v>
      </c>
      <c r="U64" s="1">
        <v>26511.248250916749</v>
      </c>
      <c r="V64" s="1">
        <v>16321.533452871769</v>
      </c>
      <c r="W64" s="1">
        <v>18267.42828405774</v>
      </c>
      <c r="X64" s="1">
        <f t="shared" si="2"/>
        <v>2058</v>
      </c>
      <c r="Y64" s="1">
        <v>13643.235942117426</v>
      </c>
      <c r="Z64" s="1">
        <v>24940.050225909523</v>
      </c>
      <c r="AA64" s="1">
        <v>15352.381229234383</v>
      </c>
      <c r="AB64" s="1">
        <v>18262.257822960313</v>
      </c>
      <c r="AC64" s="1">
        <f t="shared" si="3"/>
        <v>2058</v>
      </c>
      <c r="AD64" s="1">
        <v>16927.666669624126</v>
      </c>
      <c r="AE64" s="1">
        <v>31270.003274172443</v>
      </c>
      <c r="AF64" s="1">
        <v>19393.866703952208</v>
      </c>
      <c r="AG64" s="1">
        <v>18205.205214428988</v>
      </c>
      <c r="AH64" s="1">
        <v>16083.423356320975</v>
      </c>
      <c r="AI64" s="1">
        <v>29725.013194264073</v>
      </c>
      <c r="AJ64" s="1">
        <v>18441.502744511075</v>
      </c>
      <c r="AK64" s="1">
        <v>18213.10657170702</v>
      </c>
      <c r="AL64" s="1">
        <f t="shared" si="4"/>
        <v>2058</v>
      </c>
      <c r="AM64" s="1">
        <v>15228.019253560889</v>
      </c>
      <c r="AN64" s="1">
        <v>28157.855652093403</v>
      </c>
      <c r="AO64" s="1">
        <v>17474.774155839837</v>
      </c>
      <c r="AP64" s="1">
        <v>18207.676049984839</v>
      </c>
      <c r="AQ64" s="1">
        <f t="shared" si="5"/>
        <v>9999</v>
      </c>
      <c r="AR64" s="1">
        <v>14363.308647738593</v>
      </c>
      <c r="AS64" s="1">
        <v>26571.920798296476</v>
      </c>
      <c r="AT64" s="1">
        <v>16495.768168323997</v>
      </c>
      <c r="AU64" s="1">
        <v>18188.947545349663</v>
      </c>
      <c r="AV64" s="1">
        <f t="shared" si="6"/>
        <v>9999</v>
      </c>
      <c r="AW64" s="1">
        <v>13491.155140982242</v>
      </c>
      <c r="AX64" s="1">
        <v>24970.623727403548</v>
      </c>
      <c r="AY64" s="1">
        <v>15506.590573904012</v>
      </c>
      <c r="AZ64" s="1">
        <v>18156.979883265802</v>
      </c>
      <c r="BA64" s="1">
        <f t="shared" si="7"/>
        <v>9999</v>
      </c>
    </row>
    <row r="65" spans="1:53">
      <c r="A65" s="2">
        <f t="shared" si="8"/>
        <v>2059</v>
      </c>
      <c r="B65" s="1">
        <f>economy!Z105</f>
        <v>13508.358600173004</v>
      </c>
      <c r="C65" s="1">
        <f>economy!AA105</f>
        <v>25158.667246294761</v>
      </c>
      <c r="D65" s="1">
        <f>economy!AB105</f>
        <v>15782.082471462039</v>
      </c>
      <c r="E65" s="1">
        <f>SUMPRODUCT(economy!B105:D105,economy!K105:M105)/SUM(economy!B105:D105)</f>
        <v>18442.053270580152</v>
      </c>
      <c r="F65" s="1">
        <v>17011.471301615959</v>
      </c>
      <c r="G65" s="1">
        <v>31346.512128558679</v>
      </c>
      <c r="H65" s="1">
        <v>19519.648949785173</v>
      </c>
      <c r="I65" s="1">
        <v>18484.236008666983</v>
      </c>
      <c r="J65" s="1">
        <v>16189.127790077382</v>
      </c>
      <c r="K65" s="1">
        <v>29827.04141883352</v>
      </c>
      <c r="L65" s="1">
        <v>18570.630819414873</v>
      </c>
      <c r="M65" s="1">
        <v>18518.106613613443</v>
      </c>
      <c r="N65" s="1">
        <f t="shared" si="0"/>
        <v>2059</v>
      </c>
      <c r="O65" s="1">
        <v>15353.812453958377</v>
      </c>
      <c r="P65" s="1">
        <v>28284.240565745029</v>
      </c>
      <c r="Q65" s="1">
        <v>17607.456934356178</v>
      </c>
      <c r="R65" s="1">
        <v>18539.884861742172</v>
      </c>
      <c r="S65" s="1">
        <f t="shared" si="1"/>
        <v>2059</v>
      </c>
      <c r="T65" s="1">
        <v>14507.073237731967</v>
      </c>
      <c r="U65" s="1">
        <v>26720.982213228792</v>
      </c>
      <c r="V65" s="1">
        <v>16631.925463266994</v>
      </c>
      <c r="W65" s="1">
        <v>18549.418230691754</v>
      </c>
      <c r="X65" s="1">
        <f t="shared" si="2"/>
        <v>2059</v>
      </c>
      <c r="Y65" s="1">
        <v>13650.490957354865</v>
      </c>
      <c r="Z65" s="1">
        <v>25140.188277462064</v>
      </c>
      <c r="AA65" s="1">
        <v>15645.859596149598</v>
      </c>
      <c r="AB65" s="1">
        <v>18546.560501226362</v>
      </c>
      <c r="AC65" s="1">
        <f t="shared" si="3"/>
        <v>2059</v>
      </c>
      <c r="AD65" s="1">
        <v>16949.361333439701</v>
      </c>
      <c r="AE65" s="1">
        <v>31529.512787602584</v>
      </c>
      <c r="AF65" s="1">
        <v>19763.145538298846</v>
      </c>
      <c r="AG65" s="1">
        <v>18498.439749721307</v>
      </c>
      <c r="AH65" s="1">
        <v>16105.985572449714</v>
      </c>
      <c r="AI65" s="1">
        <v>29975.958420067709</v>
      </c>
      <c r="AJ65" s="1">
        <v>18795.572199546328</v>
      </c>
      <c r="AK65" s="1">
        <v>18509.144182008731</v>
      </c>
      <c r="AL65" s="1">
        <f t="shared" si="4"/>
        <v>2059</v>
      </c>
      <c r="AM65" s="1">
        <v>15251.007531571851</v>
      </c>
      <c r="AN65" s="1">
        <v>28399.209855301939</v>
      </c>
      <c r="AO65" s="1">
        <v>17812.813257973812</v>
      </c>
      <c r="AP65" s="1">
        <v>18506.007697913967</v>
      </c>
      <c r="AQ65" s="1">
        <f t="shared" si="5"/>
        <v>2059</v>
      </c>
      <c r="AR65" s="1">
        <v>14386.323759535677</v>
      </c>
      <c r="AS65" s="1">
        <v>26802.753859241471</v>
      </c>
      <c r="AT65" s="1">
        <v>16817.036228895264</v>
      </c>
      <c r="AU65" s="1">
        <v>18489.068135480775</v>
      </c>
      <c r="AV65" s="1">
        <f t="shared" si="6"/>
        <v>2059</v>
      </c>
      <c r="AW65" s="1">
        <v>13513.841508740516</v>
      </c>
      <c r="AX65" s="1">
        <v>25190.105322850581</v>
      </c>
      <c r="AY65" s="1">
        <v>15810.429572287892</v>
      </c>
      <c r="AZ65" s="1">
        <v>18458.391754619304</v>
      </c>
      <c r="BA65" s="1">
        <f t="shared" si="7"/>
        <v>9999</v>
      </c>
    </row>
    <row r="66" spans="1:53">
      <c r="A66" s="2">
        <f t="shared" si="8"/>
        <v>2060</v>
      </c>
      <c r="B66" s="1">
        <f>economy!Z106</f>
        <v>13525.75720646327</v>
      </c>
      <c r="C66" s="1">
        <f>economy!AA106</f>
        <v>25366.91832365116</v>
      </c>
      <c r="D66" s="1">
        <f>economy!AB106</f>
        <v>16082.212807915865</v>
      </c>
      <c r="E66" s="1">
        <f>SUMPRODUCT(economy!B106:D106,economy!K106:M106)/SUM(economy!B106:D106)</f>
        <v>18740.511638121639</v>
      </c>
      <c r="F66" s="1">
        <v>17006.906405096212</v>
      </c>
      <c r="G66" s="1">
        <v>31573.940009056492</v>
      </c>
      <c r="H66" s="1">
        <v>19878.771812417679</v>
      </c>
      <c r="I66" s="1">
        <v>18757.924707962553</v>
      </c>
      <c r="J66" s="1">
        <v>16187.176492467683</v>
      </c>
      <c r="K66" s="1">
        <v>30047.198053318207</v>
      </c>
      <c r="L66" s="1">
        <v>18914.288393224189</v>
      </c>
      <c r="M66" s="1">
        <v>18795.012481897706</v>
      </c>
      <c r="N66" s="1">
        <f t="shared" si="0"/>
        <v>2060</v>
      </c>
      <c r="O66" s="1">
        <v>15354.178126023118</v>
      </c>
      <c r="P66" s="1">
        <v>28496.501127431206</v>
      </c>
      <c r="Q66" s="1">
        <v>17935.1539831927</v>
      </c>
      <c r="R66" s="1">
        <v>18819.776502188121</v>
      </c>
      <c r="S66" s="1">
        <f t="shared" si="1"/>
        <v>2060</v>
      </c>
      <c r="T66" s="1">
        <v>14509.457083658506</v>
      </c>
      <c r="U66" s="1">
        <v>26924.738818079921</v>
      </c>
      <c r="V66" s="1">
        <v>16943.19722864416</v>
      </c>
      <c r="W66" s="1">
        <v>18832.049857815429</v>
      </c>
      <c r="X66" s="1">
        <f t="shared" si="2"/>
        <v>2060</v>
      </c>
      <c r="Y66" s="1">
        <v>13654.59426685261</v>
      </c>
      <c r="Z66" s="1">
        <v>25334.853545963811</v>
      </c>
      <c r="AA66" s="1">
        <v>15940.27378836099</v>
      </c>
      <c r="AB66" s="1">
        <v>18831.671944121521</v>
      </c>
      <c r="AC66" s="1">
        <f t="shared" si="3"/>
        <v>2060</v>
      </c>
      <c r="AD66" s="1">
        <v>16966.292341417298</v>
      </c>
      <c r="AE66" s="1">
        <v>31780.168096711088</v>
      </c>
      <c r="AF66" s="1">
        <v>20131.970912852488</v>
      </c>
      <c r="AG66" s="1">
        <v>18791.550534727958</v>
      </c>
      <c r="AH66" s="1">
        <v>16124.278968034107</v>
      </c>
      <c r="AI66" s="1">
        <v>30219.028513644269</v>
      </c>
      <c r="AJ66" s="1">
        <v>19149.619346439962</v>
      </c>
      <c r="AK66" s="1">
        <v>18805.46277592019</v>
      </c>
      <c r="AL66" s="1">
        <f t="shared" si="4"/>
        <v>2060</v>
      </c>
      <c r="AM66" s="1">
        <v>15270.172761931863</v>
      </c>
      <c r="AN66" s="1">
        <v>28633.567088120515</v>
      </c>
      <c r="AO66" s="1">
        <v>18151.182780085477</v>
      </c>
      <c r="AP66" s="1">
        <v>18804.98349073192</v>
      </c>
      <c r="AQ66" s="1">
        <f t="shared" si="5"/>
        <v>2060</v>
      </c>
      <c r="AR66" s="1">
        <v>14405.916511005345</v>
      </c>
      <c r="AS66" s="1">
        <v>27027.37508078296</v>
      </c>
      <c r="AT66" s="1">
        <v>17138.915157728006</v>
      </c>
      <c r="AU66" s="1">
        <v>18790.154942235029</v>
      </c>
      <c r="AV66" s="1">
        <f t="shared" si="6"/>
        <v>2060</v>
      </c>
      <c r="AW66" s="1">
        <v>13533.46527910133</v>
      </c>
      <c r="AX66" s="1">
        <v>25404.075450263288</v>
      </c>
      <c r="AY66" s="1">
        <v>16115.094051203356</v>
      </c>
      <c r="AZ66" s="1">
        <v>18761.051789364534</v>
      </c>
      <c r="BA66" s="1">
        <f t="shared" si="7"/>
        <v>2060</v>
      </c>
    </row>
    <row r="67" spans="1:53">
      <c r="A67" s="2">
        <f t="shared" si="8"/>
        <v>2061</v>
      </c>
      <c r="B67" s="1">
        <f>economy!Z107</f>
        <v>13539.699003035401</v>
      </c>
      <c r="C67" s="1">
        <f>economy!AA107</f>
        <v>25568.691442947122</v>
      </c>
      <c r="D67" s="1">
        <f>economy!AB107</f>
        <v>16382.396263615323</v>
      </c>
      <c r="E67" s="1">
        <f>SUMPRODUCT(economy!B107:D107,economy!K107:M107)/SUM(economy!B107:D107)</f>
        <v>19039.350156516815</v>
      </c>
      <c r="F67" s="1">
        <v>16998.070842277073</v>
      </c>
      <c r="G67" s="1">
        <v>31793.707729073783</v>
      </c>
      <c r="H67" s="1">
        <v>20238.417742842077</v>
      </c>
      <c r="I67" s="1">
        <v>19031.628701404083</v>
      </c>
      <c r="J67" s="1">
        <v>16181.25222881298</v>
      </c>
      <c r="K67" s="1">
        <v>30260.250826833209</v>
      </c>
      <c r="L67" s="1">
        <v>19258.579337395728</v>
      </c>
      <c r="M67" s="1">
        <v>19072.112660733685</v>
      </c>
      <c r="N67" s="1">
        <f t="shared" si="0"/>
        <v>2061</v>
      </c>
      <c r="O67" s="1">
        <v>15350.861973326593</v>
      </c>
      <c r="P67" s="1">
        <v>28702.199469147152</v>
      </c>
      <c r="Q67" s="1">
        <v>18263.579317334144</v>
      </c>
      <c r="R67" s="1">
        <v>19100.039867150423</v>
      </c>
      <c r="S67" s="1">
        <f t="shared" si="1"/>
        <v>2061</v>
      </c>
      <c r="T67" s="1">
        <v>14508.442895863971</v>
      </c>
      <c r="U67" s="1">
        <v>27122.458830104057</v>
      </c>
      <c r="V67" s="1">
        <v>17255.276455209787</v>
      </c>
      <c r="W67" s="1">
        <v>19115.228139506107</v>
      </c>
      <c r="X67" s="1">
        <f t="shared" si="2"/>
        <v>2061</v>
      </c>
      <c r="Y67" s="1">
        <v>13655.575263770941</v>
      </c>
      <c r="Z67" s="1">
        <v>25523.990622420144</v>
      </c>
      <c r="AA67" s="1">
        <v>16235.558632740443</v>
      </c>
      <c r="AB67" s="1">
        <v>19117.501571807985</v>
      </c>
      <c r="AC67" s="1">
        <f t="shared" si="3"/>
        <v>2061</v>
      </c>
      <c r="AD67" s="1">
        <v>16978.350411429848</v>
      </c>
      <c r="AE67" s="1">
        <v>32021.599733229574</v>
      </c>
      <c r="AF67" s="1">
        <v>20500.019849685759</v>
      </c>
      <c r="AG67" s="1">
        <v>19084.232487389581</v>
      </c>
      <c r="AH67" s="1">
        <v>16138.219702962244</v>
      </c>
      <c r="AI67" s="1">
        <v>30453.917597892334</v>
      </c>
      <c r="AJ67" s="1">
        <v>19503.376961853079</v>
      </c>
      <c r="AK67" s="1">
        <v>19101.797876488185</v>
      </c>
      <c r="AL67" s="1">
        <f t="shared" si="4"/>
        <v>2061</v>
      </c>
      <c r="AM67" s="1">
        <v>15285.452552031227</v>
      </c>
      <c r="AN67" s="1">
        <v>28860.676148627335</v>
      </c>
      <c r="AO67" s="1">
        <v>18489.66354403468</v>
      </c>
      <c r="AP67" s="1">
        <v>19104.375599861709</v>
      </c>
      <c r="AQ67" s="1">
        <f t="shared" si="5"/>
        <v>2061</v>
      </c>
      <c r="AR67" s="1">
        <v>14422.042287963137</v>
      </c>
      <c r="AS67" s="1">
        <v>27245.579739323817</v>
      </c>
      <c r="AT67" s="1">
        <v>17461.226723297645</v>
      </c>
      <c r="AU67" s="1">
        <v>19092.012853157503</v>
      </c>
      <c r="AV67" s="1">
        <f t="shared" si="6"/>
        <v>2061</v>
      </c>
      <c r="AW67" s="1">
        <v>13549.99629566379</v>
      </c>
      <c r="AX67" s="1">
        <v>25612.368435586479</v>
      </c>
      <c r="AY67" s="1">
        <v>16420.440277208658</v>
      </c>
      <c r="AZ67" s="1">
        <v>19064.793741005877</v>
      </c>
      <c r="BA67" s="1">
        <f t="shared" si="7"/>
        <v>2061</v>
      </c>
    </row>
    <row r="68" spans="1:53">
      <c r="A68" s="2">
        <f t="shared" si="8"/>
        <v>2062</v>
      </c>
      <c r="B68" s="1">
        <f>economy!Z108</f>
        <v>13550.113383558422</v>
      </c>
      <c r="C68" s="1">
        <f>economy!AA108</f>
        <v>25763.730509549492</v>
      </c>
      <c r="D68" s="1">
        <f>economy!AB108</f>
        <v>16682.407710499025</v>
      </c>
      <c r="E68" s="1">
        <f>SUMPRODUCT(economy!B108:D108,economy!K108:M108)/SUM(economy!B108:D108)</f>
        <v>19338.30480397911</v>
      </c>
      <c r="F68" s="1">
        <v>16985.010717562265</v>
      </c>
      <c r="G68" s="1">
        <v>32005.752276478604</v>
      </c>
      <c r="H68" s="1">
        <v>20598.492067880215</v>
      </c>
      <c r="I68" s="1">
        <v>19305.240983910458</v>
      </c>
      <c r="J68" s="1">
        <v>16171.396896180036</v>
      </c>
      <c r="K68" s="1">
        <v>30466.139292427943</v>
      </c>
      <c r="L68" s="1">
        <v>19603.416699157959</v>
      </c>
      <c r="M68" s="1">
        <v>19349.303966036201</v>
      </c>
      <c r="N68" s="1">
        <f t="shared" si="0"/>
        <v>2062</v>
      </c>
      <c r="O68" s="1">
        <v>15343.901997410303</v>
      </c>
      <c r="P68" s="1">
        <v>28901.277987188223</v>
      </c>
      <c r="Q68" s="1">
        <v>18592.653511137531</v>
      </c>
      <c r="R68" s="1">
        <v>19380.575784084765</v>
      </c>
      <c r="S68" s="1">
        <f t="shared" si="1"/>
        <v>2062</v>
      </c>
      <c r="T68" s="1">
        <v>14504.065079248088</v>
      </c>
      <c r="U68" s="1">
        <v>27314.087727898837</v>
      </c>
      <c r="V68" s="1">
        <v>17568.091016424758</v>
      </c>
      <c r="W68" s="1">
        <v>19398.858082485935</v>
      </c>
      <c r="X68" s="1">
        <f t="shared" si="2"/>
        <v>2062</v>
      </c>
      <c r="Y68" s="1">
        <v>13653.465039201226</v>
      </c>
      <c r="Z68" s="1">
        <v>25707.548265325313</v>
      </c>
      <c r="AA68" s="1">
        <v>16531.64904051039</v>
      </c>
      <c r="AB68" s="1">
        <v>19403.958711374737</v>
      </c>
      <c r="AC68" s="1">
        <f t="shared" si="3"/>
        <v>2062</v>
      </c>
      <c r="AD68" s="1">
        <v>16985.422387246461</v>
      </c>
      <c r="AE68" s="1">
        <v>32253.426449874652</v>
      </c>
      <c r="AF68" s="1">
        <v>20866.950351054369</v>
      </c>
      <c r="AG68" s="1">
        <v>19376.162278701318</v>
      </c>
      <c r="AH68" s="1">
        <v>16147.720936145874</v>
      </c>
      <c r="AI68" s="1">
        <v>30680.310763585869</v>
      </c>
      <c r="AJ68" s="1">
        <v>19856.562486281342</v>
      </c>
      <c r="AK68" s="1">
        <v>19397.869474597974</v>
      </c>
      <c r="AL68" s="1">
        <f t="shared" si="4"/>
        <v>2062</v>
      </c>
      <c r="AM68" s="1">
        <v>15296.782261182674</v>
      </c>
      <c r="AN68" s="1">
        <v>29080.279144739514</v>
      </c>
      <c r="AO68" s="1">
        <v>18828.024194543192</v>
      </c>
      <c r="AP68" s="1">
        <v>19403.943137927548</v>
      </c>
      <c r="AQ68" s="1">
        <f t="shared" si="5"/>
        <v>2062</v>
      </c>
      <c r="AR68" s="1">
        <v>14434.65486311102</v>
      </c>
      <c r="AS68" s="1">
        <v>27457.158377547446</v>
      </c>
      <c r="AT68" s="1">
        <v>17783.783185109824</v>
      </c>
      <c r="AU68" s="1">
        <v>19394.435920006457</v>
      </c>
      <c r="AV68" s="1">
        <f t="shared" si="6"/>
        <v>2062</v>
      </c>
      <c r="AW68" s="1">
        <v>13563.403311653867</v>
      </c>
      <c r="AX68" s="1">
        <v>25814.815468719942</v>
      </c>
      <c r="AY68" s="1">
        <v>16726.317225026814</v>
      </c>
      <c r="AZ68" s="1">
        <v>19369.442497008706</v>
      </c>
      <c r="BA68" s="1">
        <f t="shared" si="7"/>
        <v>2062</v>
      </c>
    </row>
    <row r="69" spans="1:53">
      <c r="A69" s="2">
        <f t="shared" si="8"/>
        <v>2063</v>
      </c>
      <c r="B69" s="1">
        <f>economy!Z109</f>
        <v>13556.925884700613</v>
      </c>
      <c r="C69" s="1">
        <f>economy!AA109</f>
        <v>25951.769284353384</v>
      </c>
      <c r="D69" s="1">
        <f>economy!AB109</f>
        <v>16982.007332743095</v>
      </c>
      <c r="E69" s="1">
        <f>SUMPRODUCT(economy!B109:D109,economy!K109:M109)/SUM(economy!B109:D109)</f>
        <v>19637.093774639008</v>
      </c>
      <c r="F69" s="1">
        <v>16967.775029322453</v>
      </c>
      <c r="G69" s="1">
        <v>32210.017314062767</v>
      </c>
      <c r="H69" s="1">
        <v>20958.900726287175</v>
      </c>
      <c r="I69" s="1">
        <v>19578.655200150431</v>
      </c>
      <c r="J69" s="1">
        <v>16157.654942854737</v>
      </c>
      <c r="K69" s="1">
        <v>30664.808987279044</v>
      </c>
      <c r="L69" s="1">
        <v>19948.71398270184</v>
      </c>
      <c r="M69" s="1">
        <v>19626.483682611266</v>
      </c>
      <c r="N69" s="1">
        <f t="shared" si="0"/>
        <v>2063</v>
      </c>
      <c r="O69" s="1">
        <v>15333.338432860355</v>
      </c>
      <c r="P69" s="1">
        <v>29093.684417920987</v>
      </c>
      <c r="Q69" s="1">
        <v>18922.29746307998</v>
      </c>
      <c r="R69" s="1">
        <v>19661.285382552342</v>
      </c>
      <c r="S69" s="1">
        <f t="shared" si="1"/>
        <v>2063</v>
      </c>
      <c r="T69" s="1">
        <v>14496.359978724096</v>
      </c>
      <c r="U69" s="1">
        <v>27499.575733181518</v>
      </c>
      <c r="V69" s="1">
        <v>17881.568998235827</v>
      </c>
      <c r="W69" s="1">
        <v>19682.844843927203</v>
      </c>
      <c r="X69" s="1">
        <f t="shared" si="2"/>
        <v>2063</v>
      </c>
      <c r="Y69" s="1">
        <v>13648.296356674473</v>
      </c>
      <c r="Z69" s="1">
        <v>25885.479426333386</v>
      </c>
      <c r="AA69" s="1">
        <v>16828.480043808097</v>
      </c>
      <c r="AB69" s="1">
        <v>19690.95270474903</v>
      </c>
      <c r="AC69" s="1">
        <f t="shared" si="3"/>
        <v>2063</v>
      </c>
      <c r="AD69" s="1">
        <v>16987.391443284505</v>
      </c>
      <c r="AE69" s="1">
        <v>32475.255345490783</v>
      </c>
      <c r="AF69" s="1">
        <v>21232.400758861793</v>
      </c>
      <c r="AG69" s="1">
        <v>19666.997825677714</v>
      </c>
      <c r="AH69" s="1">
        <v>16152.692969247428</v>
      </c>
      <c r="AI69" s="1">
        <v>30897.884137176039</v>
      </c>
      <c r="AJ69" s="1">
        <v>20208.87748834888</v>
      </c>
      <c r="AK69" s="1">
        <v>19693.381578547767</v>
      </c>
      <c r="AL69" s="1">
        <f t="shared" si="4"/>
        <v>2063</v>
      </c>
      <c r="AM69" s="1">
        <v>15304.095098405618</v>
      </c>
      <c r="AN69" s="1">
        <v>29292.111524881129</v>
      </c>
      <c r="AO69" s="1">
        <v>19166.02076109948</v>
      </c>
      <c r="AP69" s="1">
        <v>19703.431768568622</v>
      </c>
      <c r="AQ69" s="1">
        <f t="shared" si="5"/>
        <v>2063</v>
      </c>
      <c r="AR69" s="1">
        <v>14443.706459721594</v>
      </c>
      <c r="AS69" s="1">
        <v>27661.896812372241</v>
      </c>
      <c r="AT69" s="1">
        <v>18106.386943506681</v>
      </c>
      <c r="AU69" s="1">
        <v>19697.20702925459</v>
      </c>
      <c r="AV69" s="1">
        <f t="shared" si="6"/>
        <v>2063</v>
      </c>
      <c r="AW69" s="1">
        <v>13573.65402865097</v>
      </c>
      <c r="AX69" s="1">
        <v>26011.24459858489</v>
      </c>
      <c r="AY69" s="1">
        <v>17032.566304083284</v>
      </c>
      <c r="AZ69" s="1">
        <v>19674.813807842922</v>
      </c>
      <c r="BA69" s="1">
        <f t="shared" si="7"/>
        <v>2063</v>
      </c>
    </row>
    <row r="70" spans="1:53">
      <c r="A70" s="2">
        <f t="shared" si="8"/>
        <v>2064</v>
      </c>
      <c r="B70" s="1">
        <f>economy!Z110</f>
        <v>13560.05815621219</v>
      </c>
      <c r="C70" s="1">
        <f>economy!AA110</f>
        <v>26132.531090208286</v>
      </c>
      <c r="D70" s="1">
        <f>economy!AB110</f>
        <v>17280.939865561373</v>
      </c>
      <c r="E70" s="1">
        <f>SUMPRODUCT(economy!B110:D110,economy!K110:M110)/SUM(economy!B110:D110)</f>
        <v>19935.416635906531</v>
      </c>
      <c r="F70" s="1">
        <v>16946.415606903542</v>
      </c>
      <c r="G70" s="1">
        <v>32406.453203207668</v>
      </c>
      <c r="H70" s="1">
        <v>21319.550345374719</v>
      </c>
      <c r="I70" s="1">
        <v>19851.765788934274</v>
      </c>
      <c r="J70" s="1">
        <v>16140.073316187938</v>
      </c>
      <c r="K70" s="1">
        <v>30856.211457228666</v>
      </c>
      <c r="L70" s="1">
        <v>20294.385215329356</v>
      </c>
      <c r="M70" s="1">
        <v>19903.549699657502</v>
      </c>
      <c r="N70" s="1">
        <f t="shared" si="0"/>
        <v>2064</v>
      </c>
      <c r="O70" s="1">
        <v>15319.213704364958</v>
      </c>
      <c r="P70" s="1">
        <v>29279.371861965115</v>
      </c>
      <c r="Q70" s="1">
        <v>19252.432451993445</v>
      </c>
      <c r="R70" s="1">
        <v>19942.070220530222</v>
      </c>
      <c r="S70" s="1">
        <f t="shared" si="1"/>
        <v>2064</v>
      </c>
      <c r="T70" s="1">
        <v>14485.365843976768</v>
      </c>
      <c r="U70" s="1">
        <v>27678.877833579303</v>
      </c>
      <c r="V70" s="1">
        <v>18195.638746030316</v>
      </c>
      <c r="W70" s="1">
        <v>19967.093848349567</v>
      </c>
      <c r="X70" s="1">
        <f t="shared" si="2"/>
        <v>2064</v>
      </c>
      <c r="Y70" s="1">
        <v>13640.103623237126</v>
      </c>
      <c r="Z70" s="1">
        <v>26057.741270822229</v>
      </c>
      <c r="AA70" s="1">
        <v>17125.98683405972</v>
      </c>
      <c r="AB70" s="1">
        <v>19978.393016044462</v>
      </c>
      <c r="AC70" s="1">
        <f t="shared" si="3"/>
        <v>2064</v>
      </c>
      <c r="AD70" s="1">
        <v>16984.137332308896</v>
      </c>
      <c r="AE70" s="1">
        <v>32686.682084516877</v>
      </c>
      <c r="AF70" s="1">
        <v>21595.989160643931</v>
      </c>
      <c r="AG70" s="1">
        <v>19956.377833653303</v>
      </c>
      <c r="AH70" s="1">
        <v>16153.043422186704</v>
      </c>
      <c r="AI70" s="1">
        <v>31106.30501801601</v>
      </c>
      <c r="AJ70" s="1">
        <v>20560.007161556328</v>
      </c>
      <c r="AK70" s="1">
        <v>19988.021799532809</v>
      </c>
      <c r="AL70" s="1">
        <f t="shared" si="4"/>
        <v>2064</v>
      </c>
      <c r="AM70" s="1">
        <v>15307.322243408424</v>
      </c>
      <c r="AN70" s="1">
        <v>29495.902159011632</v>
      </c>
      <c r="AO70" s="1">
        <v>19503.396242176703</v>
      </c>
      <c r="AP70" s="1">
        <v>20002.573341905529</v>
      </c>
      <c r="AQ70" s="1">
        <f t="shared" si="5"/>
        <v>2064</v>
      </c>
      <c r="AR70" s="1">
        <v>14449.14783203363</v>
      </c>
      <c r="AS70" s="1">
        <v>27859.576178905103</v>
      </c>
      <c r="AT70" s="1">
        <v>18428.830204650065</v>
      </c>
      <c r="AU70" s="1">
        <v>20000.097590579655</v>
      </c>
      <c r="AV70" s="1">
        <f t="shared" si="6"/>
        <v>2064</v>
      </c>
      <c r="AW70" s="1">
        <v>13580.715147207186</v>
      </c>
      <c r="AX70" s="1">
        <v>26201.480753550521</v>
      </c>
      <c r="AY70" s="1">
        <v>17339.021095326025</v>
      </c>
      <c r="AZ70" s="1">
        <v>19980.714028428149</v>
      </c>
      <c r="BA70" s="1">
        <f t="shared" si="7"/>
        <v>2064</v>
      </c>
    </row>
    <row r="71" spans="1:53">
      <c r="A71" s="2">
        <f t="shared" si="8"/>
        <v>2065</v>
      </c>
      <c r="B71" s="1">
        <f>economy!Z111</f>
        <v>13559.427953202736</v>
      </c>
      <c r="C71" s="1">
        <f>economy!AA111</f>
        <v>26305.728557746494</v>
      </c>
      <c r="D71" s="1">
        <f>economy!AB111</f>
        <v>17578.93383277105</v>
      </c>
      <c r="E71" s="1">
        <f>SUMPRODUCT(economy!B111:D111,economy!K111:M111)/SUM(economy!B111:D111)</f>
        <v>20232.953488497085</v>
      </c>
      <c r="F71" s="1">
        <v>16920.987041338281</v>
      </c>
      <c r="G71" s="1">
        <v>32595.017016398975</v>
      </c>
      <c r="H71" s="1">
        <v>21680.348318425917</v>
      </c>
      <c r="I71" s="1">
        <v>20124.468125071118</v>
      </c>
      <c r="J71" s="1">
        <v>16118.701404948011</v>
      </c>
      <c r="K71" s="1">
        <v>31040.304271843379</v>
      </c>
      <c r="L71" s="1">
        <v>20640.345014687464</v>
      </c>
      <c r="M71" s="1">
        <v>20180.400644232104</v>
      </c>
      <c r="N71" s="1">
        <f t="shared" ref="N71:N134" si="9">IF(M71&gt;$I71,$A71,9999)</f>
        <v>2065</v>
      </c>
      <c r="O71" s="1">
        <v>15301.572379045771</v>
      </c>
      <c r="P71" s="1">
        <v>29458.298800433036</v>
      </c>
      <c r="Q71" s="1">
        <v>19582.980194615619</v>
      </c>
      <c r="R71" s="1">
        <v>20222.832409144725</v>
      </c>
      <c r="S71" s="1">
        <f t="shared" ref="S71:S134" si="10">IF(R71&gt;$I71,$A71,9999)</f>
        <v>2065</v>
      </c>
      <c r="T71" s="1">
        <v>14471.122790218325</v>
      </c>
      <c r="U71" s="1">
        <v>27851.953798874292</v>
      </c>
      <c r="V71" s="1">
        <v>18510.22891307827</v>
      </c>
      <c r="W71" s="1">
        <v>20251.510903355436</v>
      </c>
      <c r="X71" s="1">
        <f t="shared" ref="X71:X134" si="11">IF(W71&gt;$I71,$A71,9999)</f>
        <v>2065</v>
      </c>
      <c r="Y71" s="1">
        <v>13628.922857199897</v>
      </c>
      <c r="Z71" s="1">
        <v>26224.295193166461</v>
      </c>
      <c r="AA71" s="1">
        <v>17424.104801956724</v>
      </c>
      <c r="AB71" s="1">
        <v>20266.18933811742</v>
      </c>
      <c r="AC71" s="1">
        <f t="shared" ref="AC71:AC134" si="12">IF(AB71&gt;$I71,$A71,9999)</f>
        <v>2065</v>
      </c>
      <c r="AD71" s="1">
        <v>16975.536677983335</v>
      </c>
      <c r="AE71" s="1">
        <v>32887.291217862949</v>
      </c>
      <c r="AF71" s="1">
        <v>21957.31285061661</v>
      </c>
      <c r="AG71" s="1">
        <v>20243.921396256781</v>
      </c>
      <c r="AH71" s="1">
        <v>16148.677441762473</v>
      </c>
      <c r="AI71" s="1">
        <v>31305.232090090194</v>
      </c>
      <c r="AJ71" s="1">
        <v>20909.619859609444</v>
      </c>
      <c r="AK71" s="1">
        <v>20281.460979348947</v>
      </c>
      <c r="AL71" s="1">
        <f t="shared" ref="AL71:AL134" si="13">IF(AK71&gt;$I71,$A71,9999)</f>
        <v>2065</v>
      </c>
      <c r="AM71" s="1">
        <v>15306.392991675326</v>
      </c>
      <c r="AN71" s="1">
        <v>29691.373473572534</v>
      </c>
      <c r="AO71" s="1">
        <v>19839.880216068465</v>
      </c>
      <c r="AP71" s="1">
        <v>20301.085560354721</v>
      </c>
      <c r="AQ71" s="1">
        <f t="shared" ref="AQ71:AQ134" si="14">IF(AP71&gt;$I71,$A71,9999)</f>
        <v>2065</v>
      </c>
      <c r="AR71" s="1">
        <v>14450.928362950168</v>
      </c>
      <c r="AS71" s="1">
        <v>28049.973012818125</v>
      </c>
      <c r="AT71" s="1">
        <v>18750.894663640083</v>
      </c>
      <c r="AU71" s="1">
        <v>20302.867246776968</v>
      </c>
      <c r="AV71" s="1">
        <f t="shared" ref="AV71:AV134" si="15">IF(AU71&gt;$I71,$A71,9999)</f>
        <v>2065</v>
      </c>
      <c r="AW71" s="1">
        <v>13584.552429724759</v>
      </c>
      <c r="AX71" s="1">
        <v>26385.345788817471</v>
      </c>
      <c r="AY71" s="1">
        <v>17645.507100310431</v>
      </c>
      <c r="AZ71" s="1">
        <v>20286.939874440872</v>
      </c>
      <c r="BA71" s="1">
        <f t="shared" ref="BA71:BA134" si="16">IF(AZ71&gt;$I71,$A71,9999)</f>
        <v>2065</v>
      </c>
    </row>
    <row r="72" spans="1:53">
      <c r="A72" s="2">
        <f t="shared" ref="A72:A135" si="17">1+A71</f>
        <v>2066</v>
      </c>
      <c r="B72" s="1">
        <f>economy!Z112</f>
        <v>13554.949152647823</v>
      </c>
      <c r="C72" s="1">
        <f>economy!AA112</f>
        <v>26471.063416200588</v>
      </c>
      <c r="D72" s="1">
        <f>economy!AB112</f>
        <v>17875.700787693131</v>
      </c>
      <c r="E72" s="1">
        <f>SUMPRODUCT(economy!B112:D112,economy!K112:M112)/SUM(economy!B112:D112)</f>
        <v>20529.36413509848</v>
      </c>
      <c r="F72" s="1">
        <v>16891.546610075344</v>
      </c>
      <c r="G72" s="1">
        <v>32775.672538504921</v>
      </c>
      <c r="H72" s="1">
        <v>22041.202882574122</v>
      </c>
      <c r="I72" s="1">
        <v>20396.658658371882</v>
      </c>
      <c r="J72" s="1">
        <v>16093.590976434685</v>
      </c>
      <c r="K72" s="1">
        <v>31217.051029882081</v>
      </c>
      <c r="L72" s="1">
        <v>20986.508656793005</v>
      </c>
      <c r="M72" s="1">
        <v>20456.936012385078</v>
      </c>
      <c r="N72" s="1">
        <f t="shared" si="9"/>
        <v>2066</v>
      </c>
      <c r="O72" s="1">
        <v>15280.461114264921</v>
      </c>
      <c r="P72" s="1">
        <v>29630.42910309439</v>
      </c>
      <c r="Q72" s="1">
        <v>19913.862904193862</v>
      </c>
      <c r="R72" s="1">
        <v>20503.474735555501</v>
      </c>
      <c r="S72" s="1">
        <f t="shared" si="10"/>
        <v>2066</v>
      </c>
      <c r="T72" s="1">
        <v>14453.672755098116</v>
      </c>
      <c r="U72" s="1">
        <v>28018.76819055554</v>
      </c>
      <c r="V72" s="1">
        <v>18825.268510227579</v>
      </c>
      <c r="W72" s="1">
        <v>20536.002313955272</v>
      </c>
      <c r="X72" s="1">
        <f t="shared" si="11"/>
        <v>2066</v>
      </c>
      <c r="Y72" s="1">
        <v>13614.791652675609</v>
      </c>
      <c r="Z72" s="1">
        <v>26385.106826563773</v>
      </c>
      <c r="AA72" s="1">
        <v>17722.769578827458</v>
      </c>
      <c r="AB72" s="1">
        <v>20554.251698107073</v>
      </c>
      <c r="AC72" s="1">
        <f t="shared" si="12"/>
        <v>2066</v>
      </c>
      <c r="AD72" s="1">
        <v>16961.463314061948</v>
      </c>
      <c r="AE72" s="1">
        <v>33076.656612262224</v>
      </c>
      <c r="AF72" s="1">
        <v>22315.947854881255</v>
      </c>
      <c r="AG72" s="1">
        <v>20529.227661876525</v>
      </c>
      <c r="AH72" s="1">
        <v>16139.497944640663</v>
      </c>
      <c r="AI72" s="1">
        <v>31494.315713314776</v>
      </c>
      <c r="AJ72" s="1">
        <v>21257.36667685346</v>
      </c>
      <c r="AK72" s="1">
        <v>20573.352866992027</v>
      </c>
      <c r="AL72" s="1">
        <f t="shared" si="13"/>
        <v>2066</v>
      </c>
      <c r="AM72" s="1">
        <v>15301.23492450563</v>
      </c>
      <c r="AN72" s="1">
        <v>29878.24164389975</v>
      </c>
      <c r="AO72" s="1">
        <v>20175.188482928301</v>
      </c>
      <c r="AP72" s="1">
        <v>20598.671679760588</v>
      </c>
      <c r="AQ72" s="1">
        <f t="shared" si="14"/>
        <v>2066</v>
      </c>
      <c r="AR72" s="1">
        <v>14448.99617959028</v>
      </c>
      <c r="AS72" s="1">
        <v>28232.859373562515</v>
      </c>
      <c r="AT72" s="1">
        <v>19072.351208919808</v>
      </c>
      <c r="AU72" s="1">
        <v>20605.263608725731</v>
      </c>
      <c r="AV72" s="1">
        <f t="shared" si="15"/>
        <v>2066</v>
      </c>
      <c r="AW72" s="1">
        <v>13585.130775929932</v>
      </c>
      <c r="AX72" s="1">
        <v>26562.658562347086</v>
      </c>
      <c r="AY72" s="1">
        <v>17951.841504660311</v>
      </c>
      <c r="AZ72" s="1">
        <v>20593.278196087063</v>
      </c>
      <c r="BA72" s="1">
        <f t="shared" si="16"/>
        <v>2066</v>
      </c>
    </row>
    <row r="73" spans="1:53">
      <c r="A73" s="2">
        <f t="shared" si="17"/>
        <v>2067</v>
      </c>
      <c r="B73" s="1">
        <f>economy!Z113</f>
        <v>13546.531796237614</v>
      </c>
      <c r="C73" s="1">
        <f>economy!AA113</f>
        <v>26628.226335152409</v>
      </c>
      <c r="D73" s="1">
        <f>economy!AB113</f>
        <v>18170.934562550236</v>
      </c>
      <c r="E73" s="1">
        <f>SUMPRODUCT(economy!B113:D113,economy!K113:M113)/SUM(economy!B113:D113)</f>
        <v>20824.287264368882</v>
      </c>
      <c r="F73" s="1">
        <v>16858.154196053882</v>
      </c>
      <c r="G73" s="1">
        <v>32948.390256785031</v>
      </c>
      <c r="H73" s="1">
        <v>22402.023196828097</v>
      </c>
      <c r="I73" s="1">
        <v>20668.235049489613</v>
      </c>
      <c r="J73" s="1">
        <v>16064.796108621771</v>
      </c>
      <c r="K73" s="1">
        <v>31386.421355105089</v>
      </c>
      <c r="L73" s="1">
        <v>21332.792144560633</v>
      </c>
      <c r="M73" s="1">
        <v>20733.056297674812</v>
      </c>
      <c r="N73" s="1">
        <f t="shared" si="9"/>
        <v>2067</v>
      </c>
      <c r="O73" s="1">
        <v>15255.928601121532</v>
      </c>
      <c r="P73" s="1">
        <v>29795.732028371778</v>
      </c>
      <c r="Q73" s="1">
        <v>20245.003349883365</v>
      </c>
      <c r="R73" s="1">
        <v>20783.900783725094</v>
      </c>
      <c r="S73" s="1">
        <f t="shared" si="10"/>
        <v>2067</v>
      </c>
      <c r="T73" s="1">
        <v>14433.059451932284</v>
      </c>
      <c r="U73" s="1">
        <v>28179.290364565768</v>
      </c>
      <c r="V73" s="1">
        <v>19140.686956621648</v>
      </c>
      <c r="W73" s="1">
        <v>20820.474995239943</v>
      </c>
      <c r="X73" s="1">
        <f t="shared" si="11"/>
        <v>2067</v>
      </c>
      <c r="Y73" s="1">
        <v>13597.749141031385</v>
      </c>
      <c r="Z73" s="1">
        <v>26540.146047288275</v>
      </c>
      <c r="AA73" s="1">
        <v>18021.917079199902</v>
      </c>
      <c r="AB73" s="1">
        <v>20842.490561738483</v>
      </c>
      <c r="AC73" s="1">
        <f t="shared" si="12"/>
        <v>2067</v>
      </c>
      <c r="AD73" s="1">
        <v>16941.78867186447</v>
      </c>
      <c r="AE73" s="1">
        <v>33254.341995081704</v>
      </c>
      <c r="AF73" s="1">
        <v>22671.448530423346</v>
      </c>
      <c r="AG73" s="1">
        <v>20811.875575889931</v>
      </c>
      <c r="AH73" s="1">
        <v>16125.405895859272</v>
      </c>
      <c r="AI73" s="1">
        <v>31673.198299420903</v>
      </c>
      <c r="AJ73" s="1">
        <v>21602.88108072889</v>
      </c>
      <c r="AK73" s="1">
        <v>20863.333851178642</v>
      </c>
      <c r="AL73" s="1">
        <f t="shared" si="13"/>
        <v>2067</v>
      </c>
      <c r="AM73" s="1">
        <v>15291.774104782533</v>
      </c>
      <c r="AN73" s="1">
        <v>30056.216847609703</v>
      </c>
      <c r="AO73" s="1">
        <v>20509.022742874728</v>
      </c>
      <c r="AP73" s="1">
        <v>20895.020251076279</v>
      </c>
      <c r="AQ73" s="1">
        <f t="shared" si="14"/>
        <v>2067</v>
      </c>
      <c r="AR73" s="1">
        <v>14443.298287197011</v>
      </c>
      <c r="AS73" s="1">
        <v>28408.003010808374</v>
      </c>
      <c r="AT73" s="1">
        <v>19392.959651307207</v>
      </c>
      <c r="AU73" s="1">
        <v>20907.022019233718</v>
      </c>
      <c r="AV73" s="1">
        <f t="shared" si="15"/>
        <v>2067</v>
      </c>
      <c r="AW73" s="1">
        <v>13582.414311249733</v>
      </c>
      <c r="AX73" s="1">
        <v>26733.235040908599</v>
      </c>
      <c r="AY73" s="1">
        <v>18257.832958143856</v>
      </c>
      <c r="AZ73" s="1">
        <v>20899.505772081229</v>
      </c>
      <c r="BA73" s="1">
        <f t="shared" si="16"/>
        <v>2067</v>
      </c>
    </row>
    <row r="74" spans="1:53">
      <c r="A74" s="2">
        <f t="shared" si="17"/>
        <v>2068</v>
      </c>
      <c r="B74" s="1">
        <f>economy!Z114</f>
        <v>13534.082161750619</v>
      </c>
      <c r="C74" s="1">
        <f>economy!AA114</f>
        <v>26776.896823504605</v>
      </c>
      <c r="D74" s="1">
        <f>economy!AB114</f>
        <v>18464.310532153588</v>
      </c>
      <c r="E74" s="1">
        <f>SUMPRODUCT(economy!B114:D114,economy!K114:M114)/SUM(economy!B114:D114)</f>
        <v>21117.339657705892</v>
      </c>
      <c r="F74" s="1">
        <v>16820.872201464015</v>
      </c>
      <c r="G74" s="1">
        <v>33113.1473396441</v>
      </c>
      <c r="H74" s="1">
        <v>22762.719419933175</v>
      </c>
      <c r="I74" s="1">
        <v>20939.096302301623</v>
      </c>
      <c r="J74" s="1">
        <v>16032.373117607638</v>
      </c>
      <c r="K74" s="1">
        <v>31548.390882400749</v>
      </c>
      <c r="L74" s="1">
        <v>21679.112276552467</v>
      </c>
      <c r="M74" s="1">
        <v>21008.663116788273</v>
      </c>
      <c r="N74" s="1">
        <f t="shared" si="9"/>
        <v>2068</v>
      </c>
      <c r="O74" s="1">
        <v>15228.025503861683</v>
      </c>
      <c r="P74" s="1">
        <v>29954.182215111981</v>
      </c>
      <c r="Q74" s="1">
        <v>20576.324916686077</v>
      </c>
      <c r="R74" s="1">
        <v>21064.015052817282</v>
      </c>
      <c r="S74" s="1">
        <f t="shared" si="10"/>
        <v>2068</v>
      </c>
      <c r="T74" s="1">
        <v>14409.32831942958</v>
      </c>
      <c r="U74" s="1">
        <v>28333.494467162171</v>
      </c>
      <c r="V74" s="1">
        <v>19456.414131212765</v>
      </c>
      <c r="W74" s="1">
        <v>21104.836583163615</v>
      </c>
      <c r="X74" s="1">
        <f t="shared" si="11"/>
        <v>2068</v>
      </c>
      <c r="Y74" s="1">
        <v>13577.83594938955</v>
      </c>
      <c r="Z74" s="1">
        <v>26689.386973272976</v>
      </c>
      <c r="AA74" s="1">
        <v>18321.483544354174</v>
      </c>
      <c r="AB74" s="1">
        <v>21130.816936173131</v>
      </c>
      <c r="AC74" s="1">
        <f t="shared" si="12"/>
        <v>2068</v>
      </c>
      <c r="AD74" s="1">
        <v>16916.382217504397</v>
      </c>
      <c r="AE74" s="1">
        <v>33419.901621419558</v>
      </c>
      <c r="AF74" s="1">
        <v>23023.347248049358</v>
      </c>
      <c r="AG74" s="1">
        <v>21091.423708352137</v>
      </c>
      <c r="AH74" s="1">
        <v>16106.300623878838</v>
      </c>
      <c r="AI74" s="1">
        <v>31841.514777326331</v>
      </c>
      <c r="AJ74" s="1">
        <v>21945.778603537299</v>
      </c>
      <c r="AK74" s="1">
        <v>21151.022756142367</v>
      </c>
      <c r="AL74" s="1">
        <f t="shared" si="13"/>
        <v>2068</v>
      </c>
      <c r="AM74" s="1">
        <v>15277.935299165012</v>
      </c>
      <c r="AN74" s="1">
        <v>30225.003582396443</v>
      </c>
      <c r="AO74" s="1">
        <v>20841.070315288318</v>
      </c>
      <c r="AP74" s="1">
        <v>21189.804908073256</v>
      </c>
      <c r="AQ74" s="1">
        <f t="shared" si="14"/>
        <v>2068</v>
      </c>
      <c r="AR74" s="1">
        <v>14433.780721847894</v>
      </c>
      <c r="AS74" s="1">
        <v>28575.167576449898</v>
      </c>
      <c r="AT74" s="1">
        <v>19712.468481178796</v>
      </c>
      <c r="AU74" s="1">
        <v>21207.86534976734</v>
      </c>
      <c r="AV74" s="1">
        <f t="shared" si="15"/>
        <v>2068</v>
      </c>
      <c r="AW74" s="1">
        <v>13576.36648836072</v>
      </c>
      <c r="AX74" s="1">
        <v>26896.888437783971</v>
      </c>
      <c r="AY74" s="1">
        <v>18563.281373726939</v>
      </c>
      <c r="AZ74" s="1">
        <v>21205.38912670406</v>
      </c>
      <c r="BA74" s="1">
        <f t="shared" si="16"/>
        <v>2068</v>
      </c>
    </row>
    <row r="75" spans="1:53">
      <c r="A75" s="2">
        <f t="shared" si="17"/>
        <v>2069</v>
      </c>
      <c r="B75" s="1">
        <f>economy!Z115</f>
        <v>13517.50286519648</v>
      </c>
      <c r="C75" s="1">
        <f>economy!AA115</f>
        <v>26916.743192303824</v>
      </c>
      <c r="D75" s="1">
        <f>economy!AB115</f>
        <v>18755.484898334074</v>
      </c>
      <c r="E75" s="1">
        <f>SUMPRODUCT(economy!B115:D115,economy!K115:M115)/SUM(economy!B115:D115)</f>
        <v>21408.115427013163</v>
      </c>
      <c r="F75" s="1">
        <v>16779.765456543737</v>
      </c>
      <c r="G75" s="1">
        <v>33269.927604194294</v>
      </c>
      <c r="H75" s="1">
        <v>23123.202787767728</v>
      </c>
      <c r="I75" s="1">
        <v>21209.142892552241</v>
      </c>
      <c r="J75" s="1">
        <v>15996.380480661914</v>
      </c>
      <c r="K75" s="1">
        <v>31702.941234246638</v>
      </c>
      <c r="L75" s="1">
        <v>22025.386715675595</v>
      </c>
      <c r="M75" s="1">
        <v>21283.659332001364</v>
      </c>
      <c r="N75" s="1">
        <f t="shared" si="9"/>
        <v>2069</v>
      </c>
      <c r="O75" s="1">
        <v>15196.80439543508</v>
      </c>
      <c r="P75" s="1">
        <v>30105.759666113569</v>
      </c>
      <c r="Q75" s="1">
        <v>20907.751665682623</v>
      </c>
      <c r="R75" s="1">
        <v>21343.723072977245</v>
      </c>
      <c r="S75" s="1">
        <f t="shared" si="10"/>
        <v>2069</v>
      </c>
      <c r="T75" s="1">
        <v>14382.526468097549</v>
      </c>
      <c r="U75" s="1">
        <v>28481.35942384334</v>
      </c>
      <c r="V75" s="1">
        <v>19772.380424848663</v>
      </c>
      <c r="W75" s="1">
        <v>21388.995543208792</v>
      </c>
      <c r="X75" s="1">
        <f t="shared" si="11"/>
        <v>2069</v>
      </c>
      <c r="Y75" s="1">
        <v>13555.094156319041</v>
      </c>
      <c r="Z75" s="1">
        <v>26832.807956951561</v>
      </c>
      <c r="AA75" s="1">
        <v>18621.405586666802</v>
      </c>
      <c r="AB75" s="1">
        <v>21419.142471197229</v>
      </c>
      <c r="AC75" s="1">
        <f t="shared" si="12"/>
        <v>2069</v>
      </c>
      <c r="AD75" s="1">
        <v>16885.111940133665</v>
      </c>
      <c r="AE75" s="1">
        <v>33572.881070083822</v>
      </c>
      <c r="AF75" s="1">
        <v>23371.15416988666</v>
      </c>
      <c r="AG75" s="1">
        <v>21367.410177220419</v>
      </c>
      <c r="AH75" s="1">
        <v>16082.080173064858</v>
      </c>
      <c r="AI75" s="1">
        <v>31998.893152744484</v>
      </c>
      <c r="AJ75" s="1">
        <v>22285.656601158807</v>
      </c>
      <c r="AK75" s="1">
        <v>21436.020708360185</v>
      </c>
      <c r="AL75" s="1">
        <f t="shared" si="13"/>
        <v>2069</v>
      </c>
      <c r="AM75" s="1">
        <v>15259.64222729939</v>
      </c>
      <c r="AN75" s="1">
        <v>30384.301051570608</v>
      </c>
      <c r="AO75" s="1">
        <v>21171.003904680376</v>
      </c>
      <c r="AP75" s="1">
        <v>21482.684206789163</v>
      </c>
      <c r="AQ75" s="1">
        <f t="shared" si="14"/>
        <v>2069</v>
      </c>
      <c r="AR75" s="1">
        <v>14420.388722348587</v>
      </c>
      <c r="AS75" s="1">
        <v>28734.112884444396</v>
      </c>
      <c r="AT75" s="1">
        <v>20030.614657504822</v>
      </c>
      <c r="AU75" s="1">
        <v>21507.503834245326</v>
      </c>
      <c r="AV75" s="1">
        <f t="shared" si="15"/>
        <v>2069</v>
      </c>
      <c r="AW75" s="1">
        <v>13566.950202135638</v>
      </c>
      <c r="AX75" s="1">
        <v>27053.429383622526</v>
      </c>
      <c r="AY75" s="1">
        <v>18867.977748083813</v>
      </c>
      <c r="AZ75" s="1">
        <v>21510.684372934182</v>
      </c>
      <c r="BA75" s="1">
        <f t="shared" si="16"/>
        <v>2069</v>
      </c>
    </row>
    <row r="76" spans="1:53">
      <c r="A76" s="2">
        <f t="shared" si="17"/>
        <v>2070</v>
      </c>
      <c r="B76" s="1">
        <f>economy!Z116</f>
        <v>13496.692996021655</v>
      </c>
      <c r="C76" s="1">
        <f>economy!AA116</f>
        <v>27047.422588369751</v>
      </c>
      <c r="D76" s="1">
        <f>economy!AB116</f>
        <v>19044.094002268899</v>
      </c>
      <c r="E76" s="1">
        <f>SUMPRODUCT(economy!B116:D116,economy!K116:M116)/SUM(economy!B116:D116)</f>
        <v>21696.185292509283</v>
      </c>
      <c r="F76" s="1">
        <v>16734.901123771881</v>
      </c>
      <c r="G76" s="1">
        <v>33418.721472734083</v>
      </c>
      <c r="H76" s="1">
        <v>23483.385689985626</v>
      </c>
      <c r="I76" s="1">
        <v>21478.27689248903</v>
      </c>
      <c r="J76" s="1">
        <v>15956.878755166001</v>
      </c>
      <c r="K76" s="1">
        <v>31850.059987564473</v>
      </c>
      <c r="L76" s="1">
        <v>22371.534057562447</v>
      </c>
      <c r="M76" s="1">
        <v>21557.949170226169</v>
      </c>
      <c r="N76" s="1">
        <f t="shared" si="9"/>
        <v>2070</v>
      </c>
      <c r="O76" s="1">
        <v>15162.319689440259</v>
      </c>
      <c r="P76" s="1">
        <v>30250.449723427748</v>
      </c>
      <c r="Q76" s="1">
        <v>21239.208394316956</v>
      </c>
      <c r="R76" s="1">
        <v>21622.931518255864</v>
      </c>
      <c r="S76" s="1">
        <f t="shared" si="10"/>
        <v>2070</v>
      </c>
      <c r="T76" s="1">
        <v>14352.702623521685</v>
      </c>
      <c r="U76" s="1">
        <v>28622.868921325618</v>
      </c>
      <c r="V76" s="1">
        <v>20088.516792716127</v>
      </c>
      <c r="W76" s="1">
        <v>21672.861276712312</v>
      </c>
      <c r="X76" s="1">
        <f t="shared" si="11"/>
        <v>2070</v>
      </c>
      <c r="Y76" s="1">
        <v>13529.567244867016</v>
      </c>
      <c r="Z76" s="1">
        <v>26970.391572316454</v>
      </c>
      <c r="AA76" s="1">
        <v>18921.620234553167</v>
      </c>
      <c r="AB76" s="1">
        <v>21707.379558544188</v>
      </c>
      <c r="AC76" s="1">
        <f t="shared" si="12"/>
        <v>2070</v>
      </c>
      <c r="AD76" s="1">
        <v>16847.844892228983</v>
      </c>
      <c r="AE76" s="1">
        <v>33712.818174728309</v>
      </c>
      <c r="AF76" s="1">
        <v>23714.357132506066</v>
      </c>
      <c r="AG76" s="1">
        <v>21639.352677519422</v>
      </c>
      <c r="AH76" s="1">
        <v>16052.641694325774</v>
      </c>
      <c r="AI76" s="1">
        <v>32144.955166565149</v>
      </c>
      <c r="AJ76" s="1">
        <v>22622.094086687972</v>
      </c>
      <c r="AK76" s="1">
        <v>21717.911082129249</v>
      </c>
      <c r="AL76" s="1">
        <f t="shared" si="13"/>
        <v>2070</v>
      </c>
      <c r="AM76" s="1">
        <v>15236.817838536348</v>
      </c>
      <c r="AN76" s="1">
        <v>30533.803620528015</v>
      </c>
      <c r="AO76" s="1">
        <v>21498.481418747961</v>
      </c>
      <c r="AP76" s="1">
        <v>21773.30152263042</v>
      </c>
      <c r="AQ76" s="1">
        <f t="shared" si="14"/>
        <v>2070</v>
      </c>
      <c r="AR76" s="1">
        <v>14403.066921616972</v>
      </c>
      <c r="AS76" s="1">
        <v>28884.595220659114</v>
      </c>
      <c r="AT76" s="1">
        <v>20347.12343260094</v>
      </c>
      <c r="AU76" s="1">
        <v>21805.634944228954</v>
      </c>
      <c r="AV76" s="1">
        <f t="shared" si="15"/>
        <v>2070</v>
      </c>
      <c r="AW76" s="1">
        <v>13554.127918166074</v>
      </c>
      <c r="AX76" s="1">
        <v>27202.666131876136</v>
      </c>
      <c r="AY76" s="1">
        <v>19171.704006158223</v>
      </c>
      <c r="AZ76" s="1">
        <v>21815.137084762457</v>
      </c>
      <c r="BA76" s="1">
        <f t="shared" si="16"/>
        <v>2070</v>
      </c>
    </row>
    <row r="77" spans="1:53">
      <c r="A77" s="2">
        <f t="shared" si="17"/>
        <v>2071</v>
      </c>
      <c r="B77" s="1">
        <f>economy!Z117</f>
        <v>13471.548287707958</v>
      </c>
      <c r="C77" s="1">
        <f>economy!AA117</f>
        <v>27168.581105985402</v>
      </c>
      <c r="D77" s="1">
        <f>economy!AB117</f>
        <v>19329.753672581719</v>
      </c>
      <c r="E77" s="1">
        <f>SUMPRODUCT(economy!B117:D117,economy!K117:M117)/SUM(economy!B117:D117)</f>
        <v>21981.095910471915</v>
      </c>
      <c r="F77" s="1">
        <v>16686.348597823689</v>
      </c>
      <c r="G77" s="1">
        <v>33559.525918294581</v>
      </c>
      <c r="H77" s="1">
        <v>23843.181745626014</v>
      </c>
      <c r="I77" s="1">
        <v>21746.402091242089</v>
      </c>
      <c r="J77" s="1">
        <v>15913.930493751384</v>
      </c>
      <c r="K77" s="1">
        <v>31989.740631063592</v>
      </c>
      <c r="L77" s="1">
        <v>22717.473898378437</v>
      </c>
      <c r="M77" s="1">
        <v>21831.438338406795</v>
      </c>
      <c r="N77" s="1">
        <f t="shared" si="9"/>
        <v>2071</v>
      </c>
      <c r="O77" s="1">
        <v>15124.627568706486</v>
      </c>
      <c r="P77" s="1">
        <v>30388.243035482028</v>
      </c>
      <c r="Q77" s="1">
        <v>21570.620696500384</v>
      </c>
      <c r="R77" s="1">
        <v>21901.548316452765</v>
      </c>
      <c r="S77" s="1">
        <f t="shared" si="10"/>
        <v>2071</v>
      </c>
      <c r="T77" s="1">
        <v>14319.907066716236</v>
      </c>
      <c r="U77" s="1">
        <v>28758.011382580997</v>
      </c>
      <c r="V77" s="1">
        <v>20404.754806930403</v>
      </c>
      <c r="W77" s="1">
        <v>21956.344224641427</v>
      </c>
      <c r="X77" s="1">
        <f t="shared" si="11"/>
        <v>2071</v>
      </c>
      <c r="Y77" s="1">
        <v>13501.300053085975</v>
      </c>
      <c r="Z77" s="1">
        <v>27102.124596175687</v>
      </c>
      <c r="AA77" s="1">
        <v>19222.064977819529</v>
      </c>
      <c r="AB77" s="1">
        <v>21995.441429155737</v>
      </c>
      <c r="AC77" s="1">
        <f t="shared" si="12"/>
        <v>2071</v>
      </c>
      <c r="AD77" s="1">
        <v>16804.447782670439</v>
      </c>
      <c r="AE77" s="1">
        <v>33839.244096005845</v>
      </c>
      <c r="AF77" s="1">
        <v>24052.421647105195</v>
      </c>
      <c r="AG77" s="1">
        <v>21906.748627120003</v>
      </c>
      <c r="AH77" s="1">
        <v>16017.881874442543</v>
      </c>
      <c r="AI77" s="1">
        <v>32279.317056263128</v>
      </c>
      <c r="AJ77" s="1">
        <v>22954.651647245173</v>
      </c>
      <c r="AK77" s="1">
        <v>21996.259532139567</v>
      </c>
      <c r="AL77" s="1">
        <f t="shared" si="13"/>
        <v>2071</v>
      </c>
      <c r="AM77" s="1">
        <v>15209.384616513524</v>
      </c>
      <c r="AN77" s="1">
        <v>30673.201347150149</v>
      </c>
      <c r="AO77" s="1">
        <v>21823.145844443872</v>
      </c>
      <c r="AP77" s="1">
        <v>22061.285011226551</v>
      </c>
      <c r="AQ77" s="1">
        <f t="shared" si="14"/>
        <v>2071</v>
      </c>
      <c r="AR77" s="1">
        <v>14381.759557780877</v>
      </c>
      <c r="AS77" s="1">
        <v>29026.367704776178</v>
      </c>
      <c r="AT77" s="1">
        <v>20661.70821661321</v>
      </c>
      <c r="AU77" s="1">
        <v>22101.943309981118</v>
      </c>
      <c r="AV77" s="1">
        <f t="shared" si="15"/>
        <v>2071</v>
      </c>
      <c r="AW77" s="1">
        <v>13537.861814984619</v>
      </c>
      <c r="AX77" s="1">
        <v>27344.404800164935</v>
      </c>
      <c r="AY77" s="1">
        <v>19474.232872471253</v>
      </c>
      <c r="AZ77" s="1">
        <v>22118.4822018995</v>
      </c>
      <c r="BA77" s="1">
        <f t="shared" si="16"/>
        <v>2071</v>
      </c>
    </row>
    <row r="78" spans="1:53">
      <c r="A78" s="2">
        <f t="shared" si="17"/>
        <v>2072</v>
      </c>
      <c r="B78" s="1">
        <f>economy!Z118</f>
        <v>13441.961326114964</v>
      </c>
      <c r="C78" s="1">
        <f>economy!AA118</f>
        <v>27279.853984184432</v>
      </c>
      <c r="D78" s="1">
        <f>economy!AB118</f>
        <v>19612.058617845698</v>
      </c>
      <c r="E78" s="1">
        <f>SUMPRODUCT(economy!B118:D118,economy!K118:M118)/SUM(economy!B118:D118)</f>
        <v>22262.369261680466</v>
      </c>
      <c r="F78" s="1">
        <v>16634.179401661269</v>
      </c>
      <c r="G78" s="1">
        <v>33692.344399447793</v>
      </c>
      <c r="H78" s="1">
        <v>24202.505877423573</v>
      </c>
      <c r="I78" s="1">
        <v>22013.424110711589</v>
      </c>
      <c r="J78" s="1">
        <v>15867.6001559463</v>
      </c>
      <c r="K78" s="1">
        <v>32121.982513209296</v>
      </c>
      <c r="L78" s="1">
        <v>23063.126901810312</v>
      </c>
      <c r="M78" s="1">
        <v>22104.034135037709</v>
      </c>
      <c r="N78" s="1">
        <f t="shared" si="9"/>
        <v>2072</v>
      </c>
      <c r="O78" s="1">
        <v>15083.785910767017</v>
      </c>
      <c r="P78" s="1">
        <v>30519.135516111866</v>
      </c>
      <c r="Q78" s="1">
        <v>21901.915022309637</v>
      </c>
      <c r="R78" s="1">
        <v>22179.482755663306</v>
      </c>
      <c r="S78" s="1">
        <f t="shared" si="10"/>
        <v>2072</v>
      </c>
      <c r="T78" s="1">
        <v>14284.191571751819</v>
      </c>
      <c r="U78" s="1">
        <v>28886.779934979691</v>
      </c>
      <c r="V78" s="1">
        <v>20721.026709066209</v>
      </c>
      <c r="W78" s="1">
        <v>22239.355968617521</v>
      </c>
      <c r="X78" s="1">
        <f t="shared" si="11"/>
        <v>2072</v>
      </c>
      <c r="Y78" s="1">
        <v>13470.338722218112</v>
      </c>
      <c r="Z78" s="1">
        <v>27227.997983618174</v>
      </c>
      <c r="AA78" s="1">
        <v>19522.677813240167</v>
      </c>
      <c r="AB78" s="1">
        <v>22283.242248192964</v>
      </c>
      <c r="AC78" s="1">
        <f t="shared" si="12"/>
        <v>2072</v>
      </c>
      <c r="AD78" s="1">
        <v>16754.787623052816</v>
      </c>
      <c r="AE78" s="1">
        <v>33951.684540087554</v>
      </c>
      <c r="AF78" s="1">
        <v>24384.791028503525</v>
      </c>
      <c r="AG78" s="1">
        <v>22169.075439996031</v>
      </c>
      <c r="AH78" s="1">
        <v>15977.697404416562</v>
      </c>
      <c r="AI78" s="1">
        <v>32401.590424250331</v>
      </c>
      <c r="AJ78" s="1">
        <v>23282.871452467811</v>
      </c>
      <c r="AK78" s="1">
        <v>22270.614121362669</v>
      </c>
      <c r="AL78" s="1">
        <f t="shared" si="13"/>
        <v>2072</v>
      </c>
      <c r="AM78" s="1">
        <v>15177.264911823771</v>
      </c>
      <c r="AN78" s="1">
        <v>30802.180588914263</v>
      </c>
      <c r="AO78" s="1">
        <v>22144.62518807676</v>
      </c>
      <c r="AP78" s="1">
        <v>22346.247639279605</v>
      </c>
      <c r="AQ78" s="1">
        <f t="shared" si="14"/>
        <v>2072</v>
      </c>
      <c r="AR78" s="1">
        <v>14356.410705121285</v>
      </c>
      <c r="AS78" s="1">
        <v>29159.180706160587</v>
      </c>
      <c r="AT78" s="1">
        <v>20974.070485887765</v>
      </c>
      <c r="AU78" s="1">
        <v>22396.100691981897</v>
      </c>
      <c r="AV78" s="1">
        <f t="shared" si="15"/>
        <v>2072</v>
      </c>
      <c r="AW78" s="1">
        <v>13518.113940050698</v>
      </c>
      <c r="AX78" s="1">
        <v>27478.449648829614</v>
      </c>
      <c r="AY78" s="1">
        <v>19775.327771965669</v>
      </c>
      <c r="AZ78" s="1">
        <v>22420.443970174558</v>
      </c>
      <c r="BA78" s="1">
        <f t="shared" si="16"/>
        <v>2072</v>
      </c>
    </row>
    <row r="79" spans="1:53">
      <c r="A79" s="2">
        <f t="shared" si="17"/>
        <v>2073</v>
      </c>
      <c r="B79" s="1">
        <f>economy!Z119</f>
        <v>13407.821797920098</v>
      </c>
      <c r="C79" s="1">
        <f>economy!AA119</f>
        <v>27380.865897413885</v>
      </c>
      <c r="D79" s="1">
        <f>economy!AB119</f>
        <v>19890.581872895476</v>
      </c>
      <c r="E79" s="1">
        <f>SUMPRODUCT(economy!B119:D119,economy!K119:M119)/SUM(economy!B119:D119)</f>
        <v>22539.502112208891</v>
      </c>
      <c r="F79" s="1">
        <v>16578.467079134964</v>
      </c>
      <c r="G79" s="1">
        <v>33817.186784608624</v>
      </c>
      <c r="H79" s="1">
        <v>24561.274384566161</v>
      </c>
      <c r="I79" s="1">
        <v>22279.250516746019</v>
      </c>
      <c r="J79" s="1">
        <v>15817.954016645021</v>
      </c>
      <c r="K79" s="1">
        <v>32246.790780982898</v>
      </c>
      <c r="L79" s="1">
        <v>23408.414865000432</v>
      </c>
      <c r="M79" s="1">
        <v>22375.645557594376</v>
      </c>
      <c r="N79" s="1">
        <f t="shared" si="9"/>
        <v>2073</v>
      </c>
      <c r="O79" s="1">
        <v>15039.854210482692</v>
      </c>
      <c r="P79" s="1">
        <v>30643.128295613791</v>
      </c>
      <c r="Q79" s="1">
        <v>22233.018737062939</v>
      </c>
      <c r="R79" s="1">
        <v>22456.645587327683</v>
      </c>
      <c r="S79" s="1">
        <f t="shared" si="10"/>
        <v>2073</v>
      </c>
      <c r="T79" s="1">
        <v>14245.609340869289</v>
      </c>
      <c r="U79" s="1">
        <v>29009.17237160631</v>
      </c>
      <c r="V79" s="1">
        <v>21037.265462433312</v>
      </c>
      <c r="W79" s="1">
        <v>22521.809328995983</v>
      </c>
      <c r="X79" s="1">
        <f t="shared" si="11"/>
        <v>2073</v>
      </c>
      <c r="Y79" s="1">
        <v>13436.730642702852</v>
      </c>
      <c r="Z79" s="1">
        <v>27348.0068377194</v>
      </c>
      <c r="AA79" s="1">
        <v>19823.397290182384</v>
      </c>
      <c r="AB79" s="1">
        <v>22570.697207617661</v>
      </c>
      <c r="AC79" s="1">
        <f t="shared" si="12"/>
        <v>2073</v>
      </c>
      <c r="AD79" s="1">
        <v>16698.732427320916</v>
      </c>
      <c r="AE79" s="1">
        <v>34049.661128270825</v>
      </c>
      <c r="AF79" s="1">
        <v>24710.886664932837</v>
      </c>
      <c r="AG79" s="1">
        <v>22425.790937930229</v>
      </c>
      <c r="AH79" s="1">
        <v>15931.985486927762</v>
      </c>
      <c r="AI79" s="1">
        <v>32511.383216670391</v>
      </c>
      <c r="AJ79" s="1">
        <v>23606.277363384615</v>
      </c>
      <c r="AK79" s="1">
        <v>22540.505552693765</v>
      </c>
      <c r="AL79" s="1">
        <f t="shared" si="13"/>
        <v>2073</v>
      </c>
      <c r="AM79" s="1">
        <v>15140.381302833175</v>
      </c>
      <c r="AN79" s="1">
        <v>30920.42468921623</v>
      </c>
      <c r="AO79" s="1">
        <v>22462.53248561392</v>
      </c>
      <c r="AP79" s="1">
        <v>22627.787291762201</v>
      </c>
      <c r="AQ79" s="1">
        <f t="shared" si="14"/>
        <v>2073</v>
      </c>
      <c r="AR79" s="1">
        <v>14326.964524890369</v>
      </c>
      <c r="AS79" s="1">
        <v>29282.782315415629</v>
      </c>
      <c r="AT79" s="1">
        <v>21283.899739494114</v>
      </c>
      <c r="AU79" s="1">
        <v>22687.766007581005</v>
      </c>
      <c r="AV79" s="1">
        <f t="shared" si="15"/>
        <v>2073</v>
      </c>
      <c r="AW79" s="1">
        <v>13494.846379498818</v>
      </c>
      <c r="AX79" s="1">
        <v>27604.603397810482</v>
      </c>
      <c r="AY79" s="1">
        <v>20074.742763260187</v>
      </c>
      <c r="AZ79" s="1">
        <v>22720.73592099595</v>
      </c>
      <c r="BA79" s="1">
        <f t="shared" si="16"/>
        <v>2073</v>
      </c>
    </row>
    <row r="80" spans="1:53">
      <c r="A80" s="2">
        <f t="shared" si="17"/>
        <v>2074</v>
      </c>
      <c r="B80" s="1">
        <f>economy!Z120</f>
        <v>13369.016781492337</v>
      </c>
      <c r="C80" s="1">
        <f>economy!AA120</f>
        <v>27471.23134755604</v>
      </c>
      <c r="D80" s="1">
        <f>economy!AB120</f>
        <v>20164.874309143197</v>
      </c>
      <c r="E80" s="1">
        <f>SUMPRODUCT(economy!B120:D120,economy!K120:M120)/SUM(economy!B120:D120)</f>
        <v>22811.965559117583</v>
      </c>
      <c r="F80" s="1">
        <v>16519.287084473832</v>
      </c>
      <c r="G80" s="1">
        <v>33934.069266099541</v>
      </c>
      <c r="H80" s="1">
        <v>24919.405013658339</v>
      </c>
      <c r="I80" s="1">
        <v>22543.790925411206</v>
      </c>
      <c r="J80" s="1">
        <v>15765.060071717491</v>
      </c>
      <c r="K80" s="1">
        <v>32364.176309637038</v>
      </c>
      <c r="L80" s="1">
        <v>23753.260783202244</v>
      </c>
      <c r="M80" s="1">
        <v>22646.183405680276</v>
      </c>
      <c r="N80" s="1">
        <f t="shared" si="9"/>
        <v>2074</v>
      </c>
      <c r="O80" s="1">
        <v>14992.893500078544</v>
      </c>
      <c r="P80" s="1">
        <v>30760.227663965485</v>
      </c>
      <c r="Q80" s="1">
        <v>22563.860179566414</v>
      </c>
      <c r="R80" s="1">
        <v>22732.949125592855</v>
      </c>
      <c r="S80" s="1">
        <f t="shared" si="10"/>
        <v>2074</v>
      </c>
      <c r="T80" s="1">
        <v>14204.214937293482</v>
      </c>
      <c r="U80" s="1">
        <v>29125.191105845744</v>
      </c>
      <c r="V80" s="1">
        <v>21353.404803906567</v>
      </c>
      <c r="W80" s="1">
        <v>22803.618459821377</v>
      </c>
      <c r="X80" s="1">
        <f t="shared" si="11"/>
        <v>2074</v>
      </c>
      <c r="Y80" s="1">
        <v>13400.524398177919</v>
      </c>
      <c r="Z80" s="1">
        <v>27462.150373543598</v>
      </c>
      <c r="AA80" s="1">
        <v>20124.162556106588</v>
      </c>
      <c r="AB80" s="1">
        <v>22857.72261617301</v>
      </c>
      <c r="AC80" s="1">
        <f t="shared" si="12"/>
        <v>2074</v>
      </c>
      <c r="AD80" s="1">
        <v>16636.151964432149</v>
      </c>
      <c r="AE80" s="1">
        <v>34132.692921660768</v>
      </c>
      <c r="AF80" s="1">
        <v>25030.108440744742</v>
      </c>
      <c r="AG80" s="1">
        <v>22676.333911645506</v>
      </c>
      <c r="AH80" s="1">
        <v>15880.644382734787</v>
      </c>
      <c r="AI80" s="1">
        <v>32608.300815647039</v>
      </c>
      <c r="AJ80" s="1">
        <v>23924.375150513104</v>
      </c>
      <c r="AK80" s="1">
        <v>22805.447512836443</v>
      </c>
      <c r="AL80" s="1">
        <f t="shared" si="13"/>
        <v>2074</v>
      </c>
      <c r="AM80" s="1">
        <v>15098.656984541802</v>
      </c>
      <c r="AN80" s="1">
        <v>31027.614745089406</v>
      </c>
      <c r="AO80" s="1">
        <v>22776.465889477178</v>
      </c>
      <c r="AP80" s="1">
        <v>22905.486961883085</v>
      </c>
      <c r="AQ80" s="1">
        <f t="shared" si="14"/>
        <v>2074</v>
      </c>
      <c r="AR80" s="1">
        <v>14293.365535922474</v>
      </c>
      <c r="AS80" s="1">
        <v>29396.918873144059</v>
      </c>
      <c r="AT80" s="1">
        <v>21590.873508263125</v>
      </c>
      <c r="AU80" s="1">
        <v>22976.585417531343</v>
      </c>
      <c r="AV80" s="1">
        <f t="shared" si="15"/>
        <v>2074</v>
      </c>
      <c r="AW80" s="1">
        <v>13468.021441576704</v>
      </c>
      <c r="AX80" s="1">
        <v>27722.667582861206</v>
      </c>
      <c r="AY80" s="1">
        <v>20372.222507253984</v>
      </c>
      <c r="AZ80" s="1">
        <v>23019.060893297741</v>
      </c>
      <c r="BA80" s="1">
        <f t="shared" si="16"/>
        <v>2074</v>
      </c>
    </row>
    <row r="81" spans="1:53">
      <c r="A81" s="2">
        <f t="shared" si="17"/>
        <v>2075</v>
      </c>
      <c r="B81" s="1">
        <f>economy!Z121</f>
        <v>13325.43108249396</v>
      </c>
      <c r="C81" s="1">
        <f>economy!AA121</f>
        <v>27550.555165449998</v>
      </c>
      <c r="D81" s="1">
        <f>economy!AB121</f>
        <v>20434.464219896196</v>
      </c>
      <c r="E81" s="1">
        <f>SUMPRODUCT(economy!B121:D121,economy!K121:M121)/SUM(economy!B121:D121)</f>
        <v>23079.204674490051</v>
      </c>
      <c r="F81" s="1">
        <v>16456.716669044134</v>
      </c>
      <c r="G81" s="1">
        <v>34043.014264282188</v>
      </c>
      <c r="H81" s="1">
        <v>25276.817027664711</v>
      </c>
      <c r="I81" s="1">
        <v>22806.957104168294</v>
      </c>
      <c r="J81" s="1">
        <v>15708.987941078272</v>
      </c>
      <c r="K81" s="1">
        <v>32474.155623679129</v>
      </c>
      <c r="L81" s="1">
        <v>24097.588912944353</v>
      </c>
      <c r="M81" s="1">
        <v>22915.560379710783</v>
      </c>
      <c r="N81" s="1">
        <f t="shared" si="9"/>
        <v>2075</v>
      </c>
      <c r="O81" s="1">
        <v>14942.966266858264</v>
      </c>
      <c r="P81" s="1">
        <v>30870.445006385344</v>
      </c>
      <c r="Q81" s="1">
        <v>22894.368719333459</v>
      </c>
      <c r="R81" s="1">
        <v>23008.307342811822</v>
      </c>
      <c r="S81" s="1">
        <f t="shared" si="10"/>
        <v>2075</v>
      </c>
      <c r="T81" s="1">
        <v>14160.064215963172</v>
      </c>
      <c r="U81" s="1">
        <v>29234.843119360576</v>
      </c>
      <c r="V81" s="1">
        <v>21669.379295129016</v>
      </c>
      <c r="W81" s="1">
        <v>23084.698940488324</v>
      </c>
      <c r="X81" s="1">
        <f t="shared" si="11"/>
        <v>2075</v>
      </c>
      <c r="Y81" s="1">
        <v>13361.769707647189</v>
      </c>
      <c r="Z81" s="1">
        <v>27570.431876521339</v>
      </c>
      <c r="AA81" s="1">
        <v>20424.913401776561</v>
      </c>
      <c r="AB81" s="1">
        <v>23144.235986602027</v>
      </c>
      <c r="AC81" s="1">
        <f t="shared" si="12"/>
        <v>2075</v>
      </c>
      <c r="AD81" s="1">
        <v>16566.918563320538</v>
      </c>
      <c r="AE81" s="1">
        <v>34200.298104050002</v>
      </c>
      <c r="AF81" s="1">
        <v>25341.835324188927</v>
      </c>
      <c r="AG81" s="1">
        <v>22920.124842232213</v>
      </c>
      <c r="AH81" s="1">
        <v>15823.573995564017</v>
      </c>
      <c r="AI81" s="1">
        <v>32691.947247428379</v>
      </c>
      <c r="AJ81" s="1">
        <v>24236.652830091745</v>
      </c>
      <c r="AK81" s="1">
        <v>23064.937136894008</v>
      </c>
      <c r="AL81" s="1">
        <f t="shared" si="13"/>
        <v>2075</v>
      </c>
      <c r="AM81" s="1">
        <v>15052.016185192479</v>
      </c>
      <c r="AN81" s="1">
        <v>31123.43045813272</v>
      </c>
      <c r="AO81" s="1">
        <v>23086.008838200185</v>
      </c>
      <c r="AP81" s="1">
        <v>23178.91503025599</v>
      </c>
      <c r="AQ81" s="1">
        <f t="shared" si="14"/>
        <v>2075</v>
      </c>
      <c r="AR81" s="1">
        <v>14255.558904835272</v>
      </c>
      <c r="AS81" s="1">
        <v>29501.335557194074</v>
      </c>
      <c r="AT81" s="1">
        <v>21894.657420770473</v>
      </c>
      <c r="AU81" s="1">
        <v>23262.192477179815</v>
      </c>
      <c r="AV81" s="1">
        <f t="shared" si="15"/>
        <v>2075</v>
      </c>
      <c r="AW81" s="1">
        <v>13437.601853624325</v>
      </c>
      <c r="AX81" s="1">
        <v>27832.442951953559</v>
      </c>
      <c r="AY81" s="1">
        <v>20667.502274076862</v>
      </c>
      <c r="AZ81" s="1">
        <v>23315.111101430499</v>
      </c>
      <c r="BA81" s="1">
        <f t="shared" si="16"/>
        <v>2075</v>
      </c>
    </row>
    <row r="82" spans="1:53">
      <c r="A82" s="2">
        <f t="shared" si="17"/>
        <v>2076</v>
      </c>
      <c r="B82" s="1">
        <f>economy!Z122</f>
        <v>13276.947616436877</v>
      </c>
      <c r="C82" s="1">
        <f>economy!AA122</f>
        <v>27618.433130151232</v>
      </c>
      <c r="D82" s="1">
        <f>economy!AB122</f>
        <v>20698.856992474437</v>
      </c>
      <c r="E82" s="1">
        <f>SUMPRODUCT(economy!B122:D122,economy!K122:M122)/SUM(economy!B122:D122)</f>
        <v>23340.638262145989</v>
      </c>
      <c r="F82" s="1">
        <v>16390.83476575416</v>
      </c>
      <c r="G82" s="1">
        <v>34144.050322091163</v>
      </c>
      <c r="H82" s="1">
        <v>25633.431272620015</v>
      </c>
      <c r="I82" s="1">
        <v>23068.66306779657</v>
      </c>
      <c r="J82" s="1">
        <v>15649.808769534677</v>
      </c>
      <c r="K82" s="1">
        <v>32576.750809345926</v>
      </c>
      <c r="L82" s="1">
        <v>24441.32483350228</v>
      </c>
      <c r="M82" s="1">
        <v>23183.691174969274</v>
      </c>
      <c r="N82" s="1">
        <f t="shared" si="9"/>
        <v>2076</v>
      </c>
      <c r="O82" s="1">
        <v>14890.136368863186</v>
      </c>
      <c r="P82" s="1">
        <v>30973.796731430604</v>
      </c>
      <c r="Q82" s="1">
        <v>23224.474812589153</v>
      </c>
      <c r="R82" s="1">
        <v>23282.635961017662</v>
      </c>
      <c r="S82" s="1">
        <f t="shared" si="10"/>
        <v>2076</v>
      </c>
      <c r="T82" s="1">
        <v>14113.214252395821</v>
      </c>
      <c r="U82" s="1">
        <v>29338.139903604046</v>
      </c>
      <c r="V82" s="1">
        <v>21985.12437291415</v>
      </c>
      <c r="W82" s="1">
        <v>23364.967863950089</v>
      </c>
      <c r="X82" s="1">
        <f t="shared" si="11"/>
        <v>2076</v>
      </c>
      <c r="Y82" s="1">
        <v>13320.517365991465</v>
      </c>
      <c r="Z82" s="1">
        <v>27672.858655300872</v>
      </c>
      <c r="AA82" s="1">
        <v>20725.590306020738</v>
      </c>
      <c r="AB82" s="1">
        <v>23430.156119951975</v>
      </c>
      <c r="AC82" s="1">
        <f t="shared" si="12"/>
        <v>2076</v>
      </c>
      <c r="AD82" s="1">
        <v>16490.907968968313</v>
      </c>
      <c r="AE82" s="1">
        <v>34251.995825130733</v>
      </c>
      <c r="AF82" s="1">
        <v>25645.426132321765</v>
      </c>
      <c r="AG82" s="1">
        <v>23156.566793505743</v>
      </c>
      <c r="AH82" s="1">
        <v>15760.676494723155</v>
      </c>
      <c r="AI82" s="1">
        <v>32761.926508218097</v>
      </c>
      <c r="AJ82" s="1">
        <v>24542.581127348858</v>
      </c>
      <c r="AK82" s="1">
        <v>23318.455602022259</v>
      </c>
      <c r="AL82" s="1">
        <f t="shared" si="13"/>
        <v>2076</v>
      </c>
      <c r="AM82" s="1">
        <v>15000.384610130412</v>
      </c>
      <c r="AN82" s="1">
        <v>31207.551070035894</v>
      </c>
      <c r="AO82" s="1">
        <v>23390.730315343324</v>
      </c>
      <c r="AP82" s="1">
        <v>23447.625639667836</v>
      </c>
      <c r="AQ82" s="1">
        <f t="shared" si="14"/>
        <v>2076</v>
      </c>
      <c r="AR82" s="1">
        <v>14213.490755487894</v>
      </c>
      <c r="AS82" s="1">
        <v>29595.777029397021</v>
      </c>
      <c r="AT82" s="1">
        <v>22194.905330732701</v>
      </c>
      <c r="AU82" s="1">
        <v>23544.208357087606</v>
      </c>
      <c r="AV82" s="1">
        <f t="shared" si="15"/>
        <v>2076</v>
      </c>
      <c r="AW82" s="1">
        <v>13403.550972362376</v>
      </c>
      <c r="AX82" s="1">
        <v>27933.729902557327</v>
      </c>
      <c r="AY82" s="1">
        <v>20960.307991414404</v>
      </c>
      <c r="AZ82" s="1">
        <v>23608.568252464738</v>
      </c>
      <c r="BA82" s="1">
        <f t="shared" si="16"/>
        <v>2076</v>
      </c>
    </row>
    <row r="83" spans="1:53">
      <c r="A83" s="2">
        <f t="shared" si="17"/>
        <v>2077</v>
      </c>
      <c r="B83" s="1">
        <f>economy!Z123</f>
        <v>13223.447840321502</v>
      </c>
      <c r="C83" s="1">
        <f>economy!AA123</f>
        <v>27674.452714199877</v>
      </c>
      <c r="D83" s="1">
        <f>economy!AB123</f>
        <v>20957.534879720366</v>
      </c>
      <c r="E83" s="1">
        <f>SUMPRODUCT(economy!B123:D123,economy!K123:M123)/SUM(economy!B123:D123)</f>
        <v>23595.658742223841</v>
      </c>
      <c r="F83" s="1">
        <v>16321.721871480693</v>
      </c>
      <c r="G83" s="1">
        <v>34237.211990335272</v>
      </c>
      <c r="H83" s="1">
        <v>25989.170241907053</v>
      </c>
      <c r="I83" s="1">
        <v>23328.825168916363</v>
      </c>
      <c r="J83" s="1">
        <v>15587.595125732378</v>
      </c>
      <c r="K83" s="1">
        <v>32671.9894188586</v>
      </c>
      <c r="L83" s="1">
        <v>24784.395506488785</v>
      </c>
      <c r="M83" s="1">
        <v>23450.492570888262</v>
      </c>
      <c r="N83" s="1">
        <f t="shared" si="9"/>
        <v>2077</v>
      </c>
      <c r="O83" s="1">
        <v>14834.46894874178</v>
      </c>
      <c r="P83" s="1">
        <v>31070.304191858198</v>
      </c>
      <c r="Q83" s="1">
        <v>23554.11005688212</v>
      </c>
      <c r="R83" s="1">
        <v>23555.852539224936</v>
      </c>
      <c r="S83" s="1">
        <f t="shared" si="10"/>
        <v>2077</v>
      </c>
      <c r="T83" s="1">
        <v>14063.723269906401</v>
      </c>
      <c r="U83" s="1">
        <v>29435.097395036439</v>
      </c>
      <c r="V83" s="1">
        <v>22300.576398682249</v>
      </c>
      <c r="W83" s="1">
        <v>23644.343921329109</v>
      </c>
      <c r="X83" s="1">
        <f t="shared" si="11"/>
        <v>2077</v>
      </c>
      <c r="Y83" s="1">
        <v>13276.819182999485</v>
      </c>
      <c r="Z83" s="1">
        <v>27769.441989193307</v>
      </c>
      <c r="AA83" s="1">
        <v>21026.134479892607</v>
      </c>
      <c r="AB83" s="1">
        <v>23715.4031868231</v>
      </c>
      <c r="AC83" s="1">
        <f t="shared" si="12"/>
        <v>2077</v>
      </c>
      <c r="AD83" s="1">
        <v>16408.000247880154</v>
      </c>
      <c r="AE83" s="1">
        <v>34287.308205053094</v>
      </c>
      <c r="AF83" s="1">
        <v>25940.220484873997</v>
      </c>
      <c r="AG83" s="1">
        <v>23385.046485553918</v>
      </c>
      <c r="AH83" s="1">
        <v>15691.856974337925</v>
      </c>
      <c r="AI83" s="1">
        <v>32817.844008747423</v>
      </c>
      <c r="AJ83" s="1">
        <v>24841.614075615202</v>
      </c>
      <c r="AK83" s="1">
        <v>23565.468858294516</v>
      </c>
      <c r="AL83" s="1">
        <f t="shared" si="13"/>
        <v>2077</v>
      </c>
      <c r="AM83" s="1">
        <v>14943.689912196784</v>
      </c>
      <c r="AN83" s="1">
        <v>31279.656383614503</v>
      </c>
      <c r="AO83" s="1">
        <v>23690.185204035708</v>
      </c>
      <c r="AP83" s="1">
        <v>23711.15917174167</v>
      </c>
      <c r="AQ83" s="1">
        <f t="shared" si="14"/>
        <v>2077</v>
      </c>
      <c r="AR83" s="1">
        <v>14167.108497222729</v>
      </c>
      <c r="AS83" s="1">
        <v>29679.9881424993</v>
      </c>
      <c r="AT83" s="1">
        <v>22491.259510289463</v>
      </c>
      <c r="AU83" s="1">
        <v>23822.242137808506</v>
      </c>
      <c r="AV83" s="1">
        <f t="shared" si="15"/>
        <v>2077</v>
      </c>
      <c r="AW83" s="1">
        <v>13365.833007170855</v>
      </c>
      <c r="AX83" s="1">
        <v>28026.328960287374</v>
      </c>
      <c r="AY83" s="1">
        <v>21250.356337253455</v>
      </c>
      <c r="AZ83" s="1">
        <v>23899.103716361868</v>
      </c>
      <c r="BA83" s="1">
        <f t="shared" si="16"/>
        <v>2077</v>
      </c>
    </row>
    <row r="84" spans="1:53">
      <c r="A84" s="2">
        <f t="shared" si="17"/>
        <v>2078</v>
      </c>
      <c r="B84" s="1">
        <f>economy!Z124</f>
        <v>13164.812235355022</v>
      </c>
      <c r="C84" s="1">
        <f>economy!AA124</f>
        <v>27718.193963121535</v>
      </c>
      <c r="D84" s="1">
        <f>economy!AB124</f>
        <v>21209.956884267307</v>
      </c>
      <c r="E84" s="1">
        <f>SUMPRODUCT(economy!B124:D124,economy!K124:M124)/SUM(economy!B124:D124)</f>
        <v>23843.632179647957</v>
      </c>
      <c r="F84" s="1">
        <v>16249.459927889509</v>
      </c>
      <c r="G84" s="1">
        <v>34322.539704157643</v>
      </c>
      <c r="H84" s="1">
        <v>26343.958137919264</v>
      </c>
      <c r="I84" s="1">
        <v>23587.362182985187</v>
      </c>
      <c r="J84" s="1">
        <v>15522.420899515115</v>
      </c>
      <c r="K84" s="1">
        <v>32759.904366773277</v>
      </c>
      <c r="L84" s="1">
        <v>25126.729333387153</v>
      </c>
      <c r="M84" s="1">
        <v>23715.883515423957</v>
      </c>
      <c r="N84" s="1">
        <f t="shared" si="9"/>
        <v>2078</v>
      </c>
      <c r="O84" s="1">
        <v>14776.030346095771</v>
      </c>
      <c r="P84" s="1">
        <v>31159.993598494486</v>
      </c>
      <c r="Q84" s="1">
        <v>23883.207244137149</v>
      </c>
      <c r="R84" s="1">
        <v>23827.876556424548</v>
      </c>
      <c r="S84" s="1">
        <f t="shared" si="10"/>
        <v>2078</v>
      </c>
      <c r="T84" s="1">
        <v>14011.650565400072</v>
      </c>
      <c r="U84" s="1">
        <v>29525.73590423214</v>
      </c>
      <c r="V84" s="1">
        <v>22615.672706774661</v>
      </c>
      <c r="W84" s="1">
        <v>23922.747482795952</v>
      </c>
      <c r="X84" s="1">
        <f t="shared" si="11"/>
        <v>2078</v>
      </c>
      <c r="Y84" s="1">
        <v>13230.727921097829</v>
      </c>
      <c r="Z84" s="1">
        <v>27860.197070348677</v>
      </c>
      <c r="AA84" s="1">
        <v>21326.487910086147</v>
      </c>
      <c r="AB84" s="1">
        <v>23999.898805430625</v>
      </c>
      <c r="AC84" s="1">
        <f t="shared" si="12"/>
        <v>2078</v>
      </c>
      <c r="AD84" s="1">
        <v>16318.080740706793</v>
      </c>
      <c r="AE84" s="1">
        <v>34305.762500084151</v>
      </c>
      <c r="AF84" s="1">
        <v>26225.539958519294</v>
      </c>
      <c r="AG84" s="1">
        <v>23604.935559200203</v>
      </c>
      <c r="AH84" s="1">
        <v>15617.02414774858</v>
      </c>
      <c r="AI84" s="1">
        <v>32859.308137816122</v>
      </c>
      <c r="AJ84" s="1">
        <v>25133.189759891982</v>
      </c>
      <c r="AK84" s="1">
        <v>23805.428504621323</v>
      </c>
      <c r="AL84" s="1">
        <f t="shared" si="13"/>
        <v>2078</v>
      </c>
      <c r="AM84" s="1">
        <v>14881.862187705723</v>
      </c>
      <c r="AN84" s="1">
        <v>31339.427869732393</v>
      </c>
      <c r="AO84" s="1">
        <v>23983.914743427427</v>
      </c>
      <c r="AP84" s="1">
        <v>23969.04283161975</v>
      </c>
      <c r="AQ84" s="1">
        <f t="shared" si="14"/>
        <v>2078</v>
      </c>
      <c r="AR84" s="1">
        <v>14116.361171268734</v>
      </c>
      <c r="AS84" s="1">
        <v>29753.714707651383</v>
      </c>
      <c r="AT84" s="1">
        <v>22783.350913612805</v>
      </c>
      <c r="AU84" s="1">
        <v>24095.891183466159</v>
      </c>
      <c r="AV84" s="1">
        <f t="shared" si="15"/>
        <v>2078</v>
      </c>
      <c r="AW84" s="1">
        <v>13324.413255945874</v>
      </c>
      <c r="AX84" s="1">
        <v>28110.041299198081</v>
      </c>
      <c r="AY84" s="1">
        <v>21537.354880087252</v>
      </c>
      <c r="AZ84" s="1">
        <v>24186.378752424549</v>
      </c>
      <c r="BA84" s="1">
        <f t="shared" si="16"/>
        <v>2078</v>
      </c>
    </row>
    <row r="85" spans="1:53">
      <c r="A85" s="2">
        <f t="shared" si="17"/>
        <v>2079</v>
      </c>
      <c r="B85" s="1">
        <f>economy!Z125</f>
        <v>13100.920842576772</v>
      </c>
      <c r="C85" s="1">
        <f>economy!AA125</f>
        <v>27749.230517248823</v>
      </c>
      <c r="D85" s="1">
        <f>economy!AB125</f>
        <v>21455.558769674033</v>
      </c>
      <c r="E85" s="1">
        <f>SUMPRODUCT(economy!B125:D125,economy!K125:M125)/SUM(economy!B125:D125)</f>
        <v>24083.898473261313</v>
      </c>
      <c r="F85" s="1">
        <v>16174.132201016415</v>
      </c>
      <c r="G85" s="1">
        <v>34400.07965107137</v>
      </c>
      <c r="H85" s="1">
        <v>26697.720930939016</v>
      </c>
      <c r="I85" s="1">
        <v>23844.195387659533</v>
      </c>
      <c r="J85" s="1">
        <v>15454.361198011729</v>
      </c>
      <c r="K85" s="1">
        <v>32840.533818763863</v>
      </c>
      <c r="L85" s="1">
        <v>25468.256210863688</v>
      </c>
      <c r="M85" s="1">
        <v>23979.785204409458</v>
      </c>
      <c r="N85" s="1">
        <f t="shared" si="9"/>
        <v>2079</v>
      </c>
      <c r="O85" s="1">
        <v>14714.888008566473</v>
      </c>
      <c r="P85" s="1">
        <v>31242.89592738188</v>
      </c>
      <c r="Q85" s="1">
        <v>24211.700411992453</v>
      </c>
      <c r="R85" s="1">
        <v>24098.629490152827</v>
      </c>
      <c r="S85" s="1">
        <f t="shared" si="10"/>
        <v>2079</v>
      </c>
      <c r="T85" s="1">
        <v>13957.056433957607</v>
      </c>
      <c r="U85" s="1">
        <v>29610.080039084696</v>
      </c>
      <c r="V85" s="1">
        <v>22930.351651499182</v>
      </c>
      <c r="W85" s="1">
        <v>24200.100674595535</v>
      </c>
      <c r="X85" s="1">
        <f t="shared" si="11"/>
        <v>2079</v>
      </c>
      <c r="Y85" s="1">
        <v>13182.297231958275</v>
      </c>
      <c r="Z85" s="1">
        <v>27945.142940818252</v>
      </c>
      <c r="AA85" s="1">
        <v>21626.593401469207</v>
      </c>
      <c r="AB85" s="1">
        <v>24283.566116359354</v>
      </c>
      <c r="AC85" s="1">
        <f t="shared" si="12"/>
        <v>2079</v>
      </c>
      <c r="AD85" s="1">
        <v>16221.041059175581</v>
      </c>
      <c r="AE85" s="1">
        <v>34306.893427724644</v>
      </c>
      <c r="AF85" s="1">
        <v>26500.689452428447</v>
      </c>
      <c r="AG85" s="1">
        <v>23815.592040406354</v>
      </c>
      <c r="AH85" s="1">
        <v>15536.091075216355</v>
      </c>
      <c r="AI85" s="1">
        <v>32885.931944115597</v>
      </c>
      <c r="AJ85" s="1">
        <v>25416.731213183786</v>
      </c>
      <c r="AK85" s="1">
        <v>24037.772817144276</v>
      </c>
      <c r="AL85" s="1">
        <f t="shared" si="13"/>
        <v>2079</v>
      </c>
      <c r="AM85" s="1">
        <v>14814.834496804087</v>
      </c>
      <c r="AN85" s="1">
        <v>31386.549859900413</v>
      </c>
      <c r="AO85" s="1">
        <v>24271.447093179995</v>
      </c>
      <c r="AP85" s="1">
        <v>24220.791346547951</v>
      </c>
      <c r="AQ85" s="1">
        <f t="shared" si="14"/>
        <v>2079</v>
      </c>
      <c r="AR85" s="1">
        <v>14061.1998145262</v>
      </c>
      <c r="AS85" s="1">
        <v>29816.704322442678</v>
      </c>
      <c r="AT85" s="1">
        <v>23070.799515211973</v>
      </c>
      <c r="AU85" s="1">
        <v>24364.741598635123</v>
      </c>
      <c r="AV85" s="1">
        <f t="shared" si="15"/>
        <v>2079</v>
      </c>
      <c r="AW85" s="1">
        <v>13279.258353024474</v>
      </c>
      <c r="AX85" s="1">
        <v>28184.669303770959</v>
      </c>
      <c r="AY85" s="1">
        <v>21821.002269588076</v>
      </c>
      <c r="AZ85" s="1">
        <v>24470.044795366215</v>
      </c>
      <c r="BA85" s="1">
        <f t="shared" si="16"/>
        <v>2079</v>
      </c>
    </row>
    <row r="86" spans="1:53">
      <c r="A86" s="2">
        <f t="shared" si="17"/>
        <v>2080</v>
      </c>
      <c r="B86" s="1">
        <f>economy!Z126</f>
        <v>13031.653853009009</v>
      </c>
      <c r="C86" s="1">
        <f>economy!AA126</f>
        <v>27767.130783714383</v>
      </c>
      <c r="D86" s="1">
        <f>economy!AB126</f>
        <v>21693.753213225536</v>
      </c>
      <c r="E86" s="1">
        <f>SUMPRODUCT(economy!B126:D126,economy!K126:M126)/SUM(economy!B126:D126)</f>
        <v>24315.771723095968</v>
      </c>
      <c r="F86" s="1">
        <v>16095.823159969672</v>
      </c>
      <c r="G86" s="1">
        <v>34469.883631007302</v>
      </c>
      <c r="H86" s="1">
        <v>27050.38641507689</v>
      </c>
      <c r="I86" s="1">
        <v>24099.248636433036</v>
      </c>
      <c r="J86" s="1">
        <v>15383.492240759066</v>
      </c>
      <c r="K86" s="1">
        <v>32913.921073194906</v>
      </c>
      <c r="L86" s="1">
        <v>25808.907583708326</v>
      </c>
      <c r="M86" s="1">
        <v>24242.12115578874</v>
      </c>
      <c r="N86" s="1">
        <f t="shared" si="9"/>
        <v>2080</v>
      </c>
      <c r="O86" s="1">
        <v>14651.110401922291</v>
      </c>
      <c r="P86" s="1">
        <v>31319.046820488715</v>
      </c>
      <c r="Q86" s="1">
        <v>24539.524893275986</v>
      </c>
      <c r="R86" s="1">
        <v>24368.034890530766</v>
      </c>
      <c r="S86" s="1">
        <f t="shared" si="10"/>
        <v>2080</v>
      </c>
      <c r="T86" s="1">
        <v>13900.002092431034</v>
      </c>
      <c r="U86" s="1">
        <v>29688.158622334162</v>
      </c>
      <c r="V86" s="1">
        <v>23244.552652767692</v>
      </c>
      <c r="W86" s="1">
        <v>24476.327452112557</v>
      </c>
      <c r="X86" s="1">
        <f t="shared" si="11"/>
        <v>2080</v>
      </c>
      <c r="Y86" s="1">
        <v>13131.581592161067</v>
      </c>
      <c r="Z86" s="1">
        <v>28024.30242467429</v>
      </c>
      <c r="AA86" s="1">
        <v>21926.394618605278</v>
      </c>
      <c r="AB86" s="1">
        <v>24566.32985390145</v>
      </c>
      <c r="AC86" s="1">
        <f t="shared" si="12"/>
        <v>2080</v>
      </c>
      <c r="AD86" s="1">
        <v>16116.780123861026</v>
      </c>
      <c r="AE86" s="1">
        <v>34290.245648103599</v>
      </c>
      <c r="AF86" s="1">
        <v>26764.958775247869</v>
      </c>
      <c r="AG86" s="1">
        <v>24016.362012752554</v>
      </c>
      <c r="AH86" s="1">
        <v>15448.975922679665</v>
      </c>
      <c r="AI86" s="1">
        <v>32897.334934641818</v>
      </c>
      <c r="AJ86" s="1">
        <v>25691.647473482561</v>
      </c>
      <c r="AK86" s="1">
        <v>24261.927936978496</v>
      </c>
      <c r="AL86" s="1">
        <f t="shared" si="13"/>
        <v>2080</v>
      </c>
      <c r="AM86" s="1">
        <v>14742.543406750226</v>
      </c>
      <c r="AN86" s="1">
        <v>31420.710823693891</v>
      </c>
      <c r="AO86" s="1">
        <v>24552.298011893836</v>
      </c>
      <c r="AP86" s="1">
        <v>24465.907783917693</v>
      </c>
      <c r="AQ86" s="1">
        <f t="shared" si="14"/>
        <v>2080</v>
      </c>
      <c r="AR86" s="1">
        <v>14001.577839786476</v>
      </c>
      <c r="AS86" s="1">
        <v>29868.707259063569</v>
      </c>
      <c r="AT86" s="1">
        <v>23353.214727183451</v>
      </c>
      <c r="AU86" s="1">
        <v>24628.368772843547</v>
      </c>
      <c r="AV86" s="1">
        <f t="shared" si="15"/>
        <v>2080</v>
      </c>
      <c r="AW86" s="1">
        <v>13230.336528564603</v>
      </c>
      <c r="AX86" s="1">
        <v>28250.01717238906</v>
      </c>
      <c r="AY86" s="1">
        <v>22100.988480697801</v>
      </c>
      <c r="AZ86" s="1">
        <v>24749.743804234517</v>
      </c>
      <c r="BA86" s="1">
        <f t="shared" si="16"/>
        <v>2080</v>
      </c>
    </row>
    <row r="87" spans="1:53">
      <c r="A87" s="2">
        <f t="shared" si="17"/>
        <v>2081</v>
      </c>
      <c r="B87" s="1">
        <f>economy!Z127</f>
        <v>12956.892253697342</v>
      </c>
      <c r="C87" s="1">
        <f>economy!AA127</f>
        <v>27771.459266115442</v>
      </c>
      <c r="D87" s="1">
        <f>economy!AB127</f>
        <v>21923.930115830197</v>
      </c>
      <c r="E87" s="1">
        <f>SUMPRODUCT(economy!B127:D127,economy!K127:M127)/SUM(economy!B127:D127)</f>
        <v>24538.540793845736</v>
      </c>
      <c r="F87" s="1">
        <v>16014.618355106213</v>
      </c>
      <c r="G87" s="1">
        <v>34532.008908832198</v>
      </c>
      <c r="H87" s="1">
        <v>27401.884261133651</v>
      </c>
      <c r="I87" s="1">
        <v>24352.448426480507</v>
      </c>
      <c r="J87" s="1">
        <v>15309.891254164037</v>
      </c>
      <c r="K87" s="1">
        <v>32980.114435860691</v>
      </c>
      <c r="L87" s="1">
        <v>26148.616495266502</v>
      </c>
      <c r="M87" s="1">
        <v>24502.81727864956</v>
      </c>
      <c r="N87" s="1">
        <f t="shared" si="9"/>
        <v>2081</v>
      </c>
      <c r="O87" s="1">
        <v>14584.766919404679</v>
      </c>
      <c r="P87" s="1">
        <v>31388.486480286974</v>
      </c>
      <c r="Q87" s="1">
        <v>24866.617363487079</v>
      </c>
      <c r="R87" s="1">
        <v>24636.018449682986</v>
      </c>
      <c r="S87" s="1">
        <f t="shared" si="10"/>
        <v>2081</v>
      </c>
      <c r="T87" s="1">
        <v>13840.549602264498</v>
      </c>
      <c r="U87" s="1">
        <v>29760.00460365817</v>
      </c>
      <c r="V87" s="1">
        <v>23558.216240198428</v>
      </c>
      <c r="W87" s="1">
        <v>24751.353668880452</v>
      </c>
      <c r="X87" s="1">
        <f t="shared" si="11"/>
        <v>2081</v>
      </c>
      <c r="Y87" s="1">
        <v>13078.636238090712</v>
      </c>
      <c r="Z87" s="1">
        <v>28097.702055373433</v>
      </c>
      <c r="AA87" s="1">
        <v>22225.836126142713</v>
      </c>
      <c r="AB87" s="1">
        <v>24848.116413878703</v>
      </c>
      <c r="AC87" s="1">
        <f t="shared" si="12"/>
        <v>2081</v>
      </c>
      <c r="AD87" s="1">
        <v>16005.205238670196</v>
      </c>
      <c r="AE87" s="1">
        <v>34255.376396795167</v>
      </c>
      <c r="AF87" s="1">
        <v>27017.624462696738</v>
      </c>
      <c r="AG87" s="1">
        <v>24206.581505048867</v>
      </c>
      <c r="AH87" s="1">
        <v>15355.602748868756</v>
      </c>
      <c r="AI87" s="1">
        <v>32893.14498691036</v>
      </c>
      <c r="AJ87" s="1">
        <v>25957.334808739215</v>
      </c>
      <c r="AK87" s="1">
        <v>24477.309223499044</v>
      </c>
      <c r="AL87" s="1">
        <f t="shared" si="13"/>
        <v>2081</v>
      </c>
      <c r="AM87" s="1">
        <v>14664.929556370655</v>
      </c>
      <c r="AN87" s="1">
        <v>31441.604729428469</v>
      </c>
      <c r="AO87" s="1">
        <v>24825.971655064022</v>
      </c>
      <c r="AP87" s="1">
        <v>24703.88449390855</v>
      </c>
      <c r="AQ87" s="1">
        <f t="shared" si="14"/>
        <v>2081</v>
      </c>
      <c r="AR87" s="1">
        <v>13937.45143126648</v>
      </c>
      <c r="AS87" s="1">
        <v>29909.477411731881</v>
      </c>
      <c r="AT87" s="1">
        <v>23630.195899490762</v>
      </c>
      <c r="AU87" s="1">
        <v>24886.338016770682</v>
      </c>
      <c r="AV87" s="1">
        <f t="shared" si="15"/>
        <v>2081</v>
      </c>
      <c r="AW87" s="1">
        <v>13177.617878660785</v>
      </c>
      <c r="AX87" s="1">
        <v>28305.89156181661</v>
      </c>
      <c r="AY87" s="1">
        <v>22376.99511400082</v>
      </c>
      <c r="AZ87" s="1">
        <v>25025.108677282296</v>
      </c>
      <c r="BA87" s="1">
        <f t="shared" si="16"/>
        <v>2081</v>
      </c>
    </row>
    <row r="88" spans="1:53">
      <c r="A88" s="2">
        <f t="shared" si="17"/>
        <v>2082</v>
      </c>
      <c r="B88" s="1">
        <f>economy!Z128</f>
        <v>12876.518530702177</v>
      </c>
      <c r="C88" s="1">
        <f>economy!AA128</f>
        <v>27761.778058869149</v>
      </c>
      <c r="D88" s="1">
        <f>economy!AB128</f>
        <v>22145.457084987134</v>
      </c>
      <c r="E88" s="1">
        <f>SUMPRODUCT(economy!B128:D128,economy!K128:M128)/SUM(economy!B128:D128)</f>
        <v>24751.47009307997</v>
      </c>
      <c r="F88" s="1">
        <v>15930.604296026213</v>
      </c>
      <c r="G88" s="1">
        <v>34586.518059808404</v>
      </c>
      <c r="H88" s="1">
        <v>27752.146066260306</v>
      </c>
      <c r="I88" s="1">
        <v>24603.723960655658</v>
      </c>
      <c r="J88" s="1">
        <v>15233.636365601527</v>
      </c>
      <c r="K88" s="1">
        <v>33039.167088282164</v>
      </c>
      <c r="L88" s="1">
        <v>26487.317635236403</v>
      </c>
      <c r="M88" s="1">
        <v>24761.801936990487</v>
      </c>
      <c r="N88" s="1">
        <f t="shared" si="9"/>
        <v>2082</v>
      </c>
      <c r="O88" s="1">
        <v>14515.927790585032</v>
      </c>
      <c r="P88" s="1">
        <v>31451.259558516151</v>
      </c>
      <c r="Q88" s="1">
        <v>25192.915886160092</v>
      </c>
      <c r="R88" s="1">
        <v>24902.50806646192</v>
      </c>
      <c r="S88" s="1">
        <f t="shared" si="10"/>
        <v>2082</v>
      </c>
      <c r="T88" s="1">
        <v>13778.761791752509</v>
      </c>
      <c r="U88" s="1">
        <v>29825.654966580969</v>
      </c>
      <c r="V88" s="1">
        <v>23871.284095562885</v>
      </c>
      <c r="W88" s="1">
        <v>25025.107141451499</v>
      </c>
      <c r="X88" s="1">
        <f t="shared" si="11"/>
        <v>2082</v>
      </c>
      <c r="Y88" s="1">
        <v>13023.517100239853</v>
      </c>
      <c r="Z88" s="1">
        <v>28165.371998562478</v>
      </c>
      <c r="AA88" s="1">
        <v>22524.86342795752</v>
      </c>
      <c r="AB88" s="1">
        <v>25128.853917862001</v>
      </c>
      <c r="AC88" s="1">
        <f t="shared" si="12"/>
        <v>2082</v>
      </c>
      <c r="AD88" s="1">
        <v>15886.23319722881</v>
      </c>
      <c r="AE88" s="1">
        <v>34201.858262390459</v>
      </c>
      <c r="AF88" s="1">
        <v>27257.951833811854</v>
      </c>
      <c r="AG88" s="1">
        <v>24385.578599843368</v>
      </c>
      <c r="AH88" s="1">
        <v>15255.902317636639</v>
      </c>
      <c r="AI88" s="1">
        <v>32873.000371000737</v>
      </c>
      <c r="AJ88" s="1">
        <v>26213.178116468487</v>
      </c>
      <c r="AK88" s="1">
        <v>24683.322778548227</v>
      </c>
      <c r="AL88" s="1">
        <f t="shared" si="13"/>
        <v>2082</v>
      </c>
      <c r="AM88" s="1">
        <v>14581.938239665147</v>
      </c>
      <c r="AN88" s="1">
        <v>31448.932485773992</v>
      </c>
      <c r="AO88" s="1">
        <v>25091.96149775861</v>
      </c>
      <c r="AP88" s="1">
        <v>24934.204181369962</v>
      </c>
      <c r="AQ88" s="1">
        <f t="shared" si="14"/>
        <v>2082</v>
      </c>
      <c r="AR88" s="1">
        <v>13868.779954156738</v>
      </c>
      <c r="AS88" s="1">
        <v>29938.773302044166</v>
      </c>
      <c r="AT88" s="1">
        <v>23901.332907138159</v>
      </c>
      <c r="AU88" s="1">
        <v>25138.205293909545</v>
      </c>
      <c r="AV88" s="1">
        <f t="shared" si="15"/>
        <v>2082</v>
      </c>
      <c r="AW88" s="1">
        <v>13121.074645364672</v>
      </c>
      <c r="AX88" s="1">
        <v>28352.102271907803</v>
      </c>
      <c r="AY88" s="1">
        <v>22648.695755125584</v>
      </c>
      <c r="AZ88" s="1">
        <v>25295.763735702541</v>
      </c>
      <c r="BA88" s="1">
        <f t="shared" si="16"/>
        <v>2082</v>
      </c>
    </row>
    <row r="89" spans="1:53">
      <c r="A89" s="2">
        <f t="shared" si="17"/>
        <v>2083</v>
      </c>
      <c r="B89" s="1">
        <f>economy!Z129</f>
        <v>12790.417429748428</v>
      </c>
      <c r="C89" s="1">
        <f>economy!AA129</f>
        <v>27737.648512660369</v>
      </c>
      <c r="D89" s="1">
        <f>economy!AB129</f>
        <v>22357.68010723967</v>
      </c>
      <c r="E89" s="1">
        <f>SUMPRODUCT(economy!B129:D129,economy!K129:M129)/SUM(economy!B129:D129)</f>
        <v>24953.800583062548</v>
      </c>
      <c r="F89" s="1">
        <v>15843.868329720091</v>
      </c>
      <c r="G89" s="1">
        <v>34633.478808483553</v>
      </c>
      <c r="H89" s="1">
        <v>28101.105400307235</v>
      </c>
      <c r="I89" s="1">
        <v>24853.007203608515</v>
      </c>
      <c r="J89" s="1">
        <v>15154.80649743735</v>
      </c>
      <c r="K89" s="1">
        <v>33091.136949967724</v>
      </c>
      <c r="L89" s="1">
        <v>26824.947384720846</v>
      </c>
      <c r="M89" s="1">
        <v>25019.00600817351</v>
      </c>
      <c r="N89" s="1">
        <f t="shared" si="9"/>
        <v>2083</v>
      </c>
      <c r="O89" s="1">
        <v>14444.66398997981</v>
      </c>
      <c r="P89" s="1">
        <v>31507.415039467509</v>
      </c>
      <c r="Q89" s="1">
        <v>25518.359955998214</v>
      </c>
      <c r="R89" s="1">
        <v>25167.433906416245</v>
      </c>
      <c r="S89" s="1">
        <f t="shared" si="10"/>
        <v>2083</v>
      </c>
      <c r="T89" s="1">
        <v>13714.702177943729</v>
      </c>
      <c r="U89" s="1">
        <v>29885.150630469831</v>
      </c>
      <c r="V89" s="1">
        <v>24183.699093468349</v>
      </c>
      <c r="W89" s="1">
        <v>25297.517710058204</v>
      </c>
      <c r="X89" s="1">
        <f t="shared" si="11"/>
        <v>2083</v>
      </c>
      <c r="Y89" s="1">
        <v>12966.280737093723</v>
      </c>
      <c r="Z89" s="1">
        <v>28227.345970539362</v>
      </c>
      <c r="AA89" s="1">
        <v>22823.423004944412</v>
      </c>
      <c r="AB89" s="1">
        <v>25408.472273711996</v>
      </c>
      <c r="AC89" s="1">
        <f t="shared" si="12"/>
        <v>2083</v>
      </c>
      <c r="AD89" s="1">
        <v>15759.791415641444</v>
      </c>
      <c r="AE89" s="1">
        <v>34129.282100219891</v>
      </c>
      <c r="AF89" s="1">
        <v>27485.197292478595</v>
      </c>
      <c r="AG89" s="1">
        <v>24552.675767083201</v>
      </c>
      <c r="AH89" s="1">
        <v>15149.81293189632</v>
      </c>
      <c r="AI89" s="1">
        <v>32836.551876191894</v>
      </c>
      <c r="AJ89" s="1">
        <v>26458.552503796338</v>
      </c>
      <c r="AK89" s="1">
        <v>24879.367145973883</v>
      </c>
      <c r="AL89" s="1">
        <f t="shared" si="13"/>
        <v>2083</v>
      </c>
      <c r="AM89" s="1">
        <v>14493.520006231349</v>
      </c>
      <c r="AN89" s="1">
        <v>31442.403461175982</v>
      </c>
      <c r="AO89" s="1">
        <v>25349.751386727727</v>
      </c>
      <c r="AP89" s="1">
        <v>25156.341110976944</v>
      </c>
      <c r="AQ89" s="1">
        <f t="shared" si="14"/>
        <v>2083</v>
      </c>
      <c r="AR89" s="1">
        <v>13795.526376694736</v>
      </c>
      <c r="AS89" s="1">
        <v>29956.35914040342</v>
      </c>
      <c r="AT89" s="1">
        <v>24166.206827827926</v>
      </c>
      <c r="AU89" s="1">
        <v>25383.518051098235</v>
      </c>
      <c r="AV89" s="1">
        <f t="shared" si="15"/>
        <v>2083</v>
      </c>
      <c r="AW89" s="1">
        <v>13060.681505666491</v>
      </c>
      <c r="AX89" s="1">
        <v>28388.462969456668</v>
      </c>
      <c r="AY89" s="1">
        <v>22915.756395771052</v>
      </c>
      <c r="AZ89" s="1">
        <v>25561.325278925298</v>
      </c>
      <c r="BA89" s="1">
        <f t="shared" si="16"/>
        <v>2083</v>
      </c>
    </row>
    <row r="90" spans="1:53">
      <c r="A90" s="2">
        <f t="shared" si="17"/>
        <v>2084</v>
      </c>
      <c r="B90" s="1">
        <f>economy!Z130</f>
        <v>12698.476774830071</v>
      </c>
      <c r="C90" s="1">
        <f>economy!AA130</f>
        <v>27698.633076605656</v>
      </c>
      <c r="D90" s="1">
        <f>economy!AB130</f>
        <v>22559.924426843212</v>
      </c>
      <c r="E90" s="1">
        <f>SUMPRODUCT(economy!B130:D130,economy!K130:M130)/SUM(economy!B130:D130)</f>
        <v>25144.751045191486</v>
      </c>
      <c r="F90" s="1">
        <v>15754.498519191804</v>
      </c>
      <c r="G90" s="1">
        <v>34672.963861507647</v>
      </c>
      <c r="H90" s="1">
        <v>28448.697848767999</v>
      </c>
      <c r="I90" s="1">
        <v>25100.232932005842</v>
      </c>
      <c r="J90" s="1">
        <v>15073.48126125747</v>
      </c>
      <c r="K90" s="1">
        <v>33136.086535055081</v>
      </c>
      <c r="L90" s="1">
        <v>27161.443858434031</v>
      </c>
      <c r="M90" s="1">
        <v>25274.362936029003</v>
      </c>
      <c r="N90" s="1">
        <f t="shared" si="9"/>
        <v>2084</v>
      </c>
      <c r="O90" s="1">
        <v>14371.047145664772</v>
      </c>
      <c r="P90" s="1">
        <v>31557.006118132176</v>
      </c>
      <c r="Q90" s="1">
        <v>25842.890539676835</v>
      </c>
      <c r="R90" s="1">
        <v>25430.728456957328</v>
      </c>
      <c r="S90" s="1">
        <f t="shared" si="10"/>
        <v>2084</v>
      </c>
      <c r="T90" s="1">
        <v>13648.434888394095</v>
      </c>
      <c r="U90" s="1">
        <v>29938.536347897516</v>
      </c>
      <c r="V90" s="1">
        <v>24495.405340175461</v>
      </c>
      <c r="W90" s="1">
        <v>25568.517295008889</v>
      </c>
      <c r="X90" s="1">
        <f t="shared" si="11"/>
        <v>2084</v>
      </c>
      <c r="Y90" s="1">
        <v>12906.9842687651</v>
      </c>
      <c r="Z90" s="1">
        <v>28283.661152590954</v>
      </c>
      <c r="AA90" s="1">
        <v>23121.462351358681</v>
      </c>
      <c r="AB90" s="1">
        <v>25686.903232375447</v>
      </c>
      <c r="AC90" s="1">
        <f t="shared" si="12"/>
        <v>2084</v>
      </c>
      <c r="AD90" s="1">
        <v>15625.819085366522</v>
      </c>
      <c r="AE90" s="1">
        <v>34037.260071560333</v>
      </c>
      <c r="AF90" s="1">
        <v>27698.610879251897</v>
      </c>
      <c r="AG90" s="1">
        <v>24707.192425452275</v>
      </c>
      <c r="AH90" s="1">
        <v>15037.281285074592</v>
      </c>
      <c r="AI90" s="1">
        <v>32783.465035599307</v>
      </c>
      <c r="AJ90" s="1">
        <v>26692.825052765056</v>
      </c>
      <c r="AK90" s="1">
        <v>25064.835189786882</v>
      </c>
      <c r="AL90" s="1">
        <f t="shared" si="13"/>
        <v>9999</v>
      </c>
      <c r="AM90" s="1">
        <v>14399.631275872665</v>
      </c>
      <c r="AN90" s="1">
        <v>31421.737077088987</v>
      </c>
      <c r="AO90" s="1">
        <v>25598.816726064932</v>
      </c>
      <c r="AP90" s="1">
        <v>25369.762448988382</v>
      </c>
      <c r="AQ90" s="1">
        <f t="shared" si="14"/>
        <v>2084</v>
      </c>
      <c r="AR90" s="1">
        <v>13717.657703083814</v>
      </c>
      <c r="AS90" s="1">
        <v>29962.005941132356</v>
      </c>
      <c r="AT90" s="1">
        <v>24424.390713356195</v>
      </c>
      <c r="AU90" s="1">
        <v>25621.816150889736</v>
      </c>
      <c r="AV90" s="1">
        <f t="shared" si="15"/>
        <v>2084</v>
      </c>
      <c r="AW90" s="1">
        <v>12996.415868375756</v>
      </c>
      <c r="AX90" s="1">
        <v>28414.791949766259</v>
      </c>
      <c r="AY90" s="1">
        <v>23177.83591876748</v>
      </c>
      <c r="AZ90" s="1">
        <v>25821.402213914807</v>
      </c>
      <c r="BA90" s="1">
        <f t="shared" si="16"/>
        <v>2084</v>
      </c>
    </row>
    <row r="91" spans="1:53">
      <c r="A91" s="2">
        <f t="shared" si="17"/>
        <v>2085</v>
      </c>
      <c r="B91" s="1">
        <f>economy!Z131</f>
        <v>12600.588344597243</v>
      </c>
      <c r="C91" s="1">
        <f>economy!AA131</f>
        <v>27644.29732181532</v>
      </c>
      <c r="D91" s="1">
        <f>economy!AB131</f>
        <v>22751.495647536656</v>
      </c>
      <c r="E91" s="1">
        <f>SUMPRODUCT(economy!B131:D131,economy!K131:M131)/SUM(economy!B131:D131)</f>
        <v>25323.519616021382</v>
      </c>
      <c r="F91" s="1">
        <v>15662.583522870254</v>
      </c>
      <c r="G91" s="1">
        <v>34705.050734884666</v>
      </c>
      <c r="H91" s="1">
        <v>28794.861052237055</v>
      </c>
      <c r="I91" s="1">
        <v>25345.338778856149</v>
      </c>
      <c r="J91" s="1">
        <v>14989.740852574902</v>
      </c>
      <c r="K91" s="1">
        <v>33174.082803761368</v>
      </c>
      <c r="L91" s="1">
        <v>27496.746943976861</v>
      </c>
      <c r="M91" s="1">
        <v>25527.808778597187</v>
      </c>
      <c r="N91" s="1">
        <f t="shared" si="9"/>
        <v>2085</v>
      </c>
      <c r="O91" s="1">
        <v>14295.149448122169</v>
      </c>
      <c r="P91" s="1">
        <v>31600.090073568099</v>
      </c>
      <c r="Q91" s="1">
        <v>26166.450114226238</v>
      </c>
      <c r="R91" s="1">
        <v>25692.326577692289</v>
      </c>
      <c r="S91" s="1">
        <f t="shared" si="10"/>
        <v>2085</v>
      </c>
      <c r="T91" s="1">
        <v>13580.02458296793</v>
      </c>
      <c r="U91" s="1">
        <v>29985.860597660721</v>
      </c>
      <c r="V91" s="1">
        <v>24806.34821045995</v>
      </c>
      <c r="W91" s="1">
        <v>25838.039948773796</v>
      </c>
      <c r="X91" s="1">
        <f t="shared" si="11"/>
        <v>2085</v>
      </c>
      <c r="Y91" s="1">
        <v>12845.685310545676</v>
      </c>
      <c r="Z91" s="1">
        <v>28334.358101440183</v>
      </c>
      <c r="AA91" s="1">
        <v>23418.930009619347</v>
      </c>
      <c r="AB91" s="1">
        <v>25964.080440884103</v>
      </c>
      <c r="AC91" s="1">
        <f t="shared" si="12"/>
        <v>2085</v>
      </c>
      <c r="AD91" s="1">
        <v>15484.268339202206</v>
      </c>
      <c r="AE91" s="1">
        <v>33925.428795496227</v>
      </c>
      <c r="AF91" s="1">
        <v>27897.439076588831</v>
      </c>
      <c r="AG91" s="1">
        <v>24848.447731947756</v>
      </c>
      <c r="AH91" s="1">
        <v>14918.263325502159</v>
      </c>
      <c r="AI91" s="1">
        <v>32713.422440804781</v>
      </c>
      <c r="AJ91" s="1">
        <v>26915.356774556807</v>
      </c>
      <c r="AK91" s="1">
        <v>25239.11615294723</v>
      </c>
      <c r="AL91" s="1">
        <f t="shared" si="13"/>
        <v>9999</v>
      </c>
      <c r="AM91" s="1">
        <v>14300.234964439765</v>
      </c>
      <c r="AN91" s="1">
        <v>31386.664470115946</v>
      </c>
      <c r="AO91" s="1">
        <v>25838.625799854846</v>
      </c>
      <c r="AP91" s="1">
        <v>25573.929744124871</v>
      </c>
      <c r="AQ91" s="1">
        <f t="shared" si="14"/>
        <v>2085</v>
      </c>
      <c r="AR91" s="1">
        <v>13635.145415382056</v>
      </c>
      <c r="AS91" s="1">
        <v>29955.492688312115</v>
      </c>
      <c r="AT91" s="1">
        <v>24675.450457603914</v>
      </c>
      <c r="AU91" s="1">
        <v>25852.632908228301</v>
      </c>
      <c r="AV91" s="1">
        <f t="shared" si="15"/>
        <v>2085</v>
      </c>
      <c r="AW91" s="1">
        <v>12928.258177721951</v>
      </c>
      <c r="AX91" s="1">
        <v>28430.912934167442</v>
      </c>
      <c r="AY91" s="1">
        <v>23434.586649357832</v>
      </c>
      <c r="AZ91" s="1">
        <v>26075.596760602442</v>
      </c>
      <c r="BA91" s="1">
        <f t="shared" si="16"/>
        <v>2085</v>
      </c>
    </row>
    <row r="92" spans="1:53">
      <c r="A92" s="2">
        <f t="shared" si="17"/>
        <v>2086</v>
      </c>
      <c r="B92" s="1">
        <f>economy!Z132</f>
        <v>12496.648805822784</v>
      </c>
      <c r="C92" s="1">
        <f>economy!AA132</f>
        <v>27574.212149908199</v>
      </c>
      <c r="D92" s="1">
        <f>economy!AB132</f>
        <v>22931.681074289299</v>
      </c>
      <c r="E92" s="1">
        <f>SUMPRODUCT(economy!B132:D132,economy!K132:M132)/SUM(economy!B132:D132)</f>
        <v>25489.285613538214</v>
      </c>
      <c r="F92" s="1">
        <v>15568.212475108612</v>
      </c>
      <c r="G92" s="1">
        <v>34729.821576172661</v>
      </c>
      <c r="H92" s="1">
        <v>29139.534742317261</v>
      </c>
      <c r="I92" s="1">
        <v>25588.265271956632</v>
      </c>
      <c r="J92" s="1">
        <v>14903.665946276917</v>
      </c>
      <c r="K92" s="1">
        <v>33205.197009075964</v>
      </c>
      <c r="L92" s="1">
        <v>27830.798338108052</v>
      </c>
      <c r="M92" s="1">
        <v>25779.282250503882</v>
      </c>
      <c r="N92" s="1">
        <f t="shared" si="9"/>
        <v>2086</v>
      </c>
      <c r="O92" s="1">
        <v>14217.043559547663</v>
      </c>
      <c r="P92" s="1">
        <v>31636.728137848189</v>
      </c>
      <c r="Q92" s="1">
        <v>26488.982702915579</v>
      </c>
      <c r="R92" s="1">
        <v>25952.165545905198</v>
      </c>
      <c r="S92" s="1">
        <f t="shared" si="10"/>
        <v>2086</v>
      </c>
      <c r="T92" s="1">
        <v>13509.536375880236</v>
      </c>
      <c r="U92" s="1">
        <v>30027.175473752617</v>
      </c>
      <c r="V92" s="1">
        <v>25116.474382438268</v>
      </c>
      <c r="W92" s="1">
        <v>26106.021903729139</v>
      </c>
      <c r="X92" s="1">
        <f t="shared" si="11"/>
        <v>2086</v>
      </c>
      <c r="Y92" s="1">
        <v>12782.441906536093</v>
      </c>
      <c r="Z92" s="1">
        <v>28379.480656043394</v>
      </c>
      <c r="AA92" s="1">
        <v>23715.775603492679</v>
      </c>
      <c r="AB92" s="1">
        <v>26239.939491512752</v>
      </c>
      <c r="AC92" s="1">
        <f t="shared" si="12"/>
        <v>2086</v>
      </c>
      <c r="AD92" s="1">
        <v>15335.105422631934</v>
      </c>
      <c r="AE92" s="1">
        <v>33793.452598345408</v>
      </c>
      <c r="AF92" s="1">
        <v>28080.927868476785</v>
      </c>
      <c r="AG92" s="1">
        <v>24975.763598062338</v>
      </c>
      <c r="AH92" s="1">
        <v>14792.725128666809</v>
      </c>
      <c r="AI92" s="1">
        <v>32626.126136984632</v>
      </c>
      <c r="AJ92" s="1">
        <v>27125.504754972982</v>
      </c>
      <c r="AK92" s="1">
        <v>25401.597897345371</v>
      </c>
      <c r="AL92" s="1">
        <f t="shared" si="13"/>
        <v>9999</v>
      </c>
      <c r="AM92" s="1">
        <v>14195.301117639032</v>
      </c>
      <c r="AN92" s="1">
        <v>31336.930217195324</v>
      </c>
      <c r="AO92" s="1">
        <v>26068.641234447918</v>
      </c>
      <c r="AP92" s="1">
        <v>25768.300549160609</v>
      </c>
      <c r="AQ92" s="1">
        <f t="shared" si="14"/>
        <v>2086</v>
      </c>
      <c r="AR92" s="1">
        <v>13547.965922288431</v>
      </c>
      <c r="AS92" s="1">
        <v>29936.607548789008</v>
      </c>
      <c r="AT92" s="1">
        <v>24918.945763518084</v>
      </c>
      <c r="AU92" s="1">
        <v>26075.496233326347</v>
      </c>
      <c r="AV92" s="1">
        <f t="shared" si="15"/>
        <v>2086</v>
      </c>
      <c r="AW92" s="1">
        <v>12856.192222375761</v>
      </c>
      <c r="AX92" s="1">
        <v>28436.655901352253</v>
      </c>
      <c r="AY92" s="1">
        <v>23685.654974624973</v>
      </c>
      <c r="AZ92" s="1">
        <v>26323.505235241486</v>
      </c>
      <c r="BA92" s="1">
        <f t="shared" si="16"/>
        <v>2086</v>
      </c>
    </row>
    <row r="93" spans="1:53">
      <c r="A93" s="2">
        <f t="shared" si="17"/>
        <v>2087</v>
      </c>
      <c r="B93" s="1">
        <f>economy!Z133</f>
        <v>12386.560702649987</v>
      </c>
      <c r="C93" s="1">
        <f>economy!AA133</f>
        <v>27487.956188713448</v>
      </c>
      <c r="D93" s="1">
        <f>economy!AB133</f>
        <v>23099.751311667074</v>
      </c>
      <c r="E93" s="1">
        <f>SUMPRODUCT(economy!B133:D133,economy!K133:M133)/SUM(economy!B133:D133)</f>
        <v>25641.211671794186</v>
      </c>
      <c r="F93" s="1">
        <v>15471.474868057931</v>
      </c>
      <c r="G93" s="1">
        <v>34747.362982149811</v>
      </c>
      <c r="H93" s="1">
        <v>29482.660773923737</v>
      </c>
      <c r="I93" s="1">
        <v>25828.955866496741</v>
      </c>
      <c r="J93" s="1">
        <v>14815.337593063748</v>
      </c>
      <c r="K93" s="1">
        <v>33229.504539135698</v>
      </c>
      <c r="L93" s="1">
        <v>28163.541579948705</v>
      </c>
      <c r="M93" s="1">
        <v>26028.724759984816</v>
      </c>
      <c r="N93" s="1">
        <f t="shared" si="9"/>
        <v>2087</v>
      </c>
      <c r="O93" s="1">
        <v>14136.802523834904</v>
      </c>
      <c r="P93" s="1">
        <v>31666.985360958661</v>
      </c>
      <c r="Q93" s="1">
        <v>26810.433908569674</v>
      </c>
      <c r="R93" s="1">
        <v>26210.185097182577</v>
      </c>
      <c r="S93" s="1">
        <f t="shared" si="10"/>
        <v>2087</v>
      </c>
      <c r="T93" s="1">
        <v>13437.03575816663</v>
      </c>
      <c r="U93" s="1">
        <v>30062.536570593496</v>
      </c>
      <c r="V93" s="1">
        <v>25425.731870284129</v>
      </c>
      <c r="W93" s="1">
        <v>26372.401615540468</v>
      </c>
      <c r="X93" s="1">
        <f t="shared" si="11"/>
        <v>2087</v>
      </c>
      <c r="Y93" s="1">
        <v>12717.312463512049</v>
      </c>
      <c r="Z93" s="1">
        <v>28419.075840984788</v>
      </c>
      <c r="AA93" s="1">
        <v>24011.949869582328</v>
      </c>
      <c r="AB93" s="1">
        <v>26514.417967065019</v>
      </c>
      <c r="AC93" s="1">
        <f t="shared" si="12"/>
        <v>2087</v>
      </c>
      <c r="AD93" s="1">
        <v>15178.311862035294</v>
      </c>
      <c r="AE93" s="1">
        <v>33641.026843228712</v>
      </c>
      <c r="AF93" s="1">
        <v>28248.326053042929</v>
      </c>
      <c r="AG93" s="1">
        <v>25088.467928516344</v>
      </c>
      <c r="AH93" s="1">
        <v>14660.643771763071</v>
      </c>
      <c r="AI93" s="1">
        <v>32521.300087501499</v>
      </c>
      <c r="AJ93" s="1">
        <v>27322.624492011204</v>
      </c>
      <c r="AK93" s="1">
        <v>25551.669323941936</v>
      </c>
      <c r="AL93" s="1">
        <f t="shared" si="13"/>
        <v>9999</v>
      </c>
      <c r="AM93" s="1">
        <v>14084.807549224428</v>
      </c>
      <c r="AN93" s="1">
        <v>31272.294116986981</v>
      </c>
      <c r="AO93" s="1">
        <v>26288.321602097101</v>
      </c>
      <c r="AP93" s="1">
        <v>25952.330183792266</v>
      </c>
      <c r="AQ93" s="1">
        <f t="shared" si="14"/>
        <v>2087</v>
      </c>
      <c r="AR93" s="1">
        <v>13456.101012555417</v>
      </c>
      <c r="AS93" s="1">
        <v>29905.149128172048</v>
      </c>
      <c r="AT93" s="1">
        <v>25154.431210946688</v>
      </c>
      <c r="AU93" s="1">
        <v>26289.929881989483</v>
      </c>
      <c r="AV93" s="1">
        <f t="shared" si="15"/>
        <v>2087</v>
      </c>
      <c r="AW93" s="1">
        <v>12780.205448471927</v>
      </c>
      <c r="AX93" s="1">
        <v>28431.857950008143</v>
      </c>
      <c r="AY93" s="1">
        <v>23930.682032685349</v>
      </c>
      <c r="AZ93" s="1">
        <v>26564.718913075711</v>
      </c>
      <c r="BA93" s="1">
        <f t="shared" si="16"/>
        <v>2087</v>
      </c>
    </row>
    <row r="94" spans="1:53">
      <c r="A94" s="2">
        <f t="shared" si="17"/>
        <v>2088</v>
      </c>
      <c r="B94" s="1">
        <f>economy!Z134</f>
        <v>12270.233499663009</v>
      </c>
      <c r="C94" s="1">
        <f>economy!AA134</f>
        <v>27385.118375864986</v>
      </c>
      <c r="D94" s="1">
        <f>economy!AB134</f>
        <v>23254.96213499946</v>
      </c>
      <c r="E94" s="1">
        <f>SUMPRODUCT(economy!B134:D134,economy!K134:M134)/SUM(economy!B134:D134)</f>
        <v>25778.446201140545</v>
      </c>
      <c r="F94" s="1">
        <v>15372.460435188001</v>
      </c>
      <c r="G94" s="1">
        <v>34757.76581246539</v>
      </c>
      <c r="H94" s="1">
        <v>29824.183153947877</v>
      </c>
      <c r="I94" s="1">
        <v>26067.356971868379</v>
      </c>
      <c r="J94" s="1">
        <v>14724.837117119561</v>
      </c>
      <c r="K94" s="1">
        <v>33247.08475572586</v>
      </c>
      <c r="L94" s="1">
        <v>28494.922081072138</v>
      </c>
      <c r="M94" s="1">
        <v>26276.080440586695</v>
      </c>
      <c r="N94" s="1">
        <f t="shared" si="9"/>
        <v>2088</v>
      </c>
      <c r="O94" s="1">
        <v>14054.499677447642</v>
      </c>
      <c r="P94" s="1">
        <v>31690.93047202046</v>
      </c>
      <c r="Q94" s="1">
        <v>27130.75094426169</v>
      </c>
      <c r="R94" s="1">
        <v>26466.327461192297</v>
      </c>
      <c r="S94" s="1">
        <f t="shared" si="10"/>
        <v>2088</v>
      </c>
      <c r="T94" s="1">
        <v>13362.58852076153</v>
      </c>
      <c r="U94" s="1">
        <v>30092.00286483024</v>
      </c>
      <c r="V94" s="1">
        <v>25734.070054774194</v>
      </c>
      <c r="W94" s="1">
        <v>26637.119802177735</v>
      </c>
      <c r="X94" s="1">
        <f t="shared" si="11"/>
        <v>2088</v>
      </c>
      <c r="Y94" s="1">
        <v>12650.35568517902</v>
      </c>
      <c r="Z94" s="1">
        <v>28453.193766721881</v>
      </c>
      <c r="AA94" s="1">
        <v>24307.404687061106</v>
      </c>
      <c r="AB94" s="1">
        <v>26787.455482265865</v>
      </c>
      <c r="AC94" s="1">
        <f t="shared" si="12"/>
        <v>2088</v>
      </c>
      <c r="AD94" s="1">
        <v>15013.885620544419</v>
      </c>
      <c r="AE94" s="1">
        <v>33467.881319982829</v>
      </c>
      <c r="AF94" s="1">
        <v>28398.888804079059</v>
      </c>
      <c r="AG94" s="1">
        <v>25185.898075836798</v>
      </c>
      <c r="AH94" s="1">
        <v>14522.008204486556</v>
      </c>
      <c r="AI94" s="1">
        <v>32398.692695346817</v>
      </c>
      <c r="AJ94" s="1">
        <v>27506.072424717102</v>
      </c>
      <c r="AK94" s="1">
        <v>25688.722970264022</v>
      </c>
      <c r="AL94" s="1">
        <f t="shared" si="13"/>
        <v>9999</v>
      </c>
      <c r="AM94" s="1">
        <v>13968.740479675198</v>
      </c>
      <c r="AN94" s="1">
        <v>31192.533019589609</v>
      </c>
      <c r="AO94" s="1">
        <v>26497.123166678695</v>
      </c>
      <c r="AP94" s="1">
        <v>26125.47363820401</v>
      </c>
      <c r="AQ94" s="1">
        <f t="shared" si="14"/>
        <v>2088</v>
      </c>
      <c r="AR94" s="1">
        <v>13359.53831056124</v>
      </c>
      <c r="AS94" s="1">
        <v>29860.927765004453</v>
      </c>
      <c r="AT94" s="1">
        <v>25381.457426592504</v>
      </c>
      <c r="AU94" s="1">
        <v>26495.454813917</v>
      </c>
      <c r="AV94" s="1">
        <f t="shared" si="15"/>
        <v>2088</v>
      </c>
      <c r="AW94" s="1">
        <v>12700.289275096171</v>
      </c>
      <c r="AX94" s="1">
        <v>28416.364189848824</v>
      </c>
      <c r="AY94" s="1">
        <v>24169.304472928172</v>
      </c>
      <c r="AZ94" s="1">
        <v>26798.824971271286</v>
      </c>
      <c r="BA94" s="1">
        <f t="shared" si="16"/>
        <v>2088</v>
      </c>
    </row>
    <row r="95" spans="1:53">
      <c r="A95" s="2">
        <f t="shared" si="17"/>
        <v>2089</v>
      </c>
      <c r="B95" s="1">
        <f>economy!Z135</f>
        <v>12147.584676093247</v>
      </c>
      <c r="C95" s="1">
        <f>economy!AA135</f>
        <v>27265.300729251641</v>
      </c>
      <c r="D95" s="1">
        <f>economy!AB135</f>
        <v>23396.55664979374</v>
      </c>
      <c r="E95" s="1">
        <f>SUMPRODUCT(economy!B135:D135,economy!K135:M135)/SUM(economy!B135:D135)</f>
        <v>25900.126190084851</v>
      </c>
      <c r="F95" s="1">
        <v>15271.259036714002</v>
      </c>
      <c r="G95" s="1">
        <v>34761.124999796557</v>
      </c>
      <c r="H95" s="1">
        <v>30164.048066255509</v>
      </c>
      <c r="I95" s="1">
        <v>26303.417972747706</v>
      </c>
      <c r="J95" s="1">
        <v>14632.246015244744</v>
      </c>
      <c r="K95" s="1">
        <v>33258.020829352252</v>
      </c>
      <c r="L95" s="1">
        <v>28824.887152441097</v>
      </c>
      <c r="M95" s="1">
        <v>26521.29617758733</v>
      </c>
      <c r="N95" s="1">
        <f t="shared" si="9"/>
        <v>2089</v>
      </c>
      <c r="O95" s="1">
        <v>13970.208561379563</v>
      </c>
      <c r="P95" s="1">
        <v>31708.635737211171</v>
      </c>
      <c r="Q95" s="1">
        <v>27449.882661334679</v>
      </c>
      <c r="R95" s="1">
        <v>26720.537392637882</v>
      </c>
      <c r="S95" s="1">
        <f t="shared" si="10"/>
        <v>2089</v>
      </c>
      <c r="T95" s="1">
        <v>13286.260678357154</v>
      </c>
      <c r="U95" s="1">
        <v>30115.63659401859</v>
      </c>
      <c r="V95" s="1">
        <v>26041.43971160919</v>
      </c>
      <c r="W95" s="1">
        <v>26900.119478566336</v>
      </c>
      <c r="X95" s="1">
        <f t="shared" si="11"/>
        <v>2089</v>
      </c>
      <c r="Y95" s="1">
        <v>12581.630506962762</v>
      </c>
      <c r="Z95" s="1">
        <v>28481.887526940125</v>
      </c>
      <c r="AA95" s="1">
        <v>24602.09310558677</v>
      </c>
      <c r="AB95" s="1">
        <v>27058.99372125007</v>
      </c>
      <c r="AC95" s="1">
        <f t="shared" si="12"/>
        <v>2089</v>
      </c>
      <c r="AD95" s="1">
        <v>14841.842231627868</v>
      </c>
      <c r="AE95" s="1">
        <v>33273.783673213387</v>
      </c>
      <c r="AF95" s="1">
        <v>28531.881474510359</v>
      </c>
      <c r="AG95" s="1">
        <v>25267.404501220401</v>
      </c>
      <c r="AH95" s="1">
        <v>14376.820109549582</v>
      </c>
      <c r="AI95" s="1">
        <v>32258.079367216724</v>
      </c>
      <c r="AJ95" s="1">
        <v>27675.208650647626</v>
      </c>
      <c r="AK95" s="1">
        <v>25812.15778053465</v>
      </c>
      <c r="AL95" s="1">
        <f t="shared" si="13"/>
        <v>9999</v>
      </c>
      <c r="AM95" s="1">
        <v>13847.095171154831</v>
      </c>
      <c r="AN95" s="1">
        <v>31097.442695683323</v>
      </c>
      <c r="AO95" s="1">
        <v>26694.501771090774</v>
      </c>
      <c r="AP95" s="1">
        <v>26287.18761549511</v>
      </c>
      <c r="AQ95" s="1">
        <f t="shared" si="14"/>
        <v>9999</v>
      </c>
      <c r="AR95" s="1">
        <v>13258.271731381843</v>
      </c>
      <c r="AS95" s="1">
        <v>29803.766857639097</v>
      </c>
      <c r="AT95" s="1">
        <v>25599.572356679862</v>
      </c>
      <c r="AU95" s="1">
        <v>26691.590658710829</v>
      </c>
      <c r="AV95" s="1">
        <f t="shared" si="15"/>
        <v>2089</v>
      </c>
      <c r="AW95" s="1">
        <v>12616.439410581675</v>
      </c>
      <c r="AX95" s="1">
        <v>28390.028657738585</v>
      </c>
      <c r="AY95" s="1">
        <v>24401.155288191389</v>
      </c>
      <c r="AZ95" s="1">
        <v>27025.407512571492</v>
      </c>
      <c r="BA95" s="1">
        <f t="shared" si="16"/>
        <v>2089</v>
      </c>
    </row>
    <row r="96" spans="1:53">
      <c r="A96" s="2">
        <f t="shared" si="17"/>
        <v>2090</v>
      </c>
      <c r="B96" s="1">
        <f>economy!Z136</f>
        <v>12018.540867681666</v>
      </c>
      <c r="C96" s="1">
        <f>economy!AA136</f>
        <v>27128.12130131388</v>
      </c>
      <c r="D96" s="1">
        <f>economy!AB136</f>
        <v>23523.767753810047</v>
      </c>
      <c r="E96" s="1">
        <f>SUMPRODUCT(economy!B136:D136,economy!K136:M136)/SUM(economy!B136:D136)</f>
        <v>26005.380363210614</v>
      </c>
      <c r="F96" s="1">
        <v>15167.960547172617</v>
      </c>
      <c r="G96" s="1">
        <v>34757.539357025649</v>
      </c>
      <c r="H96" s="1">
        <v>30502.203893008682</v>
      </c>
      <c r="I96" s="1">
        <v>26537.091244528699</v>
      </c>
      <c r="J96" s="1">
        <v>14537.645857666492</v>
      </c>
      <c r="K96" s="1">
        <v>33262.399571328075</v>
      </c>
      <c r="L96" s="1">
        <v>29153.386028166919</v>
      </c>
      <c r="M96" s="1">
        <v>26764.321629190847</v>
      </c>
      <c r="N96" s="1">
        <f t="shared" si="9"/>
        <v>2090</v>
      </c>
      <c r="O96" s="1">
        <v>13884.002834392781</v>
      </c>
      <c r="P96" s="1">
        <v>31720.176814764109</v>
      </c>
      <c r="Q96" s="1">
        <v>27767.779574715678</v>
      </c>
      <c r="R96" s="1">
        <v>26972.762197422911</v>
      </c>
      <c r="S96" s="1">
        <f t="shared" si="10"/>
        <v>2090</v>
      </c>
      <c r="T96" s="1">
        <v>13208.118394209057</v>
      </c>
      <c r="U96" s="1">
        <v>30133.503132504575</v>
      </c>
      <c r="V96" s="1">
        <v>26347.793037465701</v>
      </c>
      <c r="W96" s="1">
        <v>27161.345986890432</v>
      </c>
      <c r="X96" s="1">
        <f t="shared" si="11"/>
        <v>2090</v>
      </c>
      <c r="Y96" s="1">
        <v>12511.196031476858</v>
      </c>
      <c r="Z96" s="1">
        <v>28505.213093277638</v>
      </c>
      <c r="AA96" s="1">
        <v>24895.969371352021</v>
      </c>
      <c r="AB96" s="1">
        <v>27328.976471146965</v>
      </c>
      <c r="AC96" s="1">
        <f t="shared" si="12"/>
        <v>2090</v>
      </c>
      <c r="AD96" s="1">
        <v>14662.215899827421</v>
      </c>
      <c r="AE96" s="1">
        <v>33058.54284389002</v>
      </c>
      <c r="AF96" s="1">
        <v>28646.583631692905</v>
      </c>
      <c r="AG96" s="1">
        <v>25332.354629062054</v>
      </c>
      <c r="AH96" s="1">
        <v>14225.094745945082</v>
      </c>
      <c r="AI96" s="1">
        <v>32099.265104390244</v>
      </c>
      <c r="AJ96" s="1">
        <v>27829.399827279954</v>
      </c>
      <c r="AK96" s="1">
        <v>25921.382041642639</v>
      </c>
      <c r="AL96" s="1">
        <f t="shared" si="13"/>
        <v>9999</v>
      </c>
      <c r="AM96" s="1">
        <v>13719.876554251383</v>
      </c>
      <c r="AN96" s="1">
        <v>30986.839735139394</v>
      </c>
      <c r="AO96" s="1">
        <v>26879.914864686518</v>
      </c>
      <c r="AP96" s="1">
        <v>26436.932709777248</v>
      </c>
      <c r="AQ96" s="1">
        <f t="shared" si="14"/>
        <v>9999</v>
      </c>
      <c r="AR96" s="1">
        <v>13152.301932516209</v>
      </c>
      <c r="AS96" s="1">
        <v>29733.50421768368</v>
      </c>
      <c r="AT96" s="1">
        <v>25808.322642190269</v>
      </c>
      <c r="AU96" s="1">
        <v>26877.857288460447</v>
      </c>
      <c r="AV96" s="1">
        <f t="shared" si="15"/>
        <v>2090</v>
      </c>
      <c r="AW96" s="1">
        <v>12528.656167847366</v>
      </c>
      <c r="AX96" s="1">
        <v>28352.715255199666</v>
      </c>
      <c r="AY96" s="1">
        <v>24625.864719337482</v>
      </c>
      <c r="AZ96" s="1">
        <v>27244.048669597829</v>
      </c>
      <c r="BA96" s="1">
        <f t="shared" si="16"/>
        <v>2090</v>
      </c>
    </row>
    <row r="97" spans="1:53">
      <c r="A97" s="2">
        <f t="shared" si="17"/>
        <v>2091</v>
      </c>
      <c r="B97" s="1">
        <f>economy!Z137</f>
        <v>11883.039051856893</v>
      </c>
      <c r="C97" s="1">
        <f>economy!AA137</f>
        <v>26973.21731198013</v>
      </c>
      <c r="D97" s="1">
        <f>economy!AB137</f>
        <v>23635.820914842057</v>
      </c>
      <c r="E97" s="1">
        <f>SUMPRODUCT(economy!B137:D137,economy!K137:M137)/SUM(economy!B137:D137)</f>
        <v>26093.332707594229</v>
      </c>
      <c r="F97" s="1">
        <v>15062.654745376809</v>
      </c>
      <c r="G97" s="1">
        <v>34747.111381952644</v>
      </c>
      <c r="H97" s="1">
        <v>30838.601232310721</v>
      </c>
      <c r="I97" s="1">
        <v>26768.332163201816</v>
      </c>
      <c r="J97" s="1">
        <v>14441.118190732406</v>
      </c>
      <c r="K97" s="1">
        <v>33260.311263319287</v>
      </c>
      <c r="L97" s="1">
        <v>29480.369886076183</v>
      </c>
      <c r="M97" s="1">
        <v>27005.109242567098</v>
      </c>
      <c r="N97" s="1">
        <f t="shared" si="9"/>
        <v>2091</v>
      </c>
      <c r="O97" s="1">
        <v>13795.95618771581</v>
      </c>
      <c r="P97" s="1">
        <v>31725.632607423009</v>
      </c>
      <c r="Q97" s="1">
        <v>28084.393885495156</v>
      </c>
      <c r="R97" s="1">
        <v>27222.951754072401</v>
      </c>
      <c r="S97" s="1">
        <f t="shared" si="10"/>
        <v>2091</v>
      </c>
      <c r="T97" s="1">
        <v>13128.22790604585</v>
      </c>
      <c r="U97" s="1">
        <v>30145.670864823445</v>
      </c>
      <c r="V97" s="1">
        <v>26653.083673743164</v>
      </c>
      <c r="W97" s="1">
        <v>27420.747022575291</v>
      </c>
      <c r="X97" s="1">
        <f t="shared" si="11"/>
        <v>2091</v>
      </c>
      <c r="Y97" s="1">
        <v>12439.111464802783</v>
      </c>
      <c r="Z97" s="1">
        <v>28523.229207684537</v>
      </c>
      <c r="AA97" s="1">
        <v>25188.988951226424</v>
      </c>
      <c r="AB97" s="1">
        <v>27597.349651771041</v>
      </c>
      <c r="AC97" s="1">
        <f t="shared" si="12"/>
        <v>2091</v>
      </c>
      <c r="AD97" s="1">
        <v>14475.06055747143</v>
      </c>
      <c r="AE97" s="1">
        <v>32822.012497537049</v>
      </c>
      <c r="AF97" s="1">
        <v>28742.293311057987</v>
      </c>
      <c r="AG97" s="1">
        <v>25380.136879299313</v>
      </c>
      <c r="AH97" s="1">
        <v>14066.861767565437</v>
      </c>
      <c r="AI97" s="1">
        <v>31922.087102982015</v>
      </c>
      <c r="AJ97" s="1">
        <v>27968.022250533621</v>
      </c>
      <c r="AK97" s="1">
        <v>26015.816475952164</v>
      </c>
      <c r="AL97" s="1">
        <f t="shared" si="13"/>
        <v>9999</v>
      </c>
      <c r="AM97" s="1">
        <v>13587.099841718991</v>
      </c>
      <c r="AN97" s="1">
        <v>30860.563464090821</v>
      </c>
      <c r="AO97" s="1">
        <v>27052.823667753088</v>
      </c>
      <c r="AP97" s="1">
        <v>26574.175715287842</v>
      </c>
      <c r="AQ97" s="1">
        <f t="shared" si="14"/>
        <v>9999</v>
      </c>
      <c r="AR97" s="1">
        <v>13041.636759240506</v>
      </c>
      <c r="AS97" s="1">
        <v>29649.993443216656</v>
      </c>
      <c r="AT97" s="1">
        <v>26007.25509571208</v>
      </c>
      <c r="AU97" s="1">
        <v>27053.776494833335</v>
      </c>
      <c r="AV97" s="1">
        <f t="shared" si="15"/>
        <v>2091</v>
      </c>
      <c r="AW97" s="1">
        <v>12436.944776901717</v>
      </c>
      <c r="AX97" s="1">
        <v>28304.298703185075</v>
      </c>
      <c r="AY97" s="1">
        <v>24843.061232221145</v>
      </c>
      <c r="AZ97" s="1">
        <v>27454.329789136576</v>
      </c>
      <c r="BA97" s="1">
        <f t="shared" si="16"/>
        <v>2091</v>
      </c>
    </row>
    <row r="98" spans="1:53">
      <c r="A98" s="2">
        <f t="shared" si="17"/>
        <v>2092</v>
      </c>
      <c r="B98" s="1">
        <f>economy!Z138</f>
        <v>11741.027770967519</v>
      </c>
      <c r="C98" s="1">
        <f>economy!AA138</f>
        <v>26800.24845260015</v>
      </c>
      <c r="D98" s="1">
        <f>economy!AB138</f>
        <v>23731.937275517543</v>
      </c>
      <c r="E98" s="1">
        <f>SUMPRODUCT(economy!B138:D138,economy!K138:M138)/SUM(economy!B138:D138)</f>
        <v>26163.106377705888</v>
      </c>
      <c r="F98" s="1">
        <v>14955.431206962399</v>
      </c>
      <c r="G98" s="1">
        <v>34729.947060047532</v>
      </c>
      <c r="H98" s="1">
        <v>31173.192912189006</v>
      </c>
      <c r="I98" s="1">
        <v>26997.099109784416</v>
      </c>
      <c r="J98" s="1">
        <v>14342.74444167926</v>
      </c>
      <c r="K98" s="1">
        <v>33251.849484786246</v>
      </c>
      <c r="L98" s="1">
        <v>29805.791865081461</v>
      </c>
      <c r="M98" s="1">
        <v>27243.614264816511</v>
      </c>
      <c r="N98" s="1">
        <f t="shared" si="9"/>
        <v>2092</v>
      </c>
      <c r="O98" s="1">
        <v>13706.14226137168</v>
      </c>
      <c r="P98" s="1">
        <v>31725.08511272776</v>
      </c>
      <c r="Q98" s="1">
        <v>28399.679500756156</v>
      </c>
      <c r="R98" s="1">
        <v>27471.058530469243</v>
      </c>
      <c r="S98" s="1">
        <f t="shared" si="10"/>
        <v>2092</v>
      </c>
      <c r="T98" s="1">
        <v>13046.655453232421</v>
      </c>
      <c r="U98" s="1">
        <v>30152.211056933633</v>
      </c>
      <c r="V98" s="1">
        <v>26957.266727979128</v>
      </c>
      <c r="W98" s="1">
        <v>27678.2726559865</v>
      </c>
      <c r="X98" s="1">
        <f t="shared" si="11"/>
        <v>2092</v>
      </c>
      <c r="Y98" s="1">
        <v>12365.436053711348</v>
      </c>
      <c r="Z98" s="1">
        <v>28535.997272681179</v>
      </c>
      <c r="AA98" s="1">
        <v>25481.108554956441</v>
      </c>
      <c r="AB98" s="1">
        <v>27864.061341438406</v>
      </c>
      <c r="AC98" s="1">
        <f t="shared" si="12"/>
        <v>2092</v>
      </c>
      <c r="AD98" s="1">
        <v>14280.450865656792</v>
      </c>
      <c r="AE98" s="1">
        <v>32564.094409804653</v>
      </c>
      <c r="AF98" s="1">
        <v>28818.331471055499</v>
      </c>
      <c r="AG98" s="1">
        <v>25410.164858346176</v>
      </c>
      <c r="AH98" s="1">
        <v>13902.16600940127</v>
      </c>
      <c r="AI98" s="1">
        <v>31726.417344575872</v>
      </c>
      <c r="AJ98" s="1">
        <v>28090.465101263238</v>
      </c>
      <c r="AK98" s="1">
        <v>26094.897479621024</v>
      </c>
      <c r="AL98" s="1">
        <f t="shared" si="13"/>
        <v>9999</v>
      </c>
      <c r="AM98" s="1">
        <v>13448.791124181647</v>
      </c>
      <c r="AN98" s="1">
        <v>30718.477868418457</v>
      </c>
      <c r="AO98" s="1">
        <v>27212.695468599977</v>
      </c>
      <c r="AP98" s="1">
        <v>26698.392060311289</v>
      </c>
      <c r="AQ98" s="1">
        <f t="shared" si="14"/>
        <v>9999</v>
      </c>
      <c r="AR98" s="1">
        <v>12926.291680399028</v>
      </c>
      <c r="AS98" s="1">
        <v>29553.105304310982</v>
      </c>
      <c r="AT98" s="1">
        <v>26195.918278074882</v>
      </c>
      <c r="AU98" s="1">
        <v>27218.87376759755</v>
      </c>
      <c r="AV98" s="1">
        <f t="shared" si="15"/>
        <v>2092</v>
      </c>
      <c r="AW98" s="1">
        <v>12341.315692532648</v>
      </c>
      <c r="AX98" s="1">
        <v>28244.66550958978</v>
      </c>
      <c r="AY98" s="1">
        <v>25052.372566527582</v>
      </c>
      <c r="AZ98" s="1">
        <v>27655.832695122506</v>
      </c>
      <c r="BA98" s="1">
        <f t="shared" si="16"/>
        <v>2092</v>
      </c>
    </row>
    <row r="99" spans="1:53">
      <c r="A99" s="2">
        <f t="shared" si="17"/>
        <v>2093</v>
      </c>
      <c r="B99" s="1">
        <f>economy!Z139</f>
        <v>11592.46838732584</v>
      </c>
      <c r="C99" s="1">
        <f>economy!AA139</f>
        <v>26608.900350568922</v>
      </c>
      <c r="D99" s="1">
        <f>economy!AB139</f>
        <v>23811.337094303646</v>
      </c>
      <c r="E99" s="1">
        <f>SUMPRODUCT(economy!B139:D139,economy!K139:M139)/SUM(economy!B139:D139)</f>
        <v>26213.827985853666</v>
      </c>
      <c r="F99" s="1">
        <v>14846.37919972459</v>
      </c>
      <c r="G99" s="1">
        <v>34706.155665742415</v>
      </c>
      <c r="H99" s="1">
        <v>31505.934000937865</v>
      </c>
      <c r="I99" s="1">
        <v>27223.353469422098</v>
      </c>
      <c r="J99" s="1">
        <v>14242.605825656097</v>
      </c>
      <c r="K99" s="1">
        <v>33237.110938756581</v>
      </c>
      <c r="L99" s="1">
        <v>30129.607079362242</v>
      </c>
      <c r="M99" s="1">
        <v>27479.794748953322</v>
      </c>
      <c r="N99" s="1">
        <f t="shared" si="9"/>
        <v>2093</v>
      </c>
      <c r="O99" s="1">
        <v>13614.634562296251</v>
      </c>
      <c r="P99" s="1">
        <v>31718.619271504838</v>
      </c>
      <c r="Q99" s="1">
        <v>28713.592050643718</v>
      </c>
      <c r="R99" s="1">
        <v>27717.037595975264</v>
      </c>
      <c r="S99" s="1">
        <f t="shared" si="10"/>
        <v>2093</v>
      </c>
      <c r="T99" s="1">
        <v>12963.467205327819</v>
      </c>
      <c r="U99" s="1">
        <v>30153.197725603157</v>
      </c>
      <c r="V99" s="1">
        <v>27260.298792912748</v>
      </c>
      <c r="W99" s="1">
        <v>27933.87534989405</v>
      </c>
      <c r="X99" s="1">
        <f t="shared" si="11"/>
        <v>2093</v>
      </c>
      <c r="Y99" s="1">
        <v>12290.229023947908</v>
      </c>
      <c r="Z99" s="1">
        <v>28543.581239781473</v>
      </c>
      <c r="AA99" s="1">
        <v>25772.286155394322</v>
      </c>
      <c r="AB99" s="1">
        <v>28129.061798938259</v>
      </c>
      <c r="AC99" s="1">
        <f t="shared" si="12"/>
        <v>2093</v>
      </c>
      <c r="AD99" s="1">
        <v>14078.483147345392</v>
      </c>
      <c r="AE99" s="1">
        <v>32284.741778065611</v>
      </c>
      <c r="AF99" s="1">
        <v>28874.046628610664</v>
      </c>
      <c r="AG99" s="1">
        <v>25421.881685898927</v>
      </c>
      <c r="AH99" s="1">
        <v>13731.06823321103</v>
      </c>
      <c r="AI99" s="1">
        <v>31512.165156743144</v>
      </c>
      <c r="AJ99" s="1">
        <v>28196.133848128866</v>
      </c>
      <c r="AK99" s="1">
        <v>26158.08049266092</v>
      </c>
      <c r="AL99" s="1">
        <f t="shared" si="13"/>
        <v>9999</v>
      </c>
      <c r="AM99" s="1">
        <v>13304.987942526961</v>
      </c>
      <c r="AN99" s="1">
        <v>30560.473510599033</v>
      </c>
      <c r="AO99" s="1">
        <v>27359.006047273055</v>
      </c>
      <c r="AP99" s="1">
        <v>26809.068358059998</v>
      </c>
      <c r="AQ99" s="1">
        <f t="shared" si="14"/>
        <v>9999</v>
      </c>
      <c r="AR99" s="1">
        <v>12806.290211287273</v>
      </c>
      <c r="AS99" s="1">
        <v>29442.729132753291</v>
      </c>
      <c r="AT99" s="1">
        <v>26373.86417199481</v>
      </c>
      <c r="AU99" s="1">
        <v>27372.680170436073</v>
      </c>
      <c r="AV99" s="1">
        <f t="shared" si="15"/>
        <v>2093</v>
      </c>
      <c r="AW99" s="1">
        <v>12241.78489510968</v>
      </c>
      <c r="AX99" s="1">
        <v>28173.714944570769</v>
      </c>
      <c r="AY99" s="1">
        <v>25253.426855405331</v>
      </c>
      <c r="AZ99" s="1">
        <v>27848.141028358845</v>
      </c>
      <c r="BA99" s="1">
        <f t="shared" si="16"/>
        <v>2093</v>
      </c>
    </row>
    <row r="100" spans="1:53">
      <c r="A100" s="2">
        <f t="shared" si="17"/>
        <v>2094</v>
      </c>
      <c r="B100" s="1">
        <f>economy!Z140</f>
        <v>11437.336362787311</v>
      </c>
      <c r="C100" s="1">
        <f>economy!AA140</f>
        <v>26398.888181439441</v>
      </c>
      <c r="D100" s="1">
        <f>economy!AB140</f>
        <v>23873.243529353942</v>
      </c>
      <c r="E100" s="1">
        <f>SUMPRODUCT(economy!B140:D140,economy!K140:M140)/SUM(economy!B140:D140)</f>
        <v>26244.632281799324</v>
      </c>
      <c r="F100" s="1">
        <v>14735.5875819268</v>
      </c>
      <c r="G100" s="1">
        <v>34675.849562750853</v>
      </c>
      <c r="H100" s="1">
        <v>31836.781813858794</v>
      </c>
      <c r="I100" s="1">
        <v>27447.059625291036</v>
      </c>
      <c r="J100" s="1">
        <v>14140.783255167791</v>
      </c>
      <c r="K100" s="1">
        <v>33216.19527635476</v>
      </c>
      <c r="L100" s="1">
        <v>30451.772629373751</v>
      </c>
      <c r="M100" s="1">
        <v>27713.611555011455</v>
      </c>
      <c r="N100" s="1">
        <f t="shared" si="9"/>
        <v>2094</v>
      </c>
      <c r="O100" s="1">
        <v>13521.506384396285</v>
      </c>
      <c r="P100" s="1">
        <v>31706.322814930092</v>
      </c>
      <c r="Q100" s="1">
        <v>29026.088902677824</v>
      </c>
      <c r="R100" s="1">
        <v>27960.846629016491</v>
      </c>
      <c r="S100" s="1">
        <f t="shared" si="10"/>
        <v>2094</v>
      </c>
      <c r="T100" s="1">
        <v>12878.729192170422</v>
      </c>
      <c r="U100" s="1">
        <v>30148.707506261868</v>
      </c>
      <c r="V100" s="1">
        <v>27562.137963187117</v>
      </c>
      <c r="W100" s="1">
        <v>28187.509972759017</v>
      </c>
      <c r="X100" s="1">
        <f t="shared" si="11"/>
        <v>2094</v>
      </c>
      <c r="Y100" s="1">
        <v>12213.549519697081</v>
      </c>
      <c r="Z100" s="1">
        <v>28546.04749634461</v>
      </c>
      <c r="AA100" s="1">
        <v>26062.481006737635</v>
      </c>
      <c r="AB100" s="1">
        <v>28392.30348169732</v>
      </c>
      <c r="AC100" s="1">
        <f t="shared" si="12"/>
        <v>2094</v>
      </c>
      <c r="AD100" s="1">
        <v>13869.276240076559</v>
      </c>
      <c r="AE100" s="1">
        <v>31983.962425710968</v>
      </c>
      <c r="AF100" s="1">
        <v>28908.819650441834</v>
      </c>
      <c r="AG100" s="1">
        <v>25414.764431334668</v>
      </c>
      <c r="AH100" s="1">
        <v>13553.645824274863</v>
      </c>
      <c r="AI100" s="1">
        <v>31279.279721530045</v>
      </c>
      <c r="AJ100" s="1">
        <v>28284.453792694185</v>
      </c>
      <c r="AK100" s="1">
        <v>26204.843484456542</v>
      </c>
      <c r="AL100" s="1">
        <f t="shared" si="13"/>
        <v>9999</v>
      </c>
      <c r="AM100" s="1">
        <v>13155.739831515535</v>
      </c>
      <c r="AN100" s="1">
        <v>30386.469425890788</v>
      </c>
      <c r="AO100" s="1">
        <v>27491.242218282412</v>
      </c>
      <c r="AP100" s="1">
        <v>26905.705064956117</v>
      </c>
      <c r="AQ100" s="1">
        <f t="shared" si="14"/>
        <v>9999</v>
      </c>
      <c r="AR100" s="1">
        <v>12681.664320145903</v>
      </c>
      <c r="AS100" s="1">
        <v>29318.774207212711</v>
      </c>
      <c r="AT100" s="1">
        <v>26540.649948959432</v>
      </c>
      <c r="AU100" s="1">
        <v>27514.734308790274</v>
      </c>
      <c r="AV100" s="1">
        <f t="shared" si="15"/>
        <v>2094</v>
      </c>
      <c r="AW100" s="1">
        <v>12138.374182337937</v>
      </c>
      <c r="AX100" s="1">
        <v>28091.360018350868</v>
      </c>
      <c r="AY100" s="1">
        <v>25445.853814226273</v>
      </c>
      <c r="AZ100" s="1">
        <v>28030.841660302482</v>
      </c>
      <c r="BA100" s="1">
        <f t="shared" si="16"/>
        <v>2094</v>
      </c>
    </row>
    <row r="101" spans="1:53">
      <c r="A101" s="2">
        <f t="shared" si="17"/>
        <v>2095</v>
      </c>
      <c r="B101" s="1">
        <f>economy!Z141</f>
        <v>11275.622554512518</v>
      </c>
      <c r="C101" s="1">
        <f>economy!AA141</f>
        <v>26169.960412217682</v>
      </c>
      <c r="D101" s="1">
        <f>economy!AB141</f>
        <v>23916.886768833745</v>
      </c>
      <c r="E101" s="1">
        <f>SUMPRODUCT(economy!B141:D141,economy!K141:M141)/SUM(economy!B141:D141)</f>
        <v>26254.66722121499</v>
      </c>
      <c r="F101" s="1">
        <v>14623.144703748178</v>
      </c>
      <c r="G101" s="1">
        <v>34639.144003892892</v>
      </c>
      <c r="H101" s="1">
        <v>32165.695916442386</v>
      </c>
      <c r="I101" s="1">
        <v>27668.184947443213</v>
      </c>
      <c r="J101" s="1">
        <v>14037.357252092164</v>
      </c>
      <c r="K101" s="1">
        <v>33189.204920508302</v>
      </c>
      <c r="L101" s="1">
        <v>30772.2476097094</v>
      </c>
      <c r="M101" s="1">
        <v>27945.028346387891</v>
      </c>
      <c r="N101" s="1">
        <f t="shared" si="9"/>
        <v>2095</v>
      </c>
      <c r="O101" s="1">
        <v>13426.830730685775</v>
      </c>
      <c r="P101" s="1">
        <v>31688.286110527901</v>
      </c>
      <c r="Q101" s="1">
        <v>29337.129173318812</v>
      </c>
      <c r="R101" s="1">
        <v>28202.445920222915</v>
      </c>
      <c r="S101" s="1">
        <f t="shared" si="10"/>
        <v>2095</v>
      </c>
      <c r="T101" s="1">
        <v>12792.50723561379</v>
      </c>
      <c r="U101" s="1">
        <v>30138.819519631117</v>
      </c>
      <c r="V101" s="1">
        <v>27862.743849685954</v>
      </c>
      <c r="W101" s="1">
        <v>28439.133807910395</v>
      </c>
      <c r="X101" s="1">
        <f t="shared" si="11"/>
        <v>2095</v>
      </c>
      <c r="Y101" s="1">
        <v>12135.456544335382</v>
      </c>
      <c r="Z101" s="1">
        <v>28543.464751118325</v>
      </c>
      <c r="AA101" s="1">
        <v>26351.653660764186</v>
      </c>
      <c r="AB101" s="1">
        <v>28653.741060184762</v>
      </c>
      <c r="AC101" s="1">
        <f t="shared" si="12"/>
        <v>2095</v>
      </c>
      <c r="AD101" s="1">
        <v>13652.972255570276</v>
      </c>
      <c r="AE101" s="1">
        <v>31661.821864069778</v>
      </c>
      <c r="AF101" s="1">
        <v>28922.068671627032</v>
      </c>
      <c r="AG101" s="1">
        <v>25388.328629836964</v>
      </c>
      <c r="AH101" s="1">
        <v>13369.993430636167</v>
      </c>
      <c r="AI101" s="1">
        <v>31027.752508698537</v>
      </c>
      <c r="AJ101" s="1">
        <v>28354.873739945775</v>
      </c>
      <c r="AK101" s="1">
        <v>26234.690535888065</v>
      </c>
      <c r="AL101" s="1">
        <f t="shared" si="13"/>
        <v>9999</v>
      </c>
      <c r="AM101" s="1">
        <v>13001.10882896705</v>
      </c>
      <c r="AN101" s="1">
        <v>30196.414982923761</v>
      </c>
      <c r="AO101" s="1">
        <v>27608.904483021375</v>
      </c>
      <c r="AP101" s="1">
        <v>26987.819234984028</v>
      </c>
      <c r="AQ101" s="1">
        <f t="shared" si="14"/>
        <v>9999</v>
      </c>
      <c r="AR101" s="1">
        <v>12552.454814668556</v>
      </c>
      <c r="AS101" s="1">
        <v>29181.171124511922</v>
      </c>
      <c r="AT101" s="1">
        <v>26695.839824520946</v>
      </c>
      <c r="AU101" s="1">
        <v>27644.58438329833</v>
      </c>
      <c r="AV101" s="1">
        <f t="shared" si="15"/>
        <v>9999</v>
      </c>
      <c r="AW101" s="1">
        <v>12031.111449729045</v>
      </c>
      <c r="AX101" s="1">
        <v>27997.528455802032</v>
      </c>
      <c r="AY101" s="1">
        <v>25629.285996174243</v>
      </c>
      <c r="AZ101" s="1">
        <v>28203.526177494816</v>
      </c>
      <c r="BA101" s="1">
        <f t="shared" si="16"/>
        <v>2095</v>
      </c>
    </row>
    <row r="102" spans="1:53">
      <c r="A102" s="2">
        <f t="shared" si="17"/>
        <v>2096</v>
      </c>
      <c r="B102" s="1">
        <f>economy!Z142</f>
        <v>11107.334517445606</v>
      </c>
      <c r="C102" s="1">
        <f>economy!AA142</f>
        <v>25921.902656222839</v>
      </c>
      <c r="D102" s="1">
        <f>economy!AB142</f>
        <v>23941.508507894123</v>
      </c>
      <c r="E102" s="1">
        <f>SUMPRODUCT(economy!B142:D142,economy!K142:M142)/SUM(economy!B142:D142)</f>
        <v>26243.099418148497</v>
      </c>
      <c r="F102" s="1">
        <v>14509.138312020983</v>
      </c>
      <c r="G102" s="1">
        <v>34596.156930890917</v>
      </c>
      <c r="H102" s="1">
        <v>32492.638124048452</v>
      </c>
      <c r="I102" s="1">
        <v>27886.69977674507</v>
      </c>
      <c r="J102" s="1">
        <v>13932.407862410602</v>
      </c>
      <c r="K102" s="1">
        <v>33156.244889239555</v>
      </c>
      <c r="L102" s="1">
        <v>31090.993113852637</v>
      </c>
      <c r="M102" s="1">
        <v>28174.011581547042</v>
      </c>
      <c r="N102" s="1">
        <f t="shared" si="9"/>
        <v>2096</v>
      </c>
      <c r="O102" s="1">
        <v>13330.680237628432</v>
      </c>
      <c r="P102" s="1">
        <v>31664.602007462308</v>
      </c>
      <c r="Q102" s="1">
        <v>29646.673736803954</v>
      </c>
      <c r="R102" s="1">
        <v>28441.798371221317</v>
      </c>
      <c r="S102" s="1">
        <f t="shared" si="10"/>
        <v>2096</v>
      </c>
      <c r="T102" s="1">
        <v>12704.866883028417</v>
      </c>
      <c r="U102" s="1">
        <v>30123.615237436818</v>
      </c>
      <c r="V102" s="1">
        <v>28162.07759150978</v>
      </c>
      <c r="W102" s="1">
        <v>28688.706558687616</v>
      </c>
      <c r="X102" s="1">
        <f t="shared" si="11"/>
        <v>2096</v>
      </c>
      <c r="Y102" s="1">
        <v>12056.008902573598</v>
      </c>
      <c r="Z102" s="1">
        <v>28535.903918733507</v>
      </c>
      <c r="AA102" s="1">
        <v>26639.76598105616</v>
      </c>
      <c r="AB102" s="1">
        <v>28913.331428612422</v>
      </c>
      <c r="AC102" s="1">
        <f t="shared" si="12"/>
        <v>2096</v>
      </c>
      <c r="AD102" s="1">
        <v>13429.737233404325</v>
      </c>
      <c r="AE102" s="1">
        <v>31318.446175398487</v>
      </c>
      <c r="AF102" s="1">
        <v>28913.25410881378</v>
      </c>
      <c r="AG102" s="1">
        <v>25342.132844824428</v>
      </c>
      <c r="AH102" s="1">
        <v>13180.223536100333</v>
      </c>
      <c r="AI102" s="1">
        <v>30757.619609346464</v>
      </c>
      <c r="AJ102" s="1">
        <v>28406.869774713188</v>
      </c>
      <c r="AK102" s="1">
        <v>26247.155496605381</v>
      </c>
      <c r="AL102" s="1">
        <f t="shared" si="13"/>
        <v>9999</v>
      </c>
      <c r="AM102" s="1">
        <v>12841.16994476121</v>
      </c>
      <c r="AN102" s="1">
        <v>29990.291692925399</v>
      </c>
      <c r="AO102" s="1">
        <v>27711.509780787699</v>
      </c>
      <c r="AP102" s="1">
        <v>27054.947356973593</v>
      </c>
      <c r="AQ102" s="1">
        <f t="shared" si="14"/>
        <v>9999</v>
      </c>
      <c r="AR102" s="1">
        <v>12418.711704833408</v>
      </c>
      <c r="AS102" s="1">
        <v>29029.873147087066</v>
      </c>
      <c r="AT102" s="1">
        <v>26839.006996064072</v>
      </c>
      <c r="AU102" s="1">
        <v>27761.790321182441</v>
      </c>
      <c r="AV102" s="1">
        <f t="shared" si="15"/>
        <v>9999</v>
      </c>
      <c r="AW102" s="1">
        <v>11920.030957490959</v>
      </c>
      <c r="AX102" s="1">
        <v>27892.163661741175</v>
      </c>
      <c r="AY102" s="1">
        <v>25803.360111702183</v>
      </c>
      <c r="AZ102" s="1">
        <v>28365.792432439579</v>
      </c>
      <c r="BA102" s="1">
        <f t="shared" si="16"/>
        <v>2096</v>
      </c>
    </row>
    <row r="103" spans="1:53">
      <c r="A103" s="2">
        <f t="shared" si="17"/>
        <v>2097</v>
      </c>
      <c r="B103" s="1">
        <f>economy!Z143</f>
        <v>10932.497802909311</v>
      </c>
      <c r="C103" s="1">
        <f>economy!AA143</f>
        <v>25654.54161641367</v>
      </c>
      <c r="D103" s="1">
        <f>economy!AB143</f>
        <v>23946.366768514476</v>
      </c>
      <c r="E103" s="1">
        <f>SUMPRODUCT(economy!B143:D143,economy!K143:M143)/SUM(economy!B143:D143)</f>
        <v>26209.119971613061</v>
      </c>
      <c r="F103" s="1">
        <v>14393.65545839305</v>
      </c>
      <c r="G103" s="1">
        <v>34547.008774586859</v>
      </c>
      <c r="H103" s="1">
        <v>32817.572498149391</v>
      </c>
      <c r="I103" s="1">
        <v>28102.577404070136</v>
      </c>
      <c r="J103" s="1">
        <v>13826.014573778815</v>
      </c>
      <c r="K103" s="1">
        <v>33117.422618941368</v>
      </c>
      <c r="L103" s="1">
        <v>31407.972235862704</v>
      </c>
      <c r="M103" s="1">
        <v>28400.530501219986</v>
      </c>
      <c r="N103" s="1">
        <f t="shared" si="9"/>
        <v>2097</v>
      </c>
      <c r="O103" s="1">
        <v>13233.127101803108</v>
      </c>
      <c r="P103" s="1">
        <v>31635.365681468687</v>
      </c>
      <c r="Q103" s="1">
        <v>29954.685231282245</v>
      </c>
      <c r="R103" s="1">
        <v>28678.869489189285</v>
      </c>
      <c r="S103" s="1">
        <f t="shared" si="10"/>
        <v>2097</v>
      </c>
      <c r="T103" s="1">
        <v>12615.873342675039</v>
      </c>
      <c r="U103" s="1">
        <v>30103.178347506626</v>
      </c>
      <c r="V103" s="1">
        <v>28460.101865603105</v>
      </c>
      <c r="W103" s="1">
        <v>28936.190349633715</v>
      </c>
      <c r="X103" s="1">
        <f t="shared" si="11"/>
        <v>2097</v>
      </c>
      <c r="Y103" s="1">
        <v>11975.265144083107</v>
      </c>
      <c r="Z103" s="1">
        <v>28523.438003406074</v>
      </c>
      <c r="AA103" s="1">
        <v>26926.781155213408</v>
      </c>
      <c r="AB103" s="1">
        <v>29171.03371199355</v>
      </c>
      <c r="AC103" s="1">
        <f t="shared" si="12"/>
        <v>2097</v>
      </c>
      <c r="AD103" s="1">
        <v>13199.761676006206</v>
      </c>
      <c r="AE103" s="1">
        <v>30954.024679230155</v>
      </c>
      <c r="AF103" s="1">
        <v>28881.883731493908</v>
      </c>
      <c r="AG103" s="1">
        <v>25275.783239790511</v>
      </c>
      <c r="AH103" s="1">
        <v>12984.466958213214</v>
      </c>
      <c r="AI103" s="1">
        <v>30468.963944553605</v>
      </c>
      <c r="AJ103" s="1">
        <v>28439.949121720547</v>
      </c>
      <c r="AK103" s="1">
        <v>26241.805693417944</v>
      </c>
      <c r="AL103" s="1">
        <f t="shared" si="13"/>
        <v>9999</v>
      </c>
      <c r="AM103" s="1">
        <v>12676.011583818312</v>
      </c>
      <c r="AN103" s="1">
        <v>29768.114951070438</v>
      </c>
      <c r="AO103" s="1">
        <v>27798.594325504419</v>
      </c>
      <c r="AP103" s="1">
        <v>27106.64825984155</v>
      </c>
      <c r="AQ103" s="1">
        <f t="shared" si="14"/>
        <v>9999</v>
      </c>
      <c r="AR103" s="1">
        <v>12280.494538301844</v>
      </c>
      <c r="AS103" s="1">
        <v>28864.857516205382</v>
      </c>
      <c r="AT103" s="1">
        <v>26969.735655970515</v>
      </c>
      <c r="AU103" s="1">
        <v>27865.9259766988</v>
      </c>
      <c r="AV103" s="1">
        <f t="shared" si="15"/>
        <v>9999</v>
      </c>
      <c r="AW103" s="1">
        <v>11805.173581490526</v>
      </c>
      <c r="AX103" s="1">
        <v>27775.225670534153</v>
      </c>
      <c r="AY103" s="1">
        <v>25967.718408205692</v>
      </c>
      <c r="AZ103" s="1">
        <v>28517.246155922985</v>
      </c>
      <c r="BA103" s="1">
        <f t="shared" si="16"/>
        <v>2097</v>
      </c>
    </row>
    <row r="104" spans="1:53">
      <c r="A104" s="2">
        <f t="shared" si="17"/>
        <v>2098</v>
      </c>
      <c r="B104" s="1">
        <f>economy!Z144</f>
        <v>10751.157241574227</v>
      </c>
      <c r="C104" s="1">
        <f>economy!AA144</f>
        <v>25367.749090452126</v>
      </c>
      <c r="D104" s="1">
        <f>economy!AB144</f>
        <v>23930.741053989703</v>
      </c>
      <c r="E104" s="1">
        <f>SUMPRODUCT(economy!B144:D144,economy!K144:M144)/SUM(economy!B144:D144)</f>
        <v>26151.950650817518</v>
      </c>
      <c r="F104" s="1">
        <v>14276.782411035025</v>
      </c>
      <c r="G104" s="1">
        <v>34491.822256017913</v>
      </c>
      <c r="H104" s="1">
        <v>33140.46533920963</v>
      </c>
      <c r="I104" s="1">
        <v>28315.794044914212</v>
      </c>
      <c r="J104" s="1">
        <v>13718.256236051355</v>
      </c>
      <c r="K104" s="1">
        <v>33072.847788024526</v>
      </c>
      <c r="L104" s="1">
        <v>31723.150069045536</v>
      </c>
      <c r="M104" s="1">
        <v>28624.557111239788</v>
      </c>
      <c r="N104" s="1">
        <f t="shared" si="9"/>
        <v>2098</v>
      </c>
      <c r="O104" s="1">
        <v>13134.243008997868</v>
      </c>
      <c r="P104" s="1">
        <v>31600.674479765876</v>
      </c>
      <c r="Q104" s="1">
        <v>30261.128062279746</v>
      </c>
      <c r="R104" s="1">
        <v>28913.627377286492</v>
      </c>
      <c r="S104" s="1">
        <f t="shared" si="10"/>
        <v>2098</v>
      </c>
      <c r="T104" s="1">
        <v>12525.591421046525</v>
      </c>
      <c r="U104" s="1">
        <v>30077.594618545863</v>
      </c>
      <c r="V104" s="1">
        <v>28756.780894049942</v>
      </c>
      <c r="W104" s="1">
        <v>29181.549723831224</v>
      </c>
      <c r="X104" s="1">
        <f t="shared" si="11"/>
        <v>2098</v>
      </c>
      <c r="Y104" s="1">
        <v>11893.283508693226</v>
      </c>
      <c r="Z104" s="1">
        <v>28506.141982098125</v>
      </c>
      <c r="AA104" s="1">
        <v>27212.663705060055</v>
      </c>
      <c r="AB104" s="1">
        <v>29426.809269631278</v>
      </c>
      <c r="AC104" s="1">
        <f t="shared" si="12"/>
        <v>2098</v>
      </c>
      <c r="AD104" s="1">
        <v>12963.260952423911</v>
      </c>
      <c r="AE104" s="1">
        <v>30568.812343595087</v>
      </c>
      <c r="AF104" s="1">
        <v>28827.517750877763</v>
      </c>
      <c r="AG104" s="1">
        <v>25188.938119349408</v>
      </c>
      <c r="AH104" s="1">
        <v>12782.873262490177</v>
      </c>
      <c r="AI104" s="1">
        <v>30161.917322928752</v>
      </c>
      <c r="AJ104" s="1">
        <v>28453.654064256181</v>
      </c>
      <c r="AK104" s="1">
        <v>26218.245663230104</v>
      </c>
      <c r="AL104" s="1">
        <f t="shared" si="13"/>
        <v>9999</v>
      </c>
      <c r="AM104" s="1">
        <v>12505.735917203538</v>
      </c>
      <c r="AN104" s="1">
        <v>29529.935692814783</v>
      </c>
      <c r="AO104" s="1">
        <v>27869.716513398485</v>
      </c>
      <c r="AP104" s="1">
        <v>27142.506068987885</v>
      </c>
      <c r="AQ104" s="1">
        <f t="shared" si="14"/>
        <v>9999</v>
      </c>
      <c r="AR104" s="1">
        <v>12137.872704590662</v>
      </c>
      <c r="AS104" s="1">
        <v>28686.12672005159</v>
      </c>
      <c r="AT104" s="1">
        <v>27087.62307192673</v>
      </c>
      <c r="AU104" s="1">
        <v>27956.581390505919</v>
      </c>
      <c r="AV104" s="1">
        <f t="shared" si="15"/>
        <v>9999</v>
      </c>
      <c r="AW104" s="1">
        <v>11686.587045909604</v>
      </c>
      <c r="AX104" s="1">
        <v>27646.692073296424</v>
      </c>
      <c r="AY104" s="1">
        <v>26122.010105542446</v>
      </c>
      <c r="AZ104" s="1">
        <v>28657.502624946726</v>
      </c>
      <c r="BA104" s="1">
        <f t="shared" si="16"/>
        <v>2098</v>
      </c>
    </row>
    <row r="105" spans="1:53">
      <c r="A105" s="2">
        <f t="shared" si="17"/>
        <v>2099</v>
      </c>
      <c r="B105" s="1">
        <f>economy!Z145</f>
        <v>10563.37819792892</v>
      </c>
      <c r="C105" s="1">
        <f>economy!AA145</f>
        <v>25061.446007037834</v>
      </c>
      <c r="D105" s="1">
        <f>economy!AB145</f>
        <v>23893.937824907553</v>
      </c>
      <c r="E105" s="1">
        <f>SUMPRODUCT(economy!B145:D145,economy!K145:M145)/SUM(economy!B145:D145)</f>
        <v>26070.850417417652</v>
      </c>
      <c r="F105" s="1">
        <v>14158.604569997284</v>
      </c>
      <c r="G105" s="1">
        <v>34430.722188769978</v>
      </c>
      <c r="H105" s="1">
        <v>33461.285176284306</v>
      </c>
      <c r="I105" s="1">
        <v>28526.32880960892</v>
      </c>
      <c r="J105" s="1">
        <v>13609.210984860705</v>
      </c>
      <c r="K105" s="1">
        <v>33022.632141310511</v>
      </c>
      <c r="L105" s="1">
        <v>32036.493701671207</v>
      </c>
      <c r="M105" s="1">
        <v>28846.066161161711</v>
      </c>
      <c r="N105" s="1">
        <f t="shared" si="9"/>
        <v>2099</v>
      </c>
      <c r="O105" s="1">
        <v>13034.099065828013</v>
      </c>
      <c r="P105" s="1">
        <v>31560.627766278049</v>
      </c>
      <c r="Q105" s="1">
        <v>30565.968403538289</v>
      </c>
      <c r="R105" s="1">
        <v>29146.042721086476</v>
      </c>
      <c r="S105" s="1">
        <f t="shared" si="10"/>
        <v>2099</v>
      </c>
      <c r="T105" s="1">
        <v>12434.085462266397</v>
      </c>
      <c r="U105" s="1">
        <v>30046.951764879042</v>
      </c>
      <c r="V105" s="1">
        <v>29052.080449064069</v>
      </c>
      <c r="W105" s="1">
        <v>29424.75163648033</v>
      </c>
      <c r="X105" s="1">
        <f t="shared" si="11"/>
        <v>2099</v>
      </c>
      <c r="Y105" s="1">
        <v>11810.121873239736</v>
      </c>
      <c r="Z105" s="1">
        <v>28484.092687385117</v>
      </c>
      <c r="AA105" s="1">
        <v>27497.379494857742</v>
      </c>
      <c r="AB105" s="1">
        <v>29680.621695113608</v>
      </c>
      <c r="AC105" s="1">
        <f t="shared" si="12"/>
        <v>2099</v>
      </c>
      <c r="AD105" s="1">
        <v>12720.475558742724</v>
      </c>
      <c r="AE105" s="1">
        <v>30163.131902271522</v>
      </c>
      <c r="AF105" s="1">
        <v>28749.773882181511</v>
      </c>
      <c r="AG105" s="1">
        <v>25081.312396194975</v>
      </c>
      <c r="AH105" s="1">
        <v>12575.611084320577</v>
      </c>
      <c r="AI105" s="1">
        <v>29836.66232040248</v>
      </c>
      <c r="AJ105" s="1">
        <v>28447.565893753461</v>
      </c>
      <c r="AK105" s="1">
        <v>26176.120881510669</v>
      </c>
      <c r="AL105" s="1">
        <f t="shared" si="13"/>
        <v>9999</v>
      </c>
      <c r="AM105" s="1">
        <v>12330.459195538639</v>
      </c>
      <c r="AN105" s="1">
        <v>29275.841947572513</v>
      </c>
      <c r="AO105" s="1">
        <v>27924.459885056644</v>
      </c>
      <c r="AP105" s="1">
        <v>27162.133195239046</v>
      </c>
      <c r="AQ105" s="1">
        <f t="shared" si="14"/>
        <v>9999</v>
      </c>
      <c r="AR105" s="1">
        <v>11990.925704219975</v>
      </c>
      <c r="AS105" s="1">
        <v>28493.709705402292</v>
      </c>
      <c r="AT105" s="1">
        <v>27192.28172493181</v>
      </c>
      <c r="AU105" s="1">
        <v>28033.365096545742</v>
      </c>
      <c r="AV105" s="1">
        <f t="shared" si="15"/>
        <v>9999</v>
      </c>
      <c r="AW105" s="1">
        <v>11564.326135201067</v>
      </c>
      <c r="AX105" s="1">
        <v>27506.5589157059</v>
      </c>
      <c r="AY105" s="1">
        <v>26265.8928822944</v>
      </c>
      <c r="AZ105" s="1">
        <v>28786.188379604257</v>
      </c>
      <c r="BA105" s="1">
        <f t="shared" si="16"/>
        <v>2099</v>
      </c>
    </row>
    <row r="106" spans="1:53">
      <c r="A106" s="2">
        <f t="shared" si="17"/>
        <v>2100</v>
      </c>
      <c r="B106" s="1">
        <f>economy!Z146</f>
        <v>10369.247782275021</v>
      </c>
      <c r="C106" s="1">
        <f>economy!AA146</f>
        <v>24735.606459248575</v>
      </c>
      <c r="D106" s="1">
        <f>economy!AB146</f>
        <v>23835.296278045716</v>
      </c>
      <c r="E106" s="1">
        <f>SUMPRODUCT(economy!B146:D146,economy!K146:M146)/SUM(economy!B146:D146)</f>
        <v>25965.12225652819</v>
      </c>
      <c r="F106" s="1">
        <v>14039.206386305998</v>
      </c>
      <c r="G106" s="1">
        <v>34363.835283012828</v>
      </c>
      <c r="H106" s="1">
        <v>33780.002753425528</v>
      </c>
      <c r="I106" s="1">
        <v>28734.163669316044</v>
      </c>
      <c r="J106" s="1">
        <v>13498.956168338738</v>
      </c>
      <c r="K106" s="1">
        <v>32966.889315530629</v>
      </c>
      <c r="L106" s="1">
        <v>32347.972209803978</v>
      </c>
      <c r="M106" s="1">
        <v>29065.035118824286</v>
      </c>
      <c r="N106" s="1">
        <f t="shared" si="9"/>
        <v>2100</v>
      </c>
      <c r="O106" s="1">
        <v>12932.765733962193</v>
      </c>
      <c r="P106" s="1">
        <v>31515.326767486007</v>
      </c>
      <c r="Q106" s="1">
        <v>30869.174195273663</v>
      </c>
      <c r="R106" s="1">
        <v>29376.088771139115</v>
      </c>
      <c r="S106" s="1">
        <f t="shared" si="10"/>
        <v>2100</v>
      </c>
      <c r="T106" s="1">
        <v>12341.419289622887</v>
      </c>
      <c r="U106" s="1">
        <v>30011.339311436241</v>
      </c>
      <c r="V106" s="1">
        <v>29345.967855703686</v>
      </c>
      <c r="W106" s="1">
        <v>29665.765444825731</v>
      </c>
      <c r="X106" s="1">
        <f t="shared" si="11"/>
        <v>2100</v>
      </c>
      <c r="Y106" s="1">
        <v>11725.837700136746</v>
      </c>
      <c r="Z106" s="1">
        <v>28457.368690269639</v>
      </c>
      <c r="AA106" s="1">
        <v>27780.895737541177</v>
      </c>
      <c r="AB106" s="1">
        <v>29932.436812899901</v>
      </c>
      <c r="AC106" s="1">
        <f t="shared" si="12"/>
        <v>2100</v>
      </c>
      <c r="AD106" s="1">
        <v>12471.671223608166</v>
      </c>
      <c r="AE106" s="1">
        <v>29737.375639352897</v>
      </c>
      <c r="AF106" s="1">
        <v>28648.332332650207</v>
      </c>
      <c r="AG106" s="1">
        <v>24952.681937893991</v>
      </c>
      <c r="AH106" s="1">
        <v>12362.868350238647</v>
      </c>
      <c r="AI106" s="1">
        <v>29493.433955352968</v>
      </c>
      <c r="AJ106" s="1">
        <v>28421.308859966648</v>
      </c>
      <c r="AK106" s="1">
        <v>26115.121454985241</v>
      </c>
      <c r="AL106" s="1">
        <f t="shared" si="13"/>
        <v>9999</v>
      </c>
      <c r="AM106" s="1">
        <v>12150.311999008491</v>
      </c>
      <c r="AN106" s="1">
        <v>29005.960271747295</v>
      </c>
      <c r="AO106" s="1">
        <v>27962.436123455594</v>
      </c>
      <c r="AP106" s="1">
        <v>27165.173335978285</v>
      </c>
      <c r="AQ106" s="1">
        <f t="shared" si="14"/>
        <v>9999</v>
      </c>
      <c r="AR106" s="1">
        <v>11839.743379069998</v>
      </c>
      <c r="AS106" s="1">
        <v>28287.663021298558</v>
      </c>
      <c r="AT106" s="1">
        <v>27283.341494360749</v>
      </c>
      <c r="AU106" s="1">
        <v>28095.90646378239</v>
      </c>
      <c r="AV106" s="1">
        <f t="shared" si="15"/>
        <v>9999</v>
      </c>
      <c r="AW106" s="1">
        <v>11438.452882954309</v>
      </c>
      <c r="AX106" s="1">
        <v>27354.841559212866</v>
      </c>
      <c r="AY106" s="1">
        <v>26399.034406917664</v>
      </c>
      <c r="AZ106" s="1">
        <v>28902.942981389519</v>
      </c>
      <c r="BA106" s="1">
        <f t="shared" si="16"/>
        <v>2100</v>
      </c>
    </row>
    <row r="107" spans="1:53">
      <c r="A107" s="2">
        <f t="shared" si="17"/>
        <v>2101</v>
      </c>
      <c r="B107" s="1">
        <f>economy!Z147</f>
        <v>10168.876005222643</v>
      </c>
      <c r="C107" s="1">
        <f>economy!AA147</f>
        <v>24390.261696817211</v>
      </c>
      <c r="D107" s="1">
        <f>economy!AB147</f>
        <v>23754.194403749774</v>
      </c>
      <c r="E107" s="1">
        <f>SUMPRODUCT(economy!B147:D147,economy!K147:M147)/SUM(economy!B147:D147)</f>
        <v>25834.120281127252</v>
      </c>
      <c r="F107" s="1">
        <v>13918.6712848732</v>
      </c>
      <c r="G107" s="1">
        <v>34291.289951600927</v>
      </c>
      <c r="H107" s="1">
        <v>34096.591012993114</v>
      </c>
      <c r="I107" s="1">
        <v>28939.283417991533</v>
      </c>
      <c r="J107" s="1">
        <v>13387.568277055923</v>
      </c>
      <c r="K107" s="1">
        <v>32905.734666277473</v>
      </c>
      <c r="L107" s="1">
        <v>32657.556647318936</v>
      </c>
      <c r="M107" s="1">
        <v>29281.4441410131</v>
      </c>
      <c r="N107" s="1">
        <f t="shared" si="9"/>
        <v>2101</v>
      </c>
      <c r="O107" s="1">
        <v>12830.312767030156</v>
      </c>
      <c r="P107" s="1">
        <v>31464.874419215008</v>
      </c>
      <c r="Q107" s="1">
        <v>31170.715139908098</v>
      </c>
      <c r="R107" s="1">
        <v>29603.74132180095</v>
      </c>
      <c r="S107" s="1">
        <f t="shared" si="10"/>
        <v>2101</v>
      </c>
      <c r="T107" s="1">
        <v>12247.656149308839</v>
      </c>
      <c r="U107" s="1">
        <v>29970.848459254255</v>
      </c>
      <c r="V107" s="1">
        <v>29638.411992347865</v>
      </c>
      <c r="W107" s="1">
        <v>29904.56289454503</v>
      </c>
      <c r="X107" s="1">
        <f t="shared" si="11"/>
        <v>2101</v>
      </c>
      <c r="Y107" s="1">
        <v>11640.487987737561</v>
      </c>
      <c r="Z107" s="1">
        <v>28426.050183176158</v>
      </c>
      <c r="AA107" s="1">
        <v>28063.180998999043</v>
      </c>
      <c r="AB107" s="1">
        <v>30182.222671589097</v>
      </c>
      <c r="AC107" s="1">
        <f t="shared" si="12"/>
        <v>2101</v>
      </c>
      <c r="AD107" s="1">
        <v>12217.138848110795</v>
      </c>
      <c r="AE107" s="1">
        <v>29292.00680306862</v>
      </c>
      <c r="AF107" s="1">
        <v>28522.940664478396</v>
      </c>
      <c r="AG107" s="1">
        <v>24802.887745027849</v>
      </c>
      <c r="AH107" s="1">
        <v>12144.852390638802</v>
      </c>
      <c r="AI107" s="1">
        <v>29132.521132197442</v>
      </c>
      <c r="AJ107" s="1">
        <v>28374.554088962657</v>
      </c>
      <c r="AK107" s="1">
        <v>26034.985745128539</v>
      </c>
      <c r="AL107" s="1">
        <f t="shared" si="13"/>
        <v>9999</v>
      </c>
      <c r="AM107" s="1">
        <v>11965.439418422447</v>
      </c>
      <c r="AN107" s="1">
        <v>28720.457042947935</v>
      </c>
      <c r="AO107" s="1">
        <v>27983.288067794605</v>
      </c>
      <c r="AP107" s="1">
        <v>27151.304466434634</v>
      </c>
      <c r="AQ107" s="1">
        <f t="shared" si="14"/>
        <v>9999</v>
      </c>
      <c r="AR107" s="1">
        <v>11684.426100249721</v>
      </c>
      <c r="AS107" s="1">
        <v>28068.071882905526</v>
      </c>
      <c r="AT107" s="1">
        <v>27360.451878251271</v>
      </c>
      <c r="AU107" s="1">
        <v>28143.858058922928</v>
      </c>
      <c r="AV107" s="1">
        <f t="shared" si="15"/>
        <v>9999</v>
      </c>
      <c r="AW107" s="1">
        <v>11309.036735305166</v>
      </c>
      <c r="AX107" s="1">
        <v>27191.575498248014</v>
      </c>
      <c r="AY107" s="1">
        <v>26521.113907173178</v>
      </c>
      <c r="AZ107" s="1">
        <v>29007.420804587749</v>
      </c>
      <c r="BA107" s="1">
        <f t="shared" si="16"/>
        <v>2101</v>
      </c>
    </row>
    <row r="108" spans="1:53">
      <c r="A108" s="2">
        <f t="shared" si="17"/>
        <v>2102</v>
      </c>
      <c r="B108" s="1">
        <f>economy!Z148</f>
        <v>9962.3968586898409</v>
      </c>
      <c r="C108" s="1">
        <f>economy!AA148</f>
        <v>24025.504035528822</v>
      </c>
      <c r="D108" s="1">
        <f>economy!AB148</f>
        <v>23650.05529105879</v>
      </c>
      <c r="E108" s="1">
        <f>SUMPRODUCT(economy!B148:D148,economy!K148:M148)/SUM(economy!B148:D148)</f>
        <v>25677.257066970564</v>
      </c>
      <c r="F108" s="1">
        <v>13797.081591281822</v>
      </c>
      <c r="G108" s="1">
        <v>34213.216118608158</v>
      </c>
      <c r="H108" s="1">
        <v>34411.025075972131</v>
      </c>
      <c r="I108" s="1">
        <v>29141.675630511902</v>
      </c>
      <c r="J108" s="1">
        <v>13275.122877241385</v>
      </c>
      <c r="K108" s="1">
        <v>32839.285096740387</v>
      </c>
      <c r="L108" s="1">
        <v>32965.220033185476</v>
      </c>
      <c r="M108" s="1">
        <v>29495.27604039447</v>
      </c>
      <c r="N108" s="1">
        <f t="shared" si="9"/>
        <v>2102</v>
      </c>
      <c r="O108" s="1">
        <v>12726.809150275736</v>
      </c>
      <c r="P108" s="1">
        <v>31409.375214655858</v>
      </c>
      <c r="Q108" s="1">
        <v>31470.562695336328</v>
      </c>
      <c r="R108" s="1">
        <v>29828.978686474511</v>
      </c>
      <c r="S108" s="1">
        <f t="shared" si="10"/>
        <v>2102</v>
      </c>
      <c r="T108" s="1">
        <v>12152.858656429011</v>
      </c>
      <c r="U108" s="1">
        <v>29925.571951754268</v>
      </c>
      <c r="V108" s="1">
        <v>29929.383288977064</v>
      </c>
      <c r="W108" s="1">
        <v>30141.118102716675</v>
      </c>
      <c r="X108" s="1">
        <f t="shared" si="11"/>
        <v>2102</v>
      </c>
      <c r="Y108" s="1">
        <v>11554.129222542646</v>
      </c>
      <c r="Z108" s="1">
        <v>28390.218863354061</v>
      </c>
      <c r="AA108" s="1">
        <v>28344.205200427412</v>
      </c>
      <c r="AB108" s="1">
        <v>30429.949533965439</v>
      </c>
      <c r="AC108" s="1">
        <f t="shared" si="12"/>
        <v>2102</v>
      </c>
      <c r="AD108" s="1">
        <v>11957.194270292333</v>
      </c>
      <c r="AE108" s="1">
        <v>28827.560612015208</v>
      </c>
      <c r="AF108" s="1">
        <v>28373.418479031494</v>
      </c>
      <c r="AG108" s="1">
        <v>24631.839910246883</v>
      </c>
      <c r="AH108" s="1">
        <v>11921.789936526624</v>
      </c>
      <c r="AI108" s="1">
        <v>28754.267826960891</v>
      </c>
      <c r="AJ108" s="1">
        <v>28307.02343387411</v>
      </c>
      <c r="AK108" s="1">
        <v>25935.503887161442</v>
      </c>
      <c r="AL108" s="1">
        <f t="shared" si="13"/>
        <v>9999</v>
      </c>
      <c r="AM108" s="1">
        <v>11776.001162037066</v>
      </c>
      <c r="AN108" s="1">
        <v>28419.539597224553</v>
      </c>
      <c r="AO108" s="1">
        <v>27986.692721264248</v>
      </c>
      <c r="AP108" s="1">
        <v>27120.24179754575</v>
      </c>
      <c r="AQ108" s="1">
        <f t="shared" si="14"/>
        <v>9999</v>
      </c>
      <c r="AR108" s="1">
        <v>11525.084909891026</v>
      </c>
      <c r="AS108" s="1">
        <v>27835.051143630913</v>
      </c>
      <c r="AT108" s="1">
        <v>27423.284235814906</v>
      </c>
      <c r="AU108" s="1">
        <v>28176.898015068582</v>
      </c>
      <c r="AV108" s="1">
        <f t="shared" si="15"/>
        <v>9999</v>
      </c>
      <c r="AW108" s="1">
        <v>11176.154686571792</v>
      </c>
      <c r="AX108" s="1">
        <v>27016.817125899557</v>
      </c>
      <c r="AY108" s="1">
        <v>26631.82377047863</v>
      </c>
      <c r="AZ108" s="1">
        <v>29099.292851573158</v>
      </c>
      <c r="BA108" s="1">
        <f t="shared" si="16"/>
        <v>9999</v>
      </c>
    </row>
    <row r="109" spans="1:53">
      <c r="A109" s="2">
        <f t="shared" si="17"/>
        <v>2103</v>
      </c>
      <c r="B109" s="1">
        <f>economy!Z149</f>
        <v>9749.9693065431729</v>
      </c>
      <c r="C109" s="1">
        <f>economy!AA149</f>
        <v>23641.490638305117</v>
      </c>
      <c r="D109" s="1">
        <f>economy!AB149</f>
        <v>23522.35364318236</v>
      </c>
      <c r="E109" s="1">
        <f>SUMPRODUCT(economy!B149:D149,economy!K149:M149)/SUM(economy!B149:D149)</f>
        <v>25494.011167288976</v>
      </c>
      <c r="F109" s="1">
        <v>13674.518462492144</v>
      </c>
      <c r="G109" s="1">
        <v>34129.74503064248</v>
      </c>
      <c r="H109" s="1">
        <v>34723.282219406021</v>
      </c>
      <c r="I109" s="1">
        <v>29341.330617160522</v>
      </c>
      <c r="J109" s="1">
        <v>13161.694547334799</v>
      </c>
      <c r="K109" s="1">
        <v>32767.658888539834</v>
      </c>
      <c r="L109" s="1">
        <v>33270.937336102841</v>
      </c>
      <c r="M109" s="1">
        <v>29706.516248890326</v>
      </c>
      <c r="N109" s="1">
        <f t="shared" si="9"/>
        <v>2103</v>
      </c>
      <c r="O109" s="1">
        <v>12622.323043007558</v>
      </c>
      <c r="P109" s="1">
        <v>31348.93505390154</v>
      </c>
      <c r="Q109" s="1">
        <v>31768.690065790986</v>
      </c>
      <c r="R109" s="1">
        <v>30051.781669404292</v>
      </c>
      <c r="S109" s="1">
        <f t="shared" si="10"/>
        <v>2103</v>
      </c>
      <c r="T109" s="1">
        <v>12057.088743327486</v>
      </c>
      <c r="U109" s="1">
        <v>29875.603942046157</v>
      </c>
      <c r="V109" s="1">
        <v>30218.853723305088</v>
      </c>
      <c r="W109" s="1">
        <v>30375.407537490704</v>
      </c>
      <c r="X109" s="1">
        <f t="shared" si="11"/>
        <v>2103</v>
      </c>
      <c r="Y109" s="1">
        <v>11466.817333305575</v>
      </c>
      <c r="Z109" s="1">
        <v>28349.957816908533</v>
      </c>
      <c r="AA109" s="1">
        <v>28623.939618788441</v>
      </c>
      <c r="AB109" s="1">
        <v>30675.58986392304</v>
      </c>
      <c r="AC109" s="1">
        <f t="shared" si="12"/>
        <v>2103</v>
      </c>
      <c r="AD109" s="1">
        <v>11692.177845748372</v>
      </c>
      <c r="AE109" s="1">
        <v>28344.64481877572</v>
      </c>
      <c r="AF109" s="1">
        <v>28199.661866513048</v>
      </c>
      <c r="AG109" s="1">
        <v>24439.52130639254</v>
      </c>
      <c r="AH109" s="1">
        <v>11693.926993539295</v>
      </c>
      <c r="AI109" s="1">
        <v>28359.07398906786</v>
      </c>
      <c r="AJ109" s="1">
        <v>28218.493221331653</v>
      </c>
      <c r="AK109" s="1">
        <v>25816.521167680061</v>
      </c>
      <c r="AL109" s="1">
        <f t="shared" si="13"/>
        <v>9999</v>
      </c>
      <c r="AM109" s="1">
        <v>11582.171583168581</v>
      </c>
      <c r="AN109" s="1">
        <v>28103.457191370329</v>
      </c>
      <c r="AO109" s="1">
        <v>27972.36422930126</v>
      </c>
      <c r="AP109" s="1">
        <v>27071.740675401197</v>
      </c>
      <c r="AQ109" s="1">
        <f t="shared" si="14"/>
        <v>9999</v>
      </c>
      <c r="AR109" s="1">
        <v>11361.841613435101</v>
      </c>
      <c r="AS109" s="1">
        <v>27588.746163564127</v>
      </c>
      <c r="AT109" s="1">
        <v>27471.534038049129</v>
      </c>
      <c r="AU109" s="1">
        <v>28194.732390135927</v>
      </c>
      <c r="AV109" s="1">
        <f t="shared" si="15"/>
        <v>9999</v>
      </c>
      <c r="AW109" s="1">
        <v>11039.89138486796</v>
      </c>
      <c r="AX109" s="1">
        <v>26830.644440457399</v>
      </c>
      <c r="AY109" s="1">
        <v>26730.871167081852</v>
      </c>
      <c r="AZ109" s="1">
        <v>29178.248582039065</v>
      </c>
      <c r="BA109" s="1">
        <f t="shared" si="16"/>
        <v>9999</v>
      </c>
    </row>
    <row r="110" spans="1:53">
      <c r="A110" s="2">
        <f t="shared" si="17"/>
        <v>2104</v>
      </c>
      <c r="B110" s="1">
        <f>economy!Z150</f>
        <v>9531.7781672848341</v>
      </c>
      <c r="C110" s="1">
        <f>economy!AA150</f>
        <v>23238.447119140834</v>
      </c>
      <c r="D110" s="1">
        <f>economy!AB150</f>
        <v>23370.622458962043</v>
      </c>
      <c r="E110" s="1">
        <f>SUMPRODUCT(economy!B150:D150,economy!K150:M150)/SUM(economy!B150:D150)</f>
        <v>25283.934748465461</v>
      </c>
      <c r="F110" s="1">
        <v>13551.061821502912</v>
      </c>
      <c r="G110" s="1">
        <v>34041.009071269116</v>
      </c>
      <c r="H110" s="1">
        <v>35033.341851058118</v>
      </c>
      <c r="I110" s="1">
        <v>29538.241374675497</v>
      </c>
      <c r="J110" s="1">
        <v>13047.356817909305</v>
      </c>
      <c r="K110" s="1">
        <v>32690.975534960158</v>
      </c>
      <c r="L110" s="1">
        <v>33574.685456577929</v>
      </c>
      <c r="M110" s="1">
        <v>29915.152777671112</v>
      </c>
      <c r="N110" s="1">
        <f t="shared" si="9"/>
        <v>2104</v>
      </c>
      <c r="O110" s="1">
        <v>12516.921723890786</v>
      </c>
      <c r="P110" s="1">
        <v>31283.661095269625</v>
      </c>
      <c r="Q110" s="1">
        <v>32065.072190376337</v>
      </c>
      <c r="R110" s="1">
        <v>30272.133534180841</v>
      </c>
      <c r="S110" s="1">
        <f t="shared" si="10"/>
        <v>2104</v>
      </c>
      <c r="T110" s="1">
        <v>11960.407610279733</v>
      </c>
      <c r="U110" s="1">
        <v>29821.039861500416</v>
      </c>
      <c r="V110" s="1">
        <v>30506.796814814381</v>
      </c>
      <c r="W110" s="1">
        <v>30607.409994591078</v>
      </c>
      <c r="X110" s="1">
        <f t="shared" si="11"/>
        <v>2104</v>
      </c>
      <c r="Y110" s="1">
        <v>11378.607647081144</v>
      </c>
      <c r="Z110" s="1">
        <v>28305.351403670586</v>
      </c>
      <c r="AA110" s="1">
        <v>28902.356885409816</v>
      </c>
      <c r="AB110" s="1">
        <v>30919.118310375499</v>
      </c>
      <c r="AC110" s="1">
        <f t="shared" si="12"/>
        <v>2104</v>
      </c>
      <c r="AD110" s="1">
        <v>11422.453837233739</v>
      </c>
      <c r="AE110" s="1">
        <v>27843.939798360138</v>
      </c>
      <c r="AF110" s="1">
        <v>28001.647563548457</v>
      </c>
      <c r="AG110" s="1">
        <v>24225.990951047213</v>
      </c>
      <c r="AH110" s="1">
        <v>11461.528587246681</v>
      </c>
      <c r="AI110" s="1">
        <v>27947.396134720613</v>
      </c>
      <c r="AJ110" s="1">
        <v>28108.797854764252</v>
      </c>
      <c r="AK110" s="1">
        <v>25677.941222810779</v>
      </c>
      <c r="AL110" s="1">
        <f t="shared" si="13"/>
        <v>9999</v>
      </c>
      <c r="AM110" s="1">
        <v>11384.139624025314</v>
      </c>
      <c r="AN110" s="1">
        <v>27772.501772763135</v>
      </c>
      <c r="AO110" s="1">
        <v>27940.056803434993</v>
      </c>
      <c r="AP110" s="1">
        <v>27005.599396043199</v>
      </c>
      <c r="AQ110" s="1">
        <f t="shared" si="14"/>
        <v>9999</v>
      </c>
      <c r="AR110" s="1">
        <v>11194.82881917639</v>
      </c>
      <c r="AS110" s="1">
        <v>27329.333562413038</v>
      </c>
      <c r="AT110" s="1">
        <v>27504.923111259664</v>
      </c>
      <c r="AU110" s="1">
        <v>28197.097497863757</v>
      </c>
      <c r="AV110" s="1">
        <f t="shared" si="15"/>
        <v>9999</v>
      </c>
      <c r="AW110" s="1">
        <v>10900.339205540149</v>
      </c>
      <c r="AX110" s="1">
        <v>26633.157685215981</v>
      </c>
      <c r="AY110" s="1">
        <v>26817.979687233899</v>
      </c>
      <c r="AZ110" s="1">
        <v>29243.997745422417</v>
      </c>
      <c r="BA110" s="1">
        <f t="shared" si="16"/>
        <v>9999</v>
      </c>
    </row>
    <row r="111" spans="1:53">
      <c r="A111" s="2">
        <f t="shared" si="17"/>
        <v>2105</v>
      </c>
      <c r="B111" s="1">
        <f>economy!Z151</f>
        <v>9308.0348706261702</v>
      </c>
      <c r="C111" s="1">
        <f>economy!AA151</f>
        <v>22816.670917955114</v>
      </c>
      <c r="D111" s="1">
        <f>economy!AB151</f>
        <v>23194.459828761483</v>
      </c>
      <c r="E111" s="1">
        <f>SUMPRODUCT(economy!B151:D151,economy!K151:M151)/SUM(economy!B151:D151)</f>
        <v>25046.661279692718</v>
      </c>
      <c r="F111" s="1">
        <v>13426.790295987817</v>
      </c>
      <c r="G111" s="1">
        <v>33947.141578849725</v>
      </c>
      <c r="H111" s="1">
        <v>35341.185481420456</v>
      </c>
      <c r="I111" s="1">
        <v>29732.403534061177</v>
      </c>
      <c r="J111" s="1">
        <v>12932.182114993982</v>
      </c>
      <c r="K111" s="1">
        <v>32609.355576863119</v>
      </c>
      <c r="L111" s="1">
        <v>33876.44320654164</v>
      </c>
      <c r="M111" s="1">
        <v>30121.176173944328</v>
      </c>
      <c r="N111" s="1">
        <f t="shared" si="9"/>
        <v>2105</v>
      </c>
      <c r="O111" s="1">
        <v>12410.671539113267</v>
      </c>
      <c r="P111" s="1">
        <v>31213.661608667</v>
      </c>
      <c r="Q111" s="1">
        <v>32359.685729346656</v>
      </c>
      <c r="R111" s="1">
        <v>30490.019969107376</v>
      </c>
      <c r="S111" s="1">
        <f t="shared" si="10"/>
        <v>2105</v>
      </c>
      <c r="T111" s="1">
        <v>11862.875678585717</v>
      </c>
      <c r="U111" s="1">
        <v>29761.976289817547</v>
      </c>
      <c r="V111" s="1">
        <v>30793.187616751504</v>
      </c>
      <c r="W111" s="1">
        <v>30837.106570780525</v>
      </c>
      <c r="X111" s="1">
        <f t="shared" si="11"/>
        <v>2105</v>
      </c>
      <c r="Y111" s="1">
        <v>11289.554847252954</v>
      </c>
      <c r="Z111" s="1">
        <v>28256.48514310937</v>
      </c>
      <c r="AA111" s="1">
        <v>29179.430982767066</v>
      </c>
      <c r="AB111" s="1">
        <v>31160.511688260161</v>
      </c>
      <c r="AC111" s="1">
        <f t="shared" si="12"/>
        <v>2105</v>
      </c>
      <c r="AD111" s="1">
        <v>11148.409607816144</v>
      </c>
      <c r="AE111" s="1">
        <v>27326.198132003483</v>
      </c>
      <c r="AF111" s="1">
        <v>27779.436760157289</v>
      </c>
      <c r="AG111" s="1">
        <v>23991.38699476637</v>
      </c>
      <c r="AH111" s="1">
        <v>11224.878374653639</v>
      </c>
      <c r="AI111" s="1">
        <v>27519.747608741229</v>
      </c>
      <c r="AJ111" s="1">
        <v>27977.833234388705</v>
      </c>
      <c r="AK111" s="1">
        <v>25519.729017949263</v>
      </c>
      <c r="AL111" s="1">
        <f t="shared" si="13"/>
        <v>9999</v>
      </c>
      <c r="AM111" s="1">
        <v>11182.108671672313</v>
      </c>
      <c r="AN111" s="1">
        <v>27427.008539880964</v>
      </c>
      <c r="AO111" s="1">
        <v>27889.567564564531</v>
      </c>
      <c r="AP111" s="1">
        <v>26921.661908384809</v>
      </c>
      <c r="AQ111" s="1">
        <f t="shared" si="14"/>
        <v>9999</v>
      </c>
      <c r="AR111" s="1">
        <v>11024.189922074349</v>
      </c>
      <c r="AS111" s="1">
        <v>27057.021845356678</v>
      </c>
      <c r="AT111" s="1">
        <v>27523.201857316006</v>
      </c>
      <c r="AU111" s="1">
        <v>28183.762193301482</v>
      </c>
      <c r="AV111" s="1">
        <f t="shared" si="15"/>
        <v>9999</v>
      </c>
      <c r="AW111" s="1">
        <v>10757.598290394772</v>
      </c>
      <c r="AX111" s="1">
        <v>26424.479913988449</v>
      </c>
      <c r="AY111" s="1">
        <v>26892.890982852638</v>
      </c>
      <c r="AZ111" s="1">
        <v>29296.272205067246</v>
      </c>
      <c r="BA111" s="1">
        <f t="shared" si="16"/>
        <v>9999</v>
      </c>
    </row>
    <row r="112" spans="1:53">
      <c r="A112" s="2">
        <f t="shared" si="17"/>
        <v>2106</v>
      </c>
      <c r="B112" s="1">
        <f>economy!Z152</f>
        <v>9078.9780694199671</v>
      </c>
      <c r="C112" s="1">
        <f>economy!AA152</f>
        <v>22376.534391721285</v>
      </c>
      <c r="D112" s="1">
        <f>economy!AB152</f>
        <v>22993.535785917913</v>
      </c>
      <c r="E112" s="1">
        <f>SUMPRODUCT(economy!B152:D152,economy!K152:M152)/SUM(economy!B152:D152)</f>
        <v>24781.913201439947</v>
      </c>
      <c r="F112" s="1">
        <v>13301.781160914492</v>
      </c>
      <c r="G112" s="1">
        <v>33848.276668084938</v>
      </c>
      <c r="H112" s="1">
        <v>35646.796693191187</v>
      </c>
      <c r="I112" s="1">
        <v>29923.815305370215</v>
      </c>
      <c r="J112" s="1">
        <v>12816.24170681246</v>
      </c>
      <c r="K112" s="1">
        <v>32522.920441548034</v>
      </c>
      <c r="L112" s="1">
        <v>34176.191286601832</v>
      </c>
      <c r="M112" s="1">
        <v>30324.579474721446</v>
      </c>
      <c r="N112" s="1">
        <f t="shared" si="9"/>
        <v>2106</v>
      </c>
      <c r="O112" s="1">
        <v>12303.637853449658</v>
      </c>
      <c r="P112" s="1">
        <v>31139.045831239</v>
      </c>
      <c r="Q112" s="1">
        <v>32652.50904820647</v>
      </c>
      <c r="R112" s="1">
        <v>30705.429049587809</v>
      </c>
      <c r="S112" s="1">
        <f t="shared" si="10"/>
        <v>2106</v>
      </c>
      <c r="T112" s="1">
        <v>11764.552546091969</v>
      </c>
      <c r="U112" s="1">
        <v>29698.510826812628</v>
      </c>
      <c r="V112" s="1">
        <v>31078.00270614327</v>
      </c>
      <c r="W112" s="1">
        <v>31064.480634424515</v>
      </c>
      <c r="X112" s="1">
        <f t="shared" si="11"/>
        <v>2106</v>
      </c>
      <c r="Y112" s="1">
        <v>11199.712933570629</v>
      </c>
      <c r="Z112" s="1">
        <v>28203.44560148074</v>
      </c>
      <c r="AA112" s="1">
        <v>29455.137239492313</v>
      </c>
      <c r="AB112" s="1">
        <v>31399.748956751526</v>
      </c>
      <c r="AC112" s="1">
        <f t="shared" si="12"/>
        <v>2106</v>
      </c>
      <c r="AD112" s="1">
        <v>10870.454613965587</v>
      </c>
      <c r="AE112" s="1">
        <v>26792.243660622808</v>
      </c>
      <c r="AF112" s="1">
        <v>27533.178497340828</v>
      </c>
      <c r="AG112" s="1">
        <v>23735.929280900244</v>
      </c>
      <c r="AH112" s="1">
        <v>10984.278117865473</v>
      </c>
      <c r="AI112" s="1">
        <v>27076.698493679774</v>
      </c>
      <c r="AJ112" s="1">
        <v>27825.5599527505</v>
      </c>
      <c r="AK112" s="1">
        <v>25341.913569754943</v>
      </c>
      <c r="AL112" s="1">
        <f t="shared" si="13"/>
        <v>9999</v>
      </c>
      <c r="AM112" s="1">
        <v>10976.296322602333</v>
      </c>
      <c r="AN112" s="1">
        <v>27067.356277529154</v>
      </c>
      <c r="AO112" s="1">
        <v>27820.739278444471</v>
      </c>
      <c r="AP112" s="1">
        <v>26819.820377237575</v>
      </c>
      <c r="AQ112" s="1">
        <f t="shared" si="14"/>
        <v>9999</v>
      </c>
      <c r="AR112" s="1">
        <v>10850.079029133709</v>
      </c>
      <c r="AS112" s="1">
        <v>26772.051890612376</v>
      </c>
      <c r="AT112" s="1">
        <v>27526.151433569499</v>
      </c>
      <c r="AU112" s="1">
        <v>28154.530093884638</v>
      </c>
      <c r="AV112" s="1">
        <f t="shared" si="15"/>
        <v>9999</v>
      </c>
      <c r="AW112" s="1">
        <v>10611.776550827435</v>
      </c>
      <c r="AX112" s="1">
        <v>26204.757474920742</v>
      </c>
      <c r="AY112" s="1">
        <v>26955.366403515243</v>
      </c>
      <c r="AZ112" s="1">
        <v>29334.827742016932</v>
      </c>
      <c r="BA112" s="1">
        <f t="shared" si="16"/>
        <v>9999</v>
      </c>
    </row>
    <row r="113" spans="1:53">
      <c r="A113" s="2">
        <f t="shared" si="17"/>
        <v>2107</v>
      </c>
      <c r="B113" s="1">
        <f>economy!Z153</f>
        <v>8844.874088289047</v>
      </c>
      <c r="C113" s="1">
        <f>economy!AA153</f>
        <v>21918.487565041218</v>
      </c>
      <c r="D113" s="1">
        <f>economy!AB153</f>
        <v>22767.599147581102</v>
      </c>
      <c r="E113" s="1">
        <f>SUMPRODUCT(economy!B153:D153,economy!K153:M153)/SUM(economy!B153:D153)</f>
        <v>24489.509489562228</v>
      </c>
      <c r="F113" s="1">
        <v>13176.110285142471</v>
      </c>
      <c r="G113" s="1">
        <v>33744.549055527394</v>
      </c>
      <c r="H113" s="1">
        <v>35950.161108346074</v>
      </c>
      <c r="I113" s="1">
        <v>30112.477419661391</v>
      </c>
      <c r="J113" s="1">
        <v>12699.605653944756</v>
      </c>
      <c r="K113" s="1">
        <v>32431.792284806565</v>
      </c>
      <c r="L113" s="1">
        <v>34473.912261036647</v>
      </c>
      <c r="M113" s="1">
        <v>30525.358157745664</v>
      </c>
      <c r="N113" s="1">
        <f t="shared" si="9"/>
        <v>2107</v>
      </c>
      <c r="O113" s="1">
        <v>12195.885004238578</v>
      </c>
      <c r="P113" s="1">
        <v>31059.923825531143</v>
      </c>
      <c r="Q113" s="1">
        <v>32943.522199716062</v>
      </c>
      <c r="R113" s="1">
        <v>30918.35119769628</v>
      </c>
      <c r="S113" s="1">
        <f t="shared" si="10"/>
        <v>2107</v>
      </c>
      <c r="T113" s="1">
        <v>11665.496945163406</v>
      </c>
      <c r="U113" s="1">
        <v>29630.741966122627</v>
      </c>
      <c r="V113" s="1">
        <v>31361.220171897563</v>
      </c>
      <c r="W113" s="1">
        <v>31289.517793292074</v>
      </c>
      <c r="X113" s="1">
        <f t="shared" si="11"/>
        <v>2107</v>
      </c>
      <c r="Y113" s="1">
        <v>11109.135184221001</v>
      </c>
      <c r="Z113" s="1">
        <v>28146.320280396765</v>
      </c>
      <c r="AA113" s="1">
        <v>29729.452323658224</v>
      </c>
      <c r="AB113" s="1">
        <v>31636.81119480055</v>
      </c>
      <c r="AC113" s="1">
        <f t="shared" si="12"/>
        <v>2107</v>
      </c>
      <c r="AD113" s="1">
        <v>10589.019196998936</v>
      </c>
      <c r="AE113" s="1">
        <v>26242.969986652399</v>
      </c>
      <c r="AF113" s="1">
        <v>27263.112597102441</v>
      </c>
      <c r="AG113" s="1">
        <v>23459.921426379911</v>
      </c>
      <c r="AH113" s="1">
        <v>10740.047017047586</v>
      </c>
      <c r="AI113" s="1">
        <v>26618.875147334984</v>
      </c>
      <c r="AJ113" s="1">
        <v>27652.006224188124</v>
      </c>
      <c r="AK113" s="1">
        <v>25144.590371178187</v>
      </c>
      <c r="AL113" s="1">
        <f t="shared" si="13"/>
        <v>9999</v>
      </c>
      <c r="AM113" s="1">
        <v>10766.934053030092</v>
      </c>
      <c r="AN113" s="1">
        <v>26693.967451972017</v>
      </c>
      <c r="AO113" s="1">
        <v>27733.462955342195</v>
      </c>
      <c r="AP113" s="1">
        <v>26700.017577951236</v>
      </c>
      <c r="AQ113" s="1">
        <f t="shared" si="14"/>
        <v>9999</v>
      </c>
      <c r="AR113" s="1">
        <v>10672.660823993261</v>
      </c>
      <c r="AS113" s="1">
        <v>26474.697288038387</v>
      </c>
      <c r="AT113" s="1">
        <v>27513.585874590601</v>
      </c>
      <c r="AU113" s="1">
        <v>28109.241716557946</v>
      </c>
      <c r="AV113" s="1">
        <f t="shared" si="15"/>
        <v>9999</v>
      </c>
      <c r="AW113" s="1">
        <v>10462.989633138857</v>
      </c>
      <c r="AX113" s="1">
        <v>25974.160405408842</v>
      </c>
      <c r="AY113" s="1">
        <v>27005.188616022788</v>
      </c>
      <c r="AZ113" s="1">
        <v>29359.445825739607</v>
      </c>
      <c r="BA113" s="1">
        <f t="shared" si="16"/>
        <v>9999</v>
      </c>
    </row>
    <row r="114" spans="1:53">
      <c r="A114" s="2">
        <f t="shared" si="17"/>
        <v>2108</v>
      </c>
      <c r="B114" s="1">
        <f>economy!Z154</f>
        <v>8606.0171904185281</v>
      </c>
      <c r="C114" s="1">
        <f>economy!AA154</f>
        <v>21443.06048174563</v>
      </c>
      <c r="D114" s="1">
        <f>economy!AB154</f>
        <v>22516.484271597386</v>
      </c>
      <c r="E114" s="1">
        <f>SUMPRODUCT(economy!B154:D154,economy!K154:M154)/SUM(economy!B154:D154)</f>
        <v>24169.373024251574</v>
      </c>
      <c r="F114" s="1">
        <v>13049.852081984111</v>
      </c>
      <c r="G114" s="1">
        <v>33636.093889311203</v>
      </c>
      <c r="H114" s="1">
        <v>36251.266352932536</v>
      </c>
      <c r="I114" s="1">
        <v>30298.393068340942</v>
      </c>
      <c r="J114" s="1">
        <v>12582.342762908756</v>
      </c>
      <c r="K114" s="1">
        <v>32336.093836403088</v>
      </c>
      <c r="L114" s="1">
        <v>34769.590530633723</v>
      </c>
      <c r="M114" s="1">
        <v>30723.510089765659</v>
      </c>
      <c r="N114" s="1">
        <f t="shared" si="9"/>
        <v>2108</v>
      </c>
      <c r="O114" s="1">
        <v>12087.476258278704</v>
      </c>
      <c r="P114" s="1">
        <v>30976.406340377398</v>
      </c>
      <c r="Q114" s="1">
        <v>33232.706903887622</v>
      </c>
      <c r="R114" s="1">
        <v>31128.779139091104</v>
      </c>
      <c r="S114" s="1">
        <f t="shared" si="10"/>
        <v>2108</v>
      </c>
      <c r="T114" s="1">
        <v>11565.766703117646</v>
      </c>
      <c r="U114" s="1">
        <v>29558.768971030808</v>
      </c>
      <c r="V114" s="1">
        <v>31642.819601056381</v>
      </c>
      <c r="W114" s="1">
        <v>31512.205859734822</v>
      </c>
      <c r="X114" s="1">
        <f t="shared" si="11"/>
        <v>2108</v>
      </c>
      <c r="Y114" s="1">
        <v>11017.874119950546</v>
      </c>
      <c r="Z114" s="1">
        <v>28085.197506991681</v>
      </c>
      <c r="AA114" s="1">
        <v>30002.3542343882</v>
      </c>
      <c r="AB114" s="1">
        <v>31871.681574120288</v>
      </c>
      <c r="AC114" s="1">
        <f t="shared" si="12"/>
        <v>2108</v>
      </c>
      <c r="AD114" s="1">
        <v>10304.553173502032</v>
      </c>
      <c r="AE114" s="1">
        <v>25679.338408033378</v>
      </c>
      <c r="AF114" s="1">
        <v>26969.572068206649</v>
      </c>
      <c r="AG114" s="1">
        <v>23163.752375175802</v>
      </c>
      <c r="AH114" s="1">
        <v>10492.520901098775</v>
      </c>
      <c r="AI114" s="1">
        <v>26146.959352591613</v>
      </c>
      <c r="AJ114" s="1">
        <v>27457.270506618705</v>
      </c>
      <c r="AK114" s="1">
        <v>24927.923480941256</v>
      </c>
      <c r="AL114" s="1">
        <f t="shared" si="13"/>
        <v>9999</v>
      </c>
      <c r="AM114" s="1">
        <v>10554.266792746012</v>
      </c>
      <c r="AN114" s="1">
        <v>26307.308052570992</v>
      </c>
      <c r="AO114" s="1">
        <v>27627.680285288967</v>
      </c>
      <c r="AP114" s="1">
        <v>26562.249093989991</v>
      </c>
      <c r="AQ114" s="1">
        <f t="shared" si="14"/>
        <v>9999</v>
      </c>
      <c r="AR114" s="1">
        <v>10492.11036874735</v>
      </c>
      <c r="AS114" s="1">
        <v>26165.264518764568</v>
      </c>
      <c r="AT114" s="1">
        <v>27485.354137244223</v>
      </c>
      <c r="AU114" s="1">
        <v>28047.776510931559</v>
      </c>
      <c r="AV114" s="1">
        <f t="shared" si="15"/>
        <v>9999</v>
      </c>
      <c r="AW114" s="1">
        <v>10311.360844520159</v>
      </c>
      <c r="AX114" s="1">
        <v>25732.882731217211</v>
      </c>
      <c r="AY114" s="1">
        <v>27042.163196243673</v>
      </c>
      <c r="AZ114" s="1">
        <v>29369.935338593077</v>
      </c>
      <c r="BA114" s="1">
        <f t="shared" si="16"/>
        <v>9999</v>
      </c>
    </row>
    <row r="115" spans="1:53">
      <c r="A115" s="2">
        <f t="shared" si="17"/>
        <v>2109</v>
      </c>
      <c r="B115" s="1">
        <f>economy!Z155</f>
        <v>8362.7296444068324</v>
      </c>
      <c r="C115" s="1">
        <f>economy!AA155</f>
        <v>20950.865098240829</v>
      </c>
      <c r="D115" s="1">
        <f>economy!AB155</f>
        <v>22240.117649229069</v>
      </c>
      <c r="E115" s="1">
        <f>SUMPRODUCT(economy!B155:D155,economy!K155:M155)/SUM(economy!B155:D155)</f>
        <v>23821.537665948475</v>
      </c>
      <c r="F115" s="1">
        <v>12923.07946370237</v>
      </c>
      <c r="G115" s="1">
        <v>33523.046583323783</v>
      </c>
      <c r="H115" s="1">
        <v>36550.102019716665</v>
      </c>
      <c r="I115" s="1">
        <v>30481.567840093943</v>
      </c>
      <c r="J115" s="1">
        <v>12464.520543148334</v>
      </c>
      <c r="K115" s="1">
        <v>32235.948249194575</v>
      </c>
      <c r="L115" s="1">
        <v>35063.212303484186</v>
      </c>
      <c r="M115" s="1">
        <v>30919.035472340634</v>
      </c>
      <c r="N115" s="1">
        <f t="shared" si="9"/>
        <v>2109</v>
      </c>
      <c r="O115" s="1">
        <v>11978.473771641557</v>
      </c>
      <c r="P115" s="1">
        <v>30888.604674713788</v>
      </c>
      <c r="Q115" s="1">
        <v>33520.046526060985</v>
      </c>
      <c r="R115" s="1">
        <v>31336.707857437032</v>
      </c>
      <c r="S115" s="1">
        <f t="shared" si="10"/>
        <v>2109</v>
      </c>
      <c r="T115" s="1">
        <v>11465.418705127649</v>
      </c>
      <c r="U115" s="1">
        <v>29482.691752591709</v>
      </c>
      <c r="V115" s="1">
        <v>31922.78206327216</v>
      </c>
      <c r="W115" s="1">
        <v>31732.53481338709</v>
      </c>
      <c r="X115" s="1">
        <f t="shared" si="11"/>
        <v>2109</v>
      </c>
      <c r="Y115" s="1">
        <v>10925.981470250737</v>
      </c>
      <c r="Z115" s="1">
        <v>28020.166325849936</v>
      </c>
      <c r="AA115" s="1">
        <v>30273.822291847675</v>
      </c>
      <c r="AB115" s="1">
        <v>32104.345329740303</v>
      </c>
      <c r="AC115" s="1">
        <f t="shared" si="12"/>
        <v>2109</v>
      </c>
      <c r="AD115" s="1">
        <v>10017.52422770444</v>
      </c>
      <c r="AE115" s="1">
        <v>25102.37527379526</v>
      </c>
      <c r="AF115" s="1">
        <v>26652.984933431337</v>
      </c>
      <c r="AG115" s="1">
        <v>22847.897379368151</v>
      </c>
      <c r="AH115" s="1">
        <v>10242.051275856627</v>
      </c>
      <c r="AI115" s="1">
        <v>25661.687066647413</v>
      </c>
      <c r="AJ115" s="1">
        <v>27241.523774631431</v>
      </c>
      <c r="AK115" s="1">
        <v>24692.147240109989</v>
      </c>
      <c r="AL115" s="1">
        <f t="shared" si="13"/>
        <v>9999</v>
      </c>
      <c r="AM115" s="1">
        <v>10338.552401158331</v>
      </c>
      <c r="AN115" s="1">
        <v>25907.887168198238</v>
      </c>
      <c r="AO115" s="1">
        <v>27503.385880115446</v>
      </c>
      <c r="AP115" s="1">
        <v>26406.565288932761</v>
      </c>
      <c r="AQ115" s="1">
        <f t="shared" si="14"/>
        <v>9999</v>
      </c>
      <c r="AR115" s="1">
        <v>10308.612841454684</v>
      </c>
      <c r="AS115" s="1">
        <v>25844.092966665317</v>
      </c>
      <c r="AT115" s="1">
        <v>27441.342050142557</v>
      </c>
      <c r="AU115" s="1">
        <v>27970.054768168331</v>
      </c>
      <c r="AV115" s="1">
        <f t="shared" si="15"/>
        <v>9999</v>
      </c>
      <c r="AW115" s="1">
        <v>10157.021038415161</v>
      </c>
      <c r="AX115" s="1">
        <v>25481.14266327702</v>
      </c>
      <c r="AY115" s="1">
        <v>27066.120181482736</v>
      </c>
      <c r="AZ115" s="1">
        <v>29366.134240433428</v>
      </c>
      <c r="BA115" s="1">
        <f t="shared" si="16"/>
        <v>9999</v>
      </c>
    </row>
    <row r="116" spans="1:53">
      <c r="A116" s="2">
        <f t="shared" si="17"/>
        <v>2110</v>
      </c>
      <c r="B116" s="1">
        <f>economy!Z156</f>
        <v>8115.3615738262306</v>
      </c>
      <c r="C116" s="1">
        <f>economy!AA156</f>
        <v>20442.596659293271</v>
      </c>
      <c r="D116" s="1">
        <f>economy!AB156</f>
        <v>21938.52424710368</v>
      </c>
      <c r="E116" s="1">
        <f>SUMPRODUCT(economy!B156:D156,economy!K156:M156)/SUM(economy!B156:D156)</f>
        <v>23446.154934024275</v>
      </c>
      <c r="F116" s="1">
        <v>12795.863799908671</v>
      </c>
      <c r="G116" s="1">
        <v>33405.542656024983</v>
      </c>
      <c r="H116" s="1">
        <v>36846.659628814668</v>
      </c>
      <c r="I116" s="1">
        <v>30662.009655611353</v>
      </c>
      <c r="J116" s="1">
        <v>12346.205167406264</v>
      </c>
      <c r="K116" s="1">
        <v>32131.47895208509</v>
      </c>
      <c r="L116" s="1">
        <v>35354.765563841946</v>
      </c>
      <c r="M116" s="1">
        <v>31111.9367853615</v>
      </c>
      <c r="N116" s="1">
        <f t="shared" si="9"/>
        <v>2110</v>
      </c>
      <c r="O116" s="1">
        <v>11868.9385523906</v>
      </c>
      <c r="P116" s="1">
        <v>30796.630544501641</v>
      </c>
      <c r="Q116" s="1">
        <v>33805.526053149275</v>
      </c>
      <c r="R116" s="1">
        <v>31542.13454650006</v>
      </c>
      <c r="S116" s="1">
        <f t="shared" si="10"/>
        <v>2110</v>
      </c>
      <c r="T116" s="1">
        <v>11364.508859591419</v>
      </c>
      <c r="U116" s="1">
        <v>29402.61075022689</v>
      </c>
      <c r="V116" s="1">
        <v>32201.090093579347</v>
      </c>
      <c r="W116" s="1">
        <v>31950.496761531256</v>
      </c>
      <c r="X116" s="1">
        <f t="shared" si="11"/>
        <v>2110</v>
      </c>
      <c r="Y116" s="1">
        <v>10833.50814161183</v>
      </c>
      <c r="Z116" s="1">
        <v>27951.316392851611</v>
      </c>
      <c r="AA116" s="1">
        <v>30543.83712567277</v>
      </c>
      <c r="AB116" s="1">
        <v>32334.789728253767</v>
      </c>
      <c r="AC116" s="1">
        <f t="shared" si="12"/>
        <v>2110</v>
      </c>
      <c r="AD116" s="1">
        <v>9728.4161112555903</v>
      </c>
      <c r="AE116" s="1">
        <v>24513.168756886877</v>
      </c>
      <c r="AF116" s="1">
        <v>26313.875427509378</v>
      </c>
      <c r="AG116" s="1">
        <v>22512.918366919341</v>
      </c>
      <c r="AH116" s="1">
        <v>9989.0042311497564</v>
      </c>
      <c r="AI116" s="1">
        <v>25163.846760261436</v>
      </c>
      <c r="AJ116" s="1">
        <v>27005.011404063654</v>
      </c>
      <c r="AK116" s="1">
        <v>24437.567580208892</v>
      </c>
      <c r="AL116" s="1">
        <f t="shared" si="13"/>
        <v>9999</v>
      </c>
      <c r="AM116" s="1">
        <v>10120.061045013956</v>
      </c>
      <c r="AN116" s="1">
        <v>25496.256288612403</v>
      </c>
      <c r="AO116" s="1">
        <v>27360.629293566792</v>
      </c>
      <c r="AP116" s="1">
        <v>26233.073024910565</v>
      </c>
      <c r="AQ116" s="1">
        <f t="shared" si="14"/>
        <v>9999</v>
      </c>
      <c r="AR116" s="1">
        <v>10122.363208262113</v>
      </c>
      <c r="AS116" s="1">
        <v>25511.554753462056</v>
      </c>
      <c r="AT116" s="1">
        <v>27381.474148208719</v>
      </c>
      <c r="AU116" s="1">
        <v>27876.03938521973</v>
      </c>
      <c r="AV116" s="1">
        <f t="shared" si="15"/>
        <v>9999</v>
      </c>
      <c r="AW116" s="1">
        <v>10000.108458217173</v>
      </c>
      <c r="AX116" s="1">
        <v>25219.18268610767</v>
      </c>
      <c r="AY116" s="1">
        <v>27076.915571246689</v>
      </c>
      <c r="AZ116" s="1">
        <v>29347.911159478259</v>
      </c>
      <c r="BA116" s="1">
        <f t="shared" si="16"/>
        <v>9999</v>
      </c>
    </row>
    <row r="117" spans="1:53">
      <c r="A117" s="2">
        <f t="shared" si="17"/>
        <v>2111</v>
      </c>
      <c r="B117" s="1">
        <f>economy!Z157</f>
        <v>7864.2905732550571</v>
      </c>
      <c r="C117" s="1">
        <f>economy!AA157</f>
        <v>19919.034497859346</v>
      </c>
      <c r="D117" s="1">
        <f>economy!AB157</f>
        <v>21611.833506058145</v>
      </c>
      <c r="E117" s="1">
        <f>SUMPRODUCT(economy!B157:D157,economy!K157:M157)/SUM(economy!B157:D157)</f>
        <v>23043.500178735823</v>
      </c>
      <c r="F117" s="1">
        <v>12668.274879814566</v>
      </c>
      <c r="G117" s="1">
        <v>33283.717574098482</v>
      </c>
      <c r="H117" s="1">
        <v>37140.93258644388</v>
      </c>
      <c r="I117" s="1">
        <v>30839.728700317726</v>
      </c>
      <c r="J117" s="1">
        <v>12227.461435450798</v>
      </c>
      <c r="K117" s="1">
        <v>32022.809506994392</v>
      </c>
      <c r="L117" s="1">
        <v>35644.240039161305</v>
      </c>
      <c r="M117" s="1">
        <v>31302.218728473792</v>
      </c>
      <c r="N117" s="1">
        <f t="shared" si="9"/>
        <v>2111</v>
      </c>
      <c r="O117" s="1">
        <v>11758.930426188463</v>
      </c>
      <c r="P117" s="1">
        <v>30700.595952930365</v>
      </c>
      <c r="Q117" s="1">
        <v>34089.132068148589</v>
      </c>
      <c r="R117" s="1">
        <v>31745.058560080888</v>
      </c>
      <c r="S117" s="1">
        <f t="shared" si="10"/>
        <v>2111</v>
      </c>
      <c r="T117" s="1">
        <v>11263.092065960916</v>
      </c>
      <c r="U117" s="1">
        <v>29318.626814950512</v>
      </c>
      <c r="V117" s="1">
        <v>32477.727673537967</v>
      </c>
      <c r="W117" s="1">
        <v>32166.085897273948</v>
      </c>
      <c r="X117" s="1">
        <f t="shared" si="11"/>
        <v>2111</v>
      </c>
      <c r="Y117" s="1">
        <v>10740.504187844701</v>
      </c>
      <c r="Z117" s="1">
        <v>27878.737871081488</v>
      </c>
      <c r="AA117" s="1">
        <v>30812.380661896852</v>
      </c>
      <c r="AB117" s="1">
        <v>32563.004033884281</v>
      </c>
      <c r="AC117" s="1">
        <f t="shared" si="12"/>
        <v>2111</v>
      </c>
      <c r="AD117" s="1">
        <v>9437.7266584132049</v>
      </c>
      <c r="AE117" s="1">
        <v>23912.865046628915</v>
      </c>
      <c r="AF117" s="1">
        <v>25952.864519425599</v>
      </c>
      <c r="AG117" s="1">
        <v>22159.463660309932</v>
      </c>
      <c r="AH117" s="1">
        <v>9733.7592095890468</v>
      </c>
      <c r="AI117" s="1">
        <v>24654.277341581146</v>
      </c>
      <c r="AJ117" s="1">
        <v>26748.054630058959</v>
      </c>
      <c r="AK117" s="1">
        <v>24164.562889769997</v>
      </c>
      <c r="AL117" s="1">
        <f t="shared" si="13"/>
        <v>9999</v>
      </c>
      <c r="AM117" s="1">
        <v>9899.0744782095044</v>
      </c>
      <c r="AN117" s="1">
        <v>25073.008323147315</v>
      </c>
      <c r="AO117" s="1">
        <v>27199.516791261849</v>
      </c>
      <c r="AP117" s="1">
        <v>26041.937100409556</v>
      </c>
      <c r="AQ117" s="1">
        <f t="shared" si="14"/>
        <v>9999</v>
      </c>
      <c r="AR117" s="1">
        <v>9933.5658295844551</v>
      </c>
      <c r="AS117" s="1">
        <v>25168.05439036795</v>
      </c>
      <c r="AT117" s="1">
        <v>27305.715372976676</v>
      </c>
      <c r="AU117" s="1">
        <v>27765.737464171325</v>
      </c>
      <c r="AV117" s="1">
        <f t="shared" si="15"/>
        <v>9999</v>
      </c>
      <c r="AW117" s="1">
        <v>9840.7685385315981</v>
      </c>
      <c r="AX117" s="1">
        <v>24947.269532358041</v>
      </c>
      <c r="AY117" s="1">
        <v>27074.4327639978</v>
      </c>
      <c r="AZ117" s="1">
        <v>29315.16689536615</v>
      </c>
      <c r="BA117" s="1">
        <f t="shared" si="16"/>
        <v>9999</v>
      </c>
    </row>
    <row r="118" spans="1:53">
      <c r="A118" s="2">
        <f t="shared" si="17"/>
        <v>2112</v>
      </c>
      <c r="B118" s="1">
        <f>economy!Z158</f>
        <v>7609.9210760345268</v>
      </c>
      <c r="C118" s="1">
        <f>economy!AA158</f>
        <v>19381.042202525525</v>
      </c>
      <c r="D118" s="1">
        <f>economy!AB158</f>
        <v>21260.284899677219</v>
      </c>
      <c r="E118" s="1">
        <f>SUMPRODUCT(economy!B158:D158,economy!K158:M158)/SUM(economy!B158:D158)</f>
        <v>22613.978132879882</v>
      </c>
      <c r="F118" s="1">
        <v>12540.380878282123</v>
      </c>
      <c r="G118" s="1">
        <v>33157.706601100101</v>
      </c>
      <c r="H118" s="1">
        <v>37432.916141925562</v>
      </c>
      <c r="I118" s="1">
        <v>31014.737355301429</v>
      </c>
      <c r="J118" s="1">
        <v>12108.352741117578</v>
      </c>
      <c r="K118" s="1">
        <v>31910.063470001161</v>
      </c>
      <c r="L118" s="1">
        <v>35931.627165425896</v>
      </c>
      <c r="M118" s="1">
        <v>31489.888160585193</v>
      </c>
      <c r="N118" s="1">
        <f t="shared" si="9"/>
        <v>2112</v>
      </c>
      <c r="O118" s="1">
        <v>11648.508004767698</v>
      </c>
      <c r="P118" s="1">
        <v>30600.613064054607</v>
      </c>
      <c r="Q118" s="1">
        <v>34370.852723005512</v>
      </c>
      <c r="R118" s="1">
        <v>31945.481359950536</v>
      </c>
      <c r="S118" s="1">
        <f t="shared" si="10"/>
        <v>2112</v>
      </c>
      <c r="T118" s="1">
        <v>11161.222185016115</v>
      </c>
      <c r="U118" s="1">
        <v>29230.841095370808</v>
      </c>
      <c r="V118" s="1">
        <v>32752.680210825125</v>
      </c>
      <c r="W118" s="1">
        <v>32379.298455678661</v>
      </c>
      <c r="X118" s="1">
        <f t="shared" si="11"/>
        <v>2112</v>
      </c>
      <c r="Y118" s="1">
        <v>10647.018782465615</v>
      </c>
      <c r="Z118" s="1">
        <v>27802.521328937029</v>
      </c>
      <c r="AA118" s="1">
        <v>31079.436108435162</v>
      </c>
      <c r="AB118" s="1">
        <v>32788.979472498344</v>
      </c>
      <c r="AC118" s="1">
        <f t="shared" si="12"/>
        <v>2112</v>
      </c>
      <c r="AD118" s="1">
        <v>9145.9656272685406</v>
      </c>
      <c r="AE118" s="1">
        <v>23302.663970289774</v>
      </c>
      <c r="AF118" s="1">
        <v>25570.669718227484</v>
      </c>
      <c r="AG118" s="1">
        <v>21788.26701617334</v>
      </c>
      <c r="AH118" s="1">
        <v>9476.7076416307318</v>
      </c>
      <c r="AI118" s="1">
        <v>24133.865663362369</v>
      </c>
      <c r="AJ118" s="1">
        <v>26471.051543081947</v>
      </c>
      <c r="AK118" s="1">
        <v>23873.584409270159</v>
      </c>
      <c r="AL118" s="1">
        <f t="shared" si="13"/>
        <v>9999</v>
      </c>
      <c r="AM118" s="1">
        <v>9675.8852250790569</v>
      </c>
      <c r="AN118" s="1">
        <v>24638.776331457535</v>
      </c>
      <c r="AO118" s="1">
        <v>27020.212843113924</v>
      </c>
      <c r="AP118" s="1">
        <v>25833.381381682877</v>
      </c>
      <c r="AQ118" s="1">
        <f t="shared" si="14"/>
        <v>9999</v>
      </c>
      <c r="AR118" s="1">
        <v>9742.4340003314428</v>
      </c>
      <c r="AS118" s="1">
        <v>24814.028240456399</v>
      </c>
      <c r="AT118" s="1">
        <v>27214.072619349914</v>
      </c>
      <c r="AU118" s="1">
        <v>27639.2017268413</v>
      </c>
      <c r="AV118" s="1">
        <f t="shared" si="15"/>
        <v>9999</v>
      </c>
      <c r="AW118" s="1">
        <v>9679.1536635332104</v>
      </c>
      <c r="AX118" s="1">
        <v>24665.694038601428</v>
      </c>
      <c r="AY118" s="1">
        <v>27058.583917314467</v>
      </c>
      <c r="AZ118" s="1">
        <v>29267.835820311517</v>
      </c>
      <c r="BA118" s="1">
        <f t="shared" si="16"/>
        <v>9999</v>
      </c>
    </row>
    <row r="119" spans="1:53">
      <c r="A119" s="2">
        <f t="shared" si="17"/>
        <v>2113</v>
      </c>
      <c r="B119" s="1">
        <f>economy!Z159</f>
        <v>7352.6834608906356</v>
      </c>
      <c r="C119" s="1">
        <f>economy!AA159</f>
        <v>18829.567099220574</v>
      </c>
      <c r="D119" s="1">
        <f>economy!AB159</f>
        <v>20884.232951541569</v>
      </c>
      <c r="E119" s="1">
        <f>SUMPRODUCT(economy!B159:D159,economy!K159:M159)/SUM(economy!B159:D159)</f>
        <v>22158.127726980845</v>
      </c>
      <c r="F119" s="1">
        <v>12412.248325609071</v>
      </c>
      <c r="G119" s="1">
        <v>33027.644651247676</v>
      </c>
      <c r="H119" s="1">
        <v>37722.607343075564</v>
      </c>
      <c r="I119" s="1">
        <v>31187.05012664742</v>
      </c>
      <c r="J119" s="1">
        <v>11988.941042619952</v>
      </c>
      <c r="K119" s="1">
        <v>31793.364256805438</v>
      </c>
      <c r="L119" s="1">
        <v>36216.920050884321</v>
      </c>
      <c r="M119" s="1">
        <v>31674.954037640404</v>
      </c>
      <c r="N119" s="1">
        <f t="shared" si="9"/>
        <v>2113</v>
      </c>
      <c r="O119" s="1">
        <v>11537.728657232339</v>
      </c>
      <c r="P119" s="1">
        <v>30496.79408000625</v>
      </c>
      <c r="Q119" s="1">
        <v>34650.677709939016</v>
      </c>
      <c r="R119" s="1">
        <v>32143.406461953156</v>
      </c>
      <c r="S119" s="1">
        <f t="shared" si="10"/>
        <v>2113</v>
      </c>
      <c r="T119" s="1">
        <v>11058.952011563897</v>
      </c>
      <c r="U119" s="1">
        <v>29139.35492660154</v>
      </c>
      <c r="V119" s="1">
        <v>33025.934517354319</v>
      </c>
      <c r="W119" s="1">
        <v>32590.132668000919</v>
      </c>
      <c r="X119" s="1">
        <f t="shared" si="11"/>
        <v>2113</v>
      </c>
      <c r="Y119" s="1">
        <v>10553.10019313261</v>
      </c>
      <c r="Z119" s="1">
        <v>27722.757640561027</v>
      </c>
      <c r="AA119" s="1">
        <v>31344.987939192019</v>
      </c>
      <c r="AB119" s="1">
        <v>33012.709193692026</v>
      </c>
      <c r="AC119" s="1">
        <f t="shared" si="12"/>
        <v>2113</v>
      </c>
      <c r="AD119" s="1">
        <v>8853.6523802552565</v>
      </c>
      <c r="AE119" s="1">
        <v>22683.814060738539</v>
      </c>
      <c r="AF119" s="1">
        <v>25168.104128015679</v>
      </c>
      <c r="AG119" s="1">
        <v>21400.145962903443</v>
      </c>
      <c r="AH119" s="1">
        <v>9218.2514531256384</v>
      </c>
      <c r="AI119" s="1">
        <v>23603.543616940944</v>
      </c>
      <c r="AJ119" s="1">
        <v>26174.477590510833</v>
      </c>
      <c r="AK119" s="1">
        <v>23565.156128105067</v>
      </c>
      <c r="AL119" s="1">
        <f t="shared" si="13"/>
        <v>9999</v>
      </c>
      <c r="AM119" s="1">
        <v>9450.7956695605717</v>
      </c>
      <c r="AN119" s="1">
        <v>24194.231963672493</v>
      </c>
      <c r="AO119" s="1">
        <v>26822.941312088646</v>
      </c>
      <c r="AP119" s="1">
        <v>25607.689603745563</v>
      </c>
      <c r="AQ119" s="1">
        <f t="shared" si="14"/>
        <v>9999</v>
      </c>
      <c r="AR119" s="1">
        <v>9549.189424754768</v>
      </c>
      <c r="AS119" s="1">
        <v>24449.943787346725</v>
      </c>
      <c r="AT119" s="1">
        <v>27106.596109868493</v>
      </c>
      <c r="AU119" s="1">
        <v>27496.531725408433</v>
      </c>
      <c r="AV119" s="1">
        <f t="shared" si="15"/>
        <v>9999</v>
      </c>
      <c r="AW119" s="1">
        <v>9515.4228822639961</v>
      </c>
      <c r="AX119" s="1">
        <v>24374.77087824035</v>
      </c>
      <c r="AY119" s="1">
        <v>27029.311218821469</v>
      </c>
      <c r="AZ119" s="1">
        <v>29205.887164358603</v>
      </c>
      <c r="BA119" s="1">
        <f t="shared" si="16"/>
        <v>9999</v>
      </c>
    </row>
    <row r="120" spans="1:53">
      <c r="A120" s="2">
        <f t="shared" si="17"/>
        <v>2114</v>
      </c>
      <c r="B120" s="1">
        <f>economy!Z160</f>
        <v>7093.0328868579236</v>
      </c>
      <c r="C120" s="1">
        <f>economy!AA160</f>
        <v>18265.638998172464</v>
      </c>
      <c r="D120" s="1">
        <f>economy!AB160</f>
        <v>20484.151607709544</v>
      </c>
      <c r="E120" s="1">
        <f>SUMPRODUCT(economy!B160:D160,economy!K160:M160)/SUM(economy!B160:D160)</f>
        <v>21676.62605096999</v>
      </c>
      <c r="F120" s="1">
        <v>12283.942080977324</v>
      </c>
      <c r="G120" s="1">
        <v>32893.666148478027</v>
      </c>
      <c r="H120" s="1">
        <v>38010.004990116598</v>
      </c>
      <c r="I120" s="1">
        <v>31356.683573369282</v>
      </c>
      <c r="J120" s="1">
        <v>11869.286836074512</v>
      </c>
      <c r="K120" s="1">
        <v>31672.835012637082</v>
      </c>
      <c r="L120" s="1">
        <v>36500.113438307577</v>
      </c>
      <c r="M120" s="1">
        <v>31857.427348843121</v>
      </c>
      <c r="N120" s="1">
        <f t="shared" si="9"/>
        <v>2114</v>
      </c>
      <c r="O120" s="1">
        <v>11426.648484152478</v>
      </c>
      <c r="P120" s="1">
        <v>30389.251121906851</v>
      </c>
      <c r="Q120" s="1">
        <v>34928.598231314143</v>
      </c>
      <c r="R120" s="1">
        <v>32338.839380438505</v>
      </c>
      <c r="S120" s="1">
        <f t="shared" si="10"/>
        <v>2114</v>
      </c>
      <c r="T120" s="1">
        <v>10956.333249536076</v>
      </c>
      <c r="U120" s="1">
        <v>29044.269722205063</v>
      </c>
      <c r="V120" s="1">
        <v>33297.47878600267</v>
      </c>
      <c r="W120" s="1">
        <v>32798.588714171252</v>
      </c>
      <c r="X120" s="1">
        <f t="shared" si="11"/>
        <v>2114</v>
      </c>
      <c r="Y120" s="1">
        <v>10458.795758118164</v>
      </c>
      <c r="Z120" s="1">
        <v>27639.537888713923</v>
      </c>
      <c r="AA120" s="1">
        <v>31609.021876854964</v>
      </c>
      <c r="AB120" s="1">
        <v>33234.188231079548</v>
      </c>
      <c r="AC120" s="1">
        <f t="shared" si="12"/>
        <v>2114</v>
      </c>
      <c r="AD120" s="1">
        <v>8561.3134197758136</v>
      </c>
      <c r="AE120" s="1">
        <v>22057.60709479123</v>
      </c>
      <c r="AF120" s="1">
        <v>24746.074725258401</v>
      </c>
      <c r="AG120" s="1">
        <v>20995.999420851047</v>
      </c>
      <c r="AH120" s="1">
        <v>8958.8014532685611</v>
      </c>
      <c r="AI120" s="1">
        <v>23064.284821093606</v>
      </c>
      <c r="AJ120" s="1">
        <v>25858.885555237415</v>
      </c>
      <c r="AK120" s="1">
        <v>23239.874161550779</v>
      </c>
      <c r="AL120" s="1">
        <f t="shared" si="13"/>
        <v>9999</v>
      </c>
      <c r="AM120" s="1">
        <v>9224.1170536899717</v>
      </c>
      <c r="AN120" s="1">
        <v>23740.083610107857</v>
      </c>
      <c r="AO120" s="1">
        <v>26607.986314845304</v>
      </c>
      <c r="AP120" s="1">
        <v>25365.205819072718</v>
      </c>
      <c r="AQ120" s="1">
        <f t="shared" si="14"/>
        <v>9999</v>
      </c>
      <c r="AR120" s="1">
        <v>9354.0616270966548</v>
      </c>
      <c r="AS120" s="1">
        <v>24076.298707340942</v>
      </c>
      <c r="AT120" s="1">
        <v>26983.380578094799</v>
      </c>
      <c r="AU120" s="1">
        <v>27337.874830740202</v>
      </c>
      <c r="AV120" s="1">
        <f t="shared" si="15"/>
        <v>9999</v>
      </c>
      <c r="AW120" s="1">
        <v>9349.7415810543298</v>
      </c>
      <c r="AX120" s="1">
        <v>24074.838168181363</v>
      </c>
      <c r="AY120" s="1">
        <v>26986.588055322078</v>
      </c>
      <c r="AZ120" s="1">
        <v>29129.326170987806</v>
      </c>
      <c r="BA120" s="1">
        <f t="shared" si="16"/>
        <v>9999</v>
      </c>
    </row>
    <row r="121" spans="1:53">
      <c r="A121" s="2">
        <f t="shared" si="17"/>
        <v>2115</v>
      </c>
      <c r="B121" s="1">
        <f>economy!Z161</f>
        <v>6831.4478486502048</v>
      </c>
      <c r="C121" s="1">
        <f>economy!AA161</f>
        <v>17690.368162670435</v>
      </c>
      <c r="D121" s="1">
        <f>economy!AB161</f>
        <v>20060.637859975861</v>
      </c>
      <c r="E121" s="1">
        <f>SUMPRODUCT(economy!B161:D161,economy!K161:M161)/SUM(economy!B161:D161)</f>
        <v>21170.291346389095</v>
      </c>
      <c r="F121" s="1">
        <v>12155.525309486169</v>
      </c>
      <c r="G121" s="1">
        <v>32755.904890877559</v>
      </c>
      <c r="H121" s="1">
        <v>38295.109588245527</v>
      </c>
      <c r="I121" s="1">
        <v>31523.656234133698</v>
      </c>
      <c r="J121" s="1">
        <v>11749.449132181415</v>
      </c>
      <c r="K121" s="1">
        <v>31548.598486721643</v>
      </c>
      <c r="L121" s="1">
        <v>36781.203665882502</v>
      </c>
      <c r="M121" s="1">
        <v>32037.32105150268</v>
      </c>
      <c r="N121" s="1">
        <f t="shared" si="9"/>
        <v>2115</v>
      </c>
      <c r="O121" s="1">
        <v>11315.322294407164</v>
      </c>
      <c r="P121" s="1">
        <v>30278.096114593005</v>
      </c>
      <c r="Q121" s="1">
        <v>35204.606968163775</v>
      </c>
      <c r="R121" s="1">
        <v>32531.787571185487</v>
      </c>
      <c r="S121" s="1">
        <f t="shared" si="10"/>
        <v>2115</v>
      </c>
      <c r="T121" s="1">
        <v>10853.416489455378</v>
      </c>
      <c r="U121" s="1">
        <v>28945.68686927731</v>
      </c>
      <c r="V121" s="1">
        <v>33567.302566026541</v>
      </c>
      <c r="W121" s="1">
        <v>33004.668673670909</v>
      </c>
      <c r="X121" s="1">
        <f t="shared" si="11"/>
        <v>2115</v>
      </c>
      <c r="Y121" s="1">
        <v>10364.151864797483</v>
      </c>
      <c r="Z121" s="1">
        <v>27552.953270191603</v>
      </c>
      <c r="AA121" s="1">
        <v>31871.524874441566</v>
      </c>
      <c r="AB121" s="1">
        <v>33453.413460912052</v>
      </c>
      <c r="AC121" s="1">
        <f t="shared" si="12"/>
        <v>2115</v>
      </c>
      <c r="AD121" s="1">
        <v>8269.4797972817105</v>
      </c>
      <c r="AE121" s="1">
        <v>21425.372134619469</v>
      </c>
      <c r="AF121" s="1">
        <v>24305.57983996009</v>
      </c>
      <c r="AG121" s="1">
        <v>20576.804598089198</v>
      </c>
      <c r="AH121" s="1">
        <v>8698.7756125520082</v>
      </c>
      <c r="AI121" s="1">
        <v>22517.100918877906</v>
      </c>
      <c r="AJ121" s="1">
        <v>25524.904987165661</v>
      </c>
      <c r="AK121" s="1">
        <v>22898.405590551258</v>
      </c>
      <c r="AL121" s="1">
        <f t="shared" si="13"/>
        <v>9999</v>
      </c>
      <c r="AM121" s="1">
        <v>8996.1683899353375</v>
      </c>
      <c r="AN121" s="1">
        <v>23277.074263640989</v>
      </c>
      <c r="AO121" s="1">
        <v>26375.692731898132</v>
      </c>
      <c r="AP121" s="1">
        <v>25106.33447468327</v>
      </c>
      <c r="AQ121" s="1">
        <f t="shared" si="14"/>
        <v>9999</v>
      </c>
      <c r="AR121" s="1">
        <v>9157.2872998501553</v>
      </c>
      <c r="AS121" s="1">
        <v>23693.619743807452</v>
      </c>
      <c r="AT121" s="1">
        <v>26844.566243536341</v>
      </c>
      <c r="AU121" s="1">
        <v>27163.426981250683</v>
      </c>
      <c r="AV121" s="1">
        <f t="shared" si="15"/>
        <v>9999</v>
      </c>
      <c r="AW121" s="1">
        <v>9182.2811136015498</v>
      </c>
      <c r="AX121" s="1">
        <v>23766.256946819794</v>
      </c>
      <c r="AY121" s="1">
        <v>26930.420067765735</v>
      </c>
      <c r="AZ121" s="1">
        <v>29038.195109737968</v>
      </c>
      <c r="BA121" s="1">
        <f t="shared" si="16"/>
        <v>9999</v>
      </c>
    </row>
    <row r="122" spans="1:53">
      <c r="A122" s="2">
        <f t="shared" si="17"/>
        <v>2116</v>
      </c>
      <c r="B122" s="1">
        <f>economy!Z162</f>
        <v>6568.4284477372348</v>
      </c>
      <c r="C122" s="1">
        <f>economy!AA162</f>
        <v>17104.942463094598</v>
      </c>
      <c r="D122" s="1">
        <f>economy!AB162</f>
        <v>19614.414516191264</v>
      </c>
      <c r="E122" s="1">
        <f>SUMPRODUCT(economy!B162:D162,economy!K162:M162)/SUM(economy!B162:D162)</f>
        <v>20640.084916390981</v>
      </c>
      <c r="F122" s="1">
        <v>12027.059462684898</v>
      </c>
      <c r="G122" s="1">
        <v>32614.493920574161</v>
      </c>
      <c r="H122" s="1">
        <v>38577.923298989488</v>
      </c>
      <c r="I122" s="1">
        <v>31687.988552966239</v>
      </c>
      <c r="J122" s="1">
        <v>11629.485435993358</v>
      </c>
      <c r="K122" s="1">
        <v>31420.776911397417</v>
      </c>
      <c r="L122" s="1">
        <v>37060.188626857685</v>
      </c>
      <c r="M122" s="1">
        <v>32214.650004679974</v>
      </c>
      <c r="N122" s="1">
        <f t="shared" si="9"/>
        <v>2116</v>
      </c>
      <c r="O122" s="1">
        <v>11203.803584725832</v>
      </c>
      <c r="P122" s="1">
        <v>30163.44067525147</v>
      </c>
      <c r="Q122" s="1">
        <v>35478.698047458238</v>
      </c>
      <c r="R122" s="1">
        <v>32722.26037297623</v>
      </c>
      <c r="S122" s="1">
        <f t="shared" si="10"/>
        <v>2116</v>
      </c>
      <c r="T122" s="1">
        <v>10750.251188233186</v>
      </c>
      <c r="U122" s="1">
        <v>28843.707626771997</v>
      </c>
      <c r="V122" s="1">
        <v>33835.396737248651</v>
      </c>
      <c r="W122" s="1">
        <v>33208.376474943958</v>
      </c>
      <c r="X122" s="1">
        <f t="shared" si="11"/>
        <v>2116</v>
      </c>
      <c r="Y122" s="1">
        <v>10269.213930127857</v>
      </c>
      <c r="Z122" s="1">
        <v>27463.095003883616</v>
      </c>
      <c r="AA122" s="1">
        <v>32132.485095667187</v>
      </c>
      <c r="AB122" s="1">
        <v>33670.383559154019</v>
      </c>
      <c r="AC122" s="1">
        <f t="shared" si="12"/>
        <v>2116</v>
      </c>
      <c r="AD122" s="1">
        <v>7978.6844165130296</v>
      </c>
      <c r="AE122" s="1">
        <v>20788.469112298957</v>
      </c>
      <c r="AF122" s="1">
        <v>23847.705831422616</v>
      </c>
      <c r="AG122" s="1">
        <v>20143.613163706064</v>
      </c>
      <c r="AH122" s="1">
        <v>8438.597241982925</v>
      </c>
      <c r="AI122" s="1">
        <v>21963.037500595721</v>
      </c>
      <c r="AJ122" s="1">
        <v>25173.241068587635</v>
      </c>
      <c r="AK122" s="1">
        <v>22541.48675259735</v>
      </c>
      <c r="AL122" s="1">
        <f t="shared" si="13"/>
        <v>9999</v>
      </c>
      <c r="AM122" s="1">
        <v>8767.2752929500693</v>
      </c>
      <c r="AN122" s="1">
        <v>22805.979100944307</v>
      </c>
      <c r="AO122" s="1">
        <v>26126.46634744421</v>
      </c>
      <c r="AP122" s="1">
        <v>24831.540101254603</v>
      </c>
      <c r="AQ122" s="1">
        <f t="shared" si="14"/>
        <v>9999</v>
      </c>
      <c r="AR122" s="1">
        <v>8959.1095920835178</v>
      </c>
      <c r="AS122" s="1">
        <v>23302.461384371156</v>
      </c>
      <c r="AT122" s="1">
        <v>26690.339561585635</v>
      </c>
      <c r="AU122" s="1">
        <v>26973.433176545881</v>
      </c>
      <c r="AV122" s="1">
        <f t="shared" si="15"/>
        <v>9999</v>
      </c>
      <c r="AW122" s="1">
        <v>9013.2183896051465</v>
      </c>
      <c r="AX122" s="1">
        <v>23449.410521825521</v>
      </c>
      <c r="AY122" s="1">
        <v>26860.84608002851</v>
      </c>
      <c r="AZ122" s="1">
        <v>28932.574133077575</v>
      </c>
      <c r="BA122" s="1">
        <f t="shared" si="16"/>
        <v>9999</v>
      </c>
    </row>
    <row r="123" spans="1:53">
      <c r="A123" s="2">
        <f t="shared" si="17"/>
        <v>2117</v>
      </c>
      <c r="B123" s="1">
        <f>economy!Z163</f>
        <v>6304.494377889815</v>
      </c>
      <c r="C123" s="1">
        <f>economy!AA163</f>
        <v>16510.623687902695</v>
      </c>
      <c r="D123" s="1">
        <f>economy!AB163</f>
        <v>19146.332016576132</v>
      </c>
      <c r="E123" s="1">
        <f>SUMPRODUCT(economy!B163:D163,economy!K163:M163)/SUM(economy!B163:D163)</f>
        <v>20087.111846402197</v>
      </c>
      <c r="F123" s="1">
        <v>11898.604262513512</v>
      </c>
      <c r="G123" s="1">
        <v>32469.56539916019</v>
      </c>
      <c r="H123" s="1">
        <v>38858.449890480944</v>
      </c>
      <c r="I123" s="1">
        <v>31849.702804123357</v>
      </c>
      <c r="J123" s="1">
        <v>11509.451729701437</v>
      </c>
      <c r="K123" s="1">
        <v>31289.491885962841</v>
      </c>
      <c r="L123" s="1">
        <v>37337.067728054528</v>
      </c>
      <c r="M123" s="1">
        <v>32389.430901803626</v>
      </c>
      <c r="N123" s="1">
        <f t="shared" si="9"/>
        <v>2117</v>
      </c>
      <c r="O123" s="1">
        <v>11092.144521873379</v>
      </c>
      <c r="P123" s="1">
        <v>30045.396006048752</v>
      </c>
      <c r="Q123" s="1">
        <v>35750.867008218731</v>
      </c>
      <c r="R123" s="1">
        <v>32910.268947977165</v>
      </c>
      <c r="S123" s="1">
        <f t="shared" si="10"/>
        <v>2117</v>
      </c>
      <c r="T123" s="1">
        <v>10646.885651258453</v>
      </c>
      <c r="U123" s="1">
        <v>28738.433027150368</v>
      </c>
      <c r="V123" s="1">
        <v>34101.753483097811</v>
      </c>
      <c r="W123" s="1">
        <v>33409.717843487444</v>
      </c>
      <c r="X123" s="1">
        <f t="shared" si="11"/>
        <v>2117</v>
      </c>
      <c r="Y123" s="1">
        <v>10174.026383089973</v>
      </c>
      <c r="Z123" s="1">
        <v>27370.054241557169</v>
      </c>
      <c r="AA123" s="1">
        <v>32391.891894200289</v>
      </c>
      <c r="AB123" s="1">
        <v>33885.098957144022</v>
      </c>
      <c r="AC123" s="1">
        <f t="shared" si="12"/>
        <v>2117</v>
      </c>
      <c r="AD123" s="1">
        <v>7689.4592537864919</v>
      </c>
      <c r="AE123" s="1">
        <v>20148.282005095363</v>
      </c>
      <c r="AF123" s="1">
        <v>23373.62295924815</v>
      </c>
      <c r="AG123" s="1">
        <v>19697.546710051574</v>
      </c>
      <c r="AH123" s="1">
        <v>8178.6930864091828</v>
      </c>
      <c r="AI123" s="1">
        <v>21403.169676105546</v>
      </c>
      <c r="AJ123" s="1">
        <v>24804.672900079451</v>
      </c>
      <c r="AK123" s="1">
        <v>22169.920977874219</v>
      </c>
      <c r="AL123" s="1">
        <f t="shared" si="13"/>
        <v>9999</v>
      </c>
      <c r="AM123" s="1">
        <v>8537.7687373770896</v>
      </c>
      <c r="AN123" s="1">
        <v>22327.602791945334</v>
      </c>
      <c r="AO123" s="1">
        <v>25860.773601918343</v>
      </c>
      <c r="AP123" s="1">
        <v>24541.34660126267</v>
      </c>
      <c r="AQ123" s="1">
        <f t="shared" si="14"/>
        <v>9999</v>
      </c>
      <c r="AR123" s="1">
        <v>8759.7773409286201</v>
      </c>
      <c r="AS123" s="1">
        <v>22903.404343323295</v>
      </c>
      <c r="AT123" s="1">
        <v>26520.933733270587</v>
      </c>
      <c r="AU123" s="1">
        <v>26768.18770180611</v>
      </c>
      <c r="AV123" s="1">
        <f t="shared" si="15"/>
        <v>9999</v>
      </c>
      <c r="AW123" s="1">
        <v>8842.7354232306734</v>
      </c>
      <c r="AX123" s="1">
        <v>23124.703687235899</v>
      </c>
      <c r="AY123" s="1">
        <v>26777.93888996818</v>
      </c>
      <c r="AZ123" s="1">
        <v>28812.581965493562</v>
      </c>
      <c r="BA123" s="1">
        <f t="shared" si="16"/>
        <v>9999</v>
      </c>
    </row>
    <row r="124" spans="1:53">
      <c r="A124" s="2">
        <f t="shared" si="17"/>
        <v>2118</v>
      </c>
      <c r="B124" s="1">
        <f>economy!Z164</f>
        <v>6040.1826278206545</v>
      </c>
      <c r="C124" s="1">
        <f>economy!AA164</f>
        <v>15908.74299279833</v>
      </c>
      <c r="D124" s="1">
        <f>economy!AB164</f>
        <v>18657.369199701043</v>
      </c>
      <c r="E124" s="1">
        <f>SUMPRODUCT(economy!B164:D164,economy!K164:M164)/SUM(economy!B164:D164)</f>
        <v>19512.620436414261</v>
      </c>
      <c r="F124" s="1">
        <v>11770.217688554945</v>
      </c>
      <c r="G124" s="1">
        <v>32321.250488699592</v>
      </c>
      <c r="H124" s="1">
        <v>39136.694686782044</v>
      </c>
      <c r="I124" s="1">
        <v>32008.823016310398</v>
      </c>
      <c r="J124" s="1">
        <v>11389.402458360779</v>
      </c>
      <c r="K124" s="1">
        <v>31154.864265317752</v>
      </c>
      <c r="L124" s="1">
        <v>37611.841847357493</v>
      </c>
      <c r="M124" s="1">
        <v>32561.682202424094</v>
      </c>
      <c r="N124" s="1">
        <f t="shared" si="9"/>
        <v>2118</v>
      </c>
      <c r="O124" s="1">
        <v>10980.395927418736</v>
      </c>
      <c r="P124" s="1">
        <v>29924.072790825554</v>
      </c>
      <c r="Q124" s="1">
        <v>36021.110766573045</v>
      </c>
      <c r="R124" s="1">
        <v>33095.826221081777</v>
      </c>
      <c r="S124" s="1">
        <f t="shared" si="10"/>
        <v>2118</v>
      </c>
      <c r="T124" s="1">
        <v>10543.367016732424</v>
      </c>
      <c r="U124" s="1">
        <v>28629.963781431481</v>
      </c>
      <c r="V124" s="1">
        <v>34366.366262584459</v>
      </c>
      <c r="W124" s="1">
        <v>33608.700248760382</v>
      </c>
      <c r="X124" s="1">
        <f t="shared" si="11"/>
        <v>2118</v>
      </c>
      <c r="Y124" s="1">
        <v>10078.632649058425</v>
      </c>
      <c r="Z124" s="1">
        <v>27273.9219814432</v>
      </c>
      <c r="AA124" s="1">
        <v>32649.735791874678</v>
      </c>
      <c r="AB124" s="1">
        <v>34097.561795966089</v>
      </c>
      <c r="AC124" s="1">
        <f t="shared" si="12"/>
        <v>2118</v>
      </c>
      <c r="AD124" s="1">
        <v>7402.3325201699254</v>
      </c>
      <c r="AE124" s="1">
        <v>19506.21165627072</v>
      </c>
      <c r="AF124" s="1">
        <v>22884.580460714376</v>
      </c>
      <c r="AG124" s="1">
        <v>19239.791525175482</v>
      </c>
      <c r="AH124" s="1">
        <v>7919.4913462948516</v>
      </c>
      <c r="AI124" s="1">
        <v>20838.597324733662</v>
      </c>
      <c r="AJ124" s="1">
        <v>24420.051199753296</v>
      </c>
      <c r="AK124" s="1">
        <v>21784.5757711804</v>
      </c>
      <c r="AL124" s="1">
        <f t="shared" si="13"/>
        <v>9999</v>
      </c>
      <c r="AM124" s="1">
        <v>8307.983749360199</v>
      </c>
      <c r="AN124" s="1">
        <v>21842.776550107337</v>
      </c>
      <c r="AO124" s="1">
        <v>25579.140943643</v>
      </c>
      <c r="AP124" s="1">
        <v>24236.336126846283</v>
      </c>
      <c r="AQ124" s="1">
        <f t="shared" si="14"/>
        <v>9999</v>
      </c>
      <c r="AR124" s="1">
        <v>8559.5442499783276</v>
      </c>
      <c r="AS124" s="1">
        <v>22497.053853583217</v>
      </c>
      <c r="AT124" s="1">
        <v>26336.628961178332</v>
      </c>
      <c r="AU124" s="1">
        <v>26548.034070806672</v>
      </c>
      <c r="AV124" s="1">
        <f t="shared" si="15"/>
        <v>9999</v>
      </c>
      <c r="AW124" s="1">
        <v>8671.0188430530816</v>
      </c>
      <c r="AX124" s="1">
        <v>22792.56181043194</v>
      </c>
      <c r="AY124" s="1">
        <v>26681.805911851392</v>
      </c>
      <c r="AZ124" s="1">
        <v>28678.376413668371</v>
      </c>
      <c r="BA124" s="1">
        <f t="shared" si="16"/>
        <v>9999</v>
      </c>
    </row>
    <row r="125" spans="1:53">
      <c r="A125" s="2">
        <f t="shared" si="17"/>
        <v>2119</v>
      </c>
      <c r="B125" s="1">
        <f>economy!Z165</f>
        <v>5776.0449077347766</v>
      </c>
      <c r="C125" s="1">
        <f>economy!AA165</f>
        <v>15300.695480090137</v>
      </c>
      <c r="D125" s="1">
        <f>economy!AB165</f>
        <v>18148.632928770669</v>
      </c>
      <c r="E125" s="1">
        <f>SUMPRODUCT(economy!B165:D165,economy!K165:M165)/SUM(economy!B165:D165)</f>
        <v>18918.000256585652</v>
      </c>
      <c r="F125" s="1">
        <v>11641.955968497376</v>
      </c>
      <c r="G125" s="1">
        <v>32169.679238354129</v>
      </c>
      <c r="H125" s="1">
        <v>39412.664516386292</v>
      </c>
      <c r="I125" s="1">
        <v>32165.374896420057</v>
      </c>
      <c r="J125" s="1">
        <v>11269.390518474609</v>
      </c>
      <c r="K125" s="1">
        <v>31017.014053446572</v>
      </c>
      <c r="L125" s="1">
        <v>37884.513290295814</v>
      </c>
      <c r="M125" s="1">
        <v>32731.424063268594</v>
      </c>
      <c r="N125" s="1">
        <f t="shared" si="9"/>
        <v>2119</v>
      </c>
      <c r="O125" s="1">
        <v>10868.607265023375</v>
      </c>
      <c r="P125" s="1">
        <v>29799.581095913756</v>
      </c>
      <c r="Q125" s="1">
        <v>36289.427579850613</v>
      </c>
      <c r="R125" s="1">
        <v>33278.946818365373</v>
      </c>
      <c r="S125" s="1">
        <f t="shared" si="10"/>
        <v>2119</v>
      </c>
      <c r="T125" s="1">
        <v>10439.741242200478</v>
      </c>
      <c r="U125" s="1">
        <v>28518.400187705982</v>
      </c>
      <c r="V125" s="1">
        <v>34629.229781294613</v>
      </c>
      <c r="W125" s="1">
        <v>33805.332850048697</v>
      </c>
      <c r="X125" s="1">
        <f t="shared" si="11"/>
        <v>2119</v>
      </c>
      <c r="Y125" s="1">
        <v>9983.0751360652393</v>
      </c>
      <c r="Z125" s="1">
        <v>27174.788984689851</v>
      </c>
      <c r="AA125" s="1">
        <v>32906.008455927549</v>
      </c>
      <c r="AB125" s="1">
        <v>34307.775879655157</v>
      </c>
      <c r="AC125" s="1">
        <f t="shared" si="12"/>
        <v>2119</v>
      </c>
      <c r="AD125" s="1">
        <v>7117.8257920467986</v>
      </c>
      <c r="AE125" s="1">
        <v>18863.668302889138</v>
      </c>
      <c r="AF125" s="1">
        <v>22381.900856541099</v>
      </c>
      <c r="AG125" s="1">
        <v>18771.592706679941</v>
      </c>
      <c r="AH125" s="1">
        <v>7661.4196436503116</v>
      </c>
      <c r="AI125" s="1">
        <v>20270.440055911542</v>
      </c>
      <c r="AJ125" s="1">
        <v>24020.295415341898</v>
      </c>
      <c r="AK125" s="1">
        <v>21386.379446776275</v>
      </c>
      <c r="AL125" s="1">
        <f t="shared" si="13"/>
        <v>9999</v>
      </c>
      <c r="AM125" s="1">
        <v>8078.2580403966149</v>
      </c>
      <c r="AN125" s="1">
        <v>21352.35493934757</v>
      </c>
      <c r="AO125" s="1">
        <v>25282.153769610057</v>
      </c>
      <c r="AP125" s="1">
        <v>23917.147542119052</v>
      </c>
      <c r="AQ125" s="1">
        <f t="shared" si="14"/>
        <v>9999</v>
      </c>
      <c r="AR125" s="1">
        <v>8358.6680189715007</v>
      </c>
      <c r="AS125" s="1">
        <v>22084.037774508957</v>
      </c>
      <c r="AT125" s="1">
        <v>26137.752439730179</v>
      </c>
      <c r="AU125" s="1">
        <v>26313.364677674221</v>
      </c>
      <c r="AV125" s="1">
        <f t="shared" si="15"/>
        <v>9999</v>
      </c>
      <c r="AW125" s="1">
        <v>8498.2593655096116</v>
      </c>
      <c r="AX125" s="1">
        <v>22453.429790688766</v>
      </c>
      <c r="AY125" s="1">
        <v>26572.589660032521</v>
      </c>
      <c r="AZ125" s="1">
        <v>28530.154687680446</v>
      </c>
      <c r="BA125" s="1">
        <f t="shared" si="16"/>
        <v>9999</v>
      </c>
    </row>
    <row r="126" spans="1:53">
      <c r="A126" s="2">
        <f t="shared" si="17"/>
        <v>2120</v>
      </c>
      <c r="B126" s="1">
        <f>economy!Z166</f>
        <v>5512.6448110572273</v>
      </c>
      <c r="C126" s="1">
        <f>economy!AA166</f>
        <v>14687.933912197448</v>
      </c>
      <c r="D126" s="1">
        <f>economy!AB166</f>
        <v>17621.356498142028</v>
      </c>
      <c r="E126" s="1">
        <f>SUMPRODUCT(economy!B166:D166,economy!K166:M166)/SUM(economy!B166:D166)</f>
        <v>18304.778751225655</v>
      </c>
      <c r="F126" s="1">
        <v>11513.87357170092</v>
      </c>
      <c r="G126" s="1">
        <v>32014.980476648434</v>
      </c>
      <c r="H126" s="1">
        <v>39686.367660021322</v>
      </c>
      <c r="I126" s="1">
        <v>32319.385752961174</v>
      </c>
      <c r="J126" s="1">
        <v>11149.467249351121</v>
      </c>
      <c r="K126" s="1">
        <v>30876.060301777481</v>
      </c>
      <c r="L126" s="1">
        <v>38155.085745825847</v>
      </c>
      <c r="M126" s="1">
        <v>32898.678268756346</v>
      </c>
      <c r="N126" s="1">
        <f t="shared" si="9"/>
        <v>2120</v>
      </c>
      <c r="O126" s="1">
        <v>10756.826630181338</v>
      </c>
      <c r="P126" s="1">
        <v>29672.030275120629</v>
      </c>
      <c r="Q126" s="1">
        <v>36555.817009811617</v>
      </c>
      <c r="R126" s="1">
        <v>33459.647004800281</v>
      </c>
      <c r="S126" s="1">
        <f t="shared" si="10"/>
        <v>2120</v>
      </c>
      <c r="T126" s="1">
        <v>10336.053093228113</v>
      </c>
      <c r="U126" s="1">
        <v>28403.842043165663</v>
      </c>
      <c r="V126" s="1">
        <v>34890.339961483303</v>
      </c>
      <c r="W126" s="1">
        <v>33999.626441422472</v>
      </c>
      <c r="X126" s="1">
        <f t="shared" si="11"/>
        <v>2120</v>
      </c>
      <c r="Y126" s="1">
        <v>9887.3952229164952</v>
      </c>
      <c r="Z126" s="1">
        <v>27072.745694740457</v>
      </c>
      <c r="AA126" s="1">
        <v>33160.702675331297</v>
      </c>
      <c r="AB126" s="1">
        <v>34515.746627360204</v>
      </c>
      <c r="AC126" s="1">
        <f t="shared" si="12"/>
        <v>2120</v>
      </c>
      <c r="AD126" s="1">
        <v>6836.4511379093119</v>
      </c>
      <c r="AE126" s="1">
        <v>18222.063878157685</v>
      </c>
      <c r="AF126" s="1">
        <v>21866.973518178471</v>
      </c>
      <c r="AG126" s="1">
        <v>18294.247658196997</v>
      </c>
      <c r="AH126" s="1">
        <v>7404.9029490336861</v>
      </c>
      <c r="AI126" s="1">
        <v>19699.831918312346</v>
      </c>
      <c r="AJ126" s="1">
        <v>23606.390255596987</v>
      </c>
      <c r="AK126" s="1">
        <v>20976.317230210792</v>
      </c>
      <c r="AL126" s="1">
        <f t="shared" si="13"/>
        <v>9999</v>
      </c>
      <c r="AM126" s="1">
        <v>7848.9305930786413</v>
      </c>
      <c r="AN126" s="1">
        <v>20857.212456587466</v>
      </c>
      <c r="AO126" s="1">
        <v>24970.454949427203</v>
      </c>
      <c r="AP126" s="1">
        <v>23584.474468953664</v>
      </c>
      <c r="AQ126" s="1">
        <f t="shared" si="14"/>
        <v>9999</v>
      </c>
      <c r="AR126" s="1">
        <v>8157.4094297566744</v>
      </c>
      <c r="AS126" s="1">
        <v>21665.004523838408</v>
      </c>
      <c r="AT126" s="1">
        <v>25924.678070035228</v>
      </c>
      <c r="AU126" s="1">
        <v>26064.620149903938</v>
      </c>
      <c r="AV126" s="1">
        <f t="shared" si="15"/>
        <v>9999</v>
      </c>
      <c r="AW126" s="1">
        <v>8324.6512342675378</v>
      </c>
      <c r="AX126" s="1">
        <v>22107.770892139986</v>
      </c>
      <c r="AY126" s="1">
        <v>26450.468064693217</v>
      </c>
      <c r="AZ126" s="1">
        <v>28368.153524390065</v>
      </c>
      <c r="BA126" s="1">
        <f t="shared" si="16"/>
        <v>9999</v>
      </c>
    </row>
    <row r="127" spans="1:53">
      <c r="A127" s="2">
        <f t="shared" si="17"/>
        <v>2121</v>
      </c>
      <c r="B127" s="1">
        <f>economy!Z167</f>
        <v>5250.5547272623589</v>
      </c>
      <c r="C127" s="1">
        <f>economy!AA167</f>
        <v>14071.961576230729</v>
      </c>
      <c r="D127" s="1">
        <f>economy!AB167</f>
        <v>17076.896751691227</v>
      </c>
      <c r="E127" s="1">
        <f>SUMPRODUCT(economy!B167:D167,economy!K167:M167)/SUM(economy!B167:D167)</f>
        <v>17674.616332282349</v>
      </c>
      <c r="F127" s="1">
        <v>11386.023205759442</v>
      </c>
      <c r="G127" s="1">
        <v>31857.281709378698</v>
      </c>
      <c r="H127" s="1">
        <v>39957.813797876726</v>
      </c>
      <c r="I127" s="1">
        <v>32470.884419340611</v>
      </c>
      <c r="J127" s="1">
        <v>11029.682427143873</v>
      </c>
      <c r="K127" s="1">
        <v>30732.121012438878</v>
      </c>
      <c r="L127" s="1">
        <v>38423.564241423679</v>
      </c>
      <c r="M127" s="1">
        <v>33063.468161127719</v>
      </c>
      <c r="N127" s="1">
        <f t="shared" si="9"/>
        <v>2121</v>
      </c>
      <c r="O127" s="1">
        <v>10645.100742339817</v>
      </c>
      <c r="P127" s="1">
        <v>29541.528878913872</v>
      </c>
      <c r="Q127" s="1">
        <v>36820.27988510616</v>
      </c>
      <c r="R127" s="1">
        <v>33637.94462137451</v>
      </c>
      <c r="S127" s="1">
        <f t="shared" si="10"/>
        <v>2121</v>
      </c>
      <c r="T127" s="1">
        <v>10232.346134165387</v>
      </c>
      <c r="U127" s="1">
        <v>28286.388559691452</v>
      </c>
      <c r="V127" s="1">
        <v>35149.69391134967</v>
      </c>
      <c r="W127" s="1">
        <v>34191.593395917487</v>
      </c>
      <c r="X127" s="1">
        <f t="shared" si="11"/>
        <v>2121</v>
      </c>
      <c r="Y127" s="1">
        <v>9791.6332491196172</v>
      </c>
      <c r="Z127" s="1">
        <v>26967.882159683879</v>
      </c>
      <c r="AA127" s="1">
        <v>33413.812336288771</v>
      </c>
      <c r="AB127" s="1">
        <v>34721.481024584944</v>
      </c>
      <c r="AC127" s="1">
        <f t="shared" si="12"/>
        <v>2121</v>
      </c>
      <c r="AD127" s="1">
        <v>6558.7082701842901</v>
      </c>
      <c r="AE127" s="1">
        <v>17582.804161111377</v>
      </c>
      <c r="AF127" s="1">
        <v>21341.24754089311</v>
      </c>
      <c r="AG127" s="1">
        <v>17809.099019492274</v>
      </c>
      <c r="AH127" s="1">
        <v>7150.3614875675539</v>
      </c>
      <c r="AI127" s="1">
        <v>19127.915899576255</v>
      </c>
      <c r="AJ127" s="1">
        <v>23179.381654755191</v>
      </c>
      <c r="AK127" s="1">
        <v>20555.426848189971</v>
      </c>
      <c r="AL127" s="1">
        <f t="shared" si="13"/>
        <v>9999</v>
      </c>
      <c r="AM127" s="1">
        <v>7620.3402091059525</v>
      </c>
      <c r="AN127" s="1">
        <v>20358.239912006935</v>
      </c>
      <c r="AO127" s="1">
        <v>24644.742930746175</v>
      </c>
      <c r="AP127" s="1">
        <v>23239.06291978644</v>
      </c>
      <c r="AQ127" s="1">
        <f t="shared" si="14"/>
        <v>9999</v>
      </c>
      <c r="AR127" s="1">
        <v>7956.0313941086051</v>
      </c>
      <c r="AS127" s="1">
        <v>21240.620844022615</v>
      </c>
      <c r="AT127" s="1">
        <v>25697.825891824752</v>
      </c>
      <c r="AU127" s="1">
        <v>25802.288397795808</v>
      </c>
      <c r="AV127" s="1">
        <f t="shared" si="15"/>
        <v>9999</v>
      </c>
      <c r="AW127" s="1">
        <v>8150.3916282791606</v>
      </c>
      <c r="AX127" s="1">
        <v>21756.065455167438</v>
      </c>
      <c r="AY127" s="1">
        <v>26315.654611527938</v>
      </c>
      <c r="AZ127" s="1">
        <v>28192.649105550227</v>
      </c>
      <c r="BA127" s="1">
        <f t="shared" si="16"/>
        <v>9999</v>
      </c>
    </row>
    <row r="128" spans="1:53">
      <c r="A128" s="2">
        <f t="shared" si="17"/>
        <v>2122</v>
      </c>
      <c r="B128" s="1">
        <f>economy!Z168</f>
        <v>4990.3525265084854</v>
      </c>
      <c r="C128" s="1">
        <f>economy!AA168</f>
        <v>13454.324330399606</v>
      </c>
      <c r="D128" s="1">
        <f>economy!AB168</f>
        <v>16516.729858709932</v>
      </c>
      <c r="E128" s="1">
        <f>SUMPRODUCT(economy!B168:D168,economy!K168:M168)/SUM(economy!B168:D168)</f>
        <v>17029.299922091413</v>
      </c>
      <c r="F128" s="1">
        <v>11258.455815945001</v>
      </c>
      <c r="G128" s="1">
        <v>31696.709023153235</v>
      </c>
      <c r="H128" s="1">
        <v>40227.013956375573</v>
      </c>
      <c r="I128" s="1">
        <v>32619.901177156182</v>
      </c>
      <c r="J128" s="1">
        <v>10910.084261483411</v>
      </c>
      <c r="K128" s="1">
        <v>30585.313046418592</v>
      </c>
      <c r="L128" s="1">
        <v>38689.955097593731</v>
      </c>
      <c r="M128" s="1">
        <v>33225.818570337047</v>
      </c>
      <c r="N128" s="1">
        <f t="shared" si="9"/>
        <v>2122</v>
      </c>
      <c r="O128" s="1">
        <v>10533.474939325304</v>
      </c>
      <c r="P128" s="1">
        <v>29408.184567827455</v>
      </c>
      <c r="Q128" s="1">
        <v>37082.818263056019</v>
      </c>
      <c r="R128" s="1">
        <v>33813.859021754339</v>
      </c>
      <c r="S128" s="1">
        <f t="shared" si="10"/>
        <v>2122</v>
      </c>
      <c r="T128" s="1">
        <v>10128.662720940772</v>
      </c>
      <c r="U128" s="1">
        <v>28166.138283030399</v>
      </c>
      <c r="V128" s="1">
        <v>35407.289893574205</v>
      </c>
      <c r="W128" s="1">
        <v>34381.24760907075</v>
      </c>
      <c r="X128" s="1">
        <f t="shared" si="11"/>
        <v>2122</v>
      </c>
      <c r="Y128" s="1">
        <v>9695.8285065757009</v>
      </c>
      <c r="Z128" s="1">
        <v>26860.28795761551</v>
      </c>
      <c r="AA128" s="1">
        <v>33665.332396959959</v>
      </c>
      <c r="AB128" s="1">
        <v>34924.987573624945</v>
      </c>
      <c r="AC128" s="1">
        <f t="shared" si="12"/>
        <v>2122</v>
      </c>
      <c r="AD128" s="1">
        <v>6285.0817514547398</v>
      </c>
      <c r="AE128" s="1">
        <v>16947.280850798143</v>
      </c>
      <c r="AF128" s="1">
        <v>20806.223977884049</v>
      </c>
      <c r="AG128" s="1">
        <v>17317.527090599066</v>
      </c>
      <c r="AH128" s="1">
        <v>6898.2086427314807</v>
      </c>
      <c r="AI128" s="1">
        <v>18555.838262613062</v>
      </c>
      <c r="AJ128" s="1">
        <v>22740.37219124522</v>
      </c>
      <c r="AK128" s="1">
        <v>20124.793634579128</v>
      </c>
      <c r="AL128" s="1">
        <f t="shared" si="13"/>
        <v>9999</v>
      </c>
      <c r="AM128" s="1">
        <v>7392.8240306859207</v>
      </c>
      <c r="AN128" s="1">
        <v>19856.340631998006</v>
      </c>
      <c r="AO128" s="1">
        <v>24305.769429003241</v>
      </c>
      <c r="AP128" s="1">
        <v>22881.708525677626</v>
      </c>
      <c r="AQ128" s="1">
        <f t="shared" si="14"/>
        <v>9999</v>
      </c>
      <c r="AR128" s="1">
        <v>7754.7979695144777</v>
      </c>
      <c r="AS128" s="1">
        <v>20811.569415156577</v>
      </c>
      <c r="AT128" s="1">
        <v>25457.661227441346</v>
      </c>
      <c r="AU128" s="1">
        <v>25526.903358284668</v>
      </c>
      <c r="AV128" s="1">
        <f t="shared" si="15"/>
        <v>9999</v>
      </c>
      <c r="AW128" s="1">
        <v>7975.6800416498345</v>
      </c>
      <c r="AX128" s="1">
        <v>21398.809491403754</v>
      </c>
      <c r="AY128" s="1">
        <v>26168.398298472017</v>
      </c>
      <c r="AZ128" s="1">
        <v>28003.956764705883</v>
      </c>
      <c r="BA128" s="1">
        <f t="shared" si="16"/>
        <v>9999</v>
      </c>
    </row>
    <row r="129" spans="1:53">
      <c r="A129" s="2">
        <f t="shared" si="17"/>
        <v>2123</v>
      </c>
      <c r="B129" s="1">
        <f>economy!Z169</f>
        <v>4732.618041593073</v>
      </c>
      <c r="C129" s="1">
        <f>economy!AA169</f>
        <v>12836.601877462826</v>
      </c>
      <c r="D129" s="1">
        <f>economy!AB169</f>
        <v>15942.445709404981</v>
      </c>
      <c r="E129" s="1">
        <f>SUMPRODUCT(economy!B169:D169,economy!K169:M169)/SUM(economy!B169:D169)</f>
        <v>16370.73492620389</v>
      </c>
      <c r="F129" s="1">
        <v>11131.220587419764</v>
      </c>
      <c r="G129" s="1">
        <v>31533.386994540771</v>
      </c>
      <c r="H129" s="1">
        <v>40493.980454606448</v>
      </c>
      <c r="I129" s="1">
        <v>32766.467679651963</v>
      </c>
      <c r="J129" s="1">
        <v>10790.719394604967</v>
      </c>
      <c r="K129" s="1">
        <v>30435.752036621507</v>
      </c>
      <c r="L129" s="1">
        <v>38954.265881897649</v>
      </c>
      <c r="M129" s="1">
        <v>33385.75574385302</v>
      </c>
      <c r="N129" s="1">
        <f t="shared" si="9"/>
        <v>2123</v>
      </c>
      <c r="O129" s="1">
        <v>10421.99317399844</v>
      </c>
      <c r="P129" s="1">
        <v>29272.104030098781</v>
      </c>
      <c r="Q129" s="1">
        <v>37343.435390850776</v>
      </c>
      <c r="R129" s="1">
        <v>33987.411008626412</v>
      </c>
      <c r="S129" s="1">
        <f t="shared" si="10"/>
        <v>2123</v>
      </c>
      <c r="T129" s="1">
        <v>10025.043995822904</v>
      </c>
      <c r="U129" s="1">
        <v>28043.189015583404</v>
      </c>
      <c r="V129" s="1">
        <v>35663.127293197562</v>
      </c>
      <c r="W129" s="1">
        <v>34568.604441936535</v>
      </c>
      <c r="X129" s="1">
        <f t="shared" si="11"/>
        <v>2123</v>
      </c>
      <c r="Y129" s="1">
        <v>9600.0192329890087</v>
      </c>
      <c r="Z129" s="1">
        <v>26750.052125039041</v>
      </c>
      <c r="AA129" s="1">
        <v>33915.258861488081</v>
      </c>
      <c r="AB129" s="1">
        <v>35126.276243316985</v>
      </c>
      <c r="AC129" s="1">
        <f t="shared" si="12"/>
        <v>2123</v>
      </c>
      <c r="AD129" s="1">
        <v>6016.0382845648146</v>
      </c>
      <c r="AE129" s="1">
        <v>16316.863645422218</v>
      </c>
      <c r="AF129" s="1">
        <v>20263.447501218398</v>
      </c>
      <c r="AG129" s="1">
        <v>16820.941819198793</v>
      </c>
      <c r="AH129" s="1">
        <v>6648.8488772741684</v>
      </c>
      <c r="AI129" s="1">
        <v>17984.742767868051</v>
      </c>
      <c r="AJ129" s="1">
        <v>22290.515989263342</v>
      </c>
      <c r="AK129" s="1">
        <v>19685.545187543637</v>
      </c>
      <c r="AL129" s="1">
        <f t="shared" si="13"/>
        <v>9999</v>
      </c>
      <c r="AM129" s="1">
        <v>7166.716047062022</v>
      </c>
      <c r="AN129" s="1">
        <v>19352.426512533864</v>
      </c>
      <c r="AO129" s="1">
        <v>23954.336708992374</v>
      </c>
      <c r="AP129" s="1">
        <v>22513.253372646133</v>
      </c>
      <c r="AQ129" s="1">
        <f t="shared" si="14"/>
        <v>9999</v>
      </c>
      <c r="AR129" s="1">
        <v>7553.9733495411228</v>
      </c>
      <c r="AS129" s="1">
        <v>20378.546328596178</v>
      </c>
      <c r="AT129" s="1">
        <v>25204.693535507366</v>
      </c>
      <c r="AU129" s="1">
        <v>25239.043434103653</v>
      </c>
      <c r="AV129" s="1">
        <f t="shared" si="15"/>
        <v>9999</v>
      </c>
      <c r="AW129" s="1">
        <v>7800.7176387801337</v>
      </c>
      <c r="AX129" s="1">
        <v>21036.513168709145</v>
      </c>
      <c r="AY129" s="1">
        <v>26008.983403913324</v>
      </c>
      <c r="AZ129" s="1">
        <v>27802.430478597951</v>
      </c>
      <c r="BA129" s="1">
        <f t="shared" si="16"/>
        <v>9999</v>
      </c>
    </row>
    <row r="130" spans="1:53">
      <c r="A130" s="2">
        <f t="shared" si="17"/>
        <v>2124</v>
      </c>
      <c r="B130" s="1">
        <f>economy!Z170</f>
        <v>4477.9293774861653</v>
      </c>
      <c r="C130" s="1">
        <f>economy!AA170</f>
        <v>12220.398325274524</v>
      </c>
      <c r="D130" s="1">
        <f>economy!AB170</f>
        <v>15355.740910658476</v>
      </c>
      <c r="E130" s="1">
        <f>SUMPRODUCT(economy!B170:D170,economy!K170:M170)/SUM(economy!B170:D170)</f>
        <v>15700.935640353971</v>
      </c>
      <c r="F130" s="1">
        <v>11004.364950098381</v>
      </c>
      <c r="G130" s="1">
        <v>31367.438604788946</v>
      </c>
      <c r="H130" s="1">
        <v>40758.726850528314</v>
      </c>
      <c r="I130" s="1">
        <v>32910.61687548086</v>
      </c>
      <c r="J130" s="1">
        <v>10671.632902874926</v>
      </c>
      <c r="K130" s="1">
        <v>30283.55230580768</v>
      </c>
      <c r="L130" s="1">
        <v>39216.505362604505</v>
      </c>
      <c r="M130" s="1">
        <v>33543.307276505206</v>
      </c>
      <c r="N130" s="1">
        <f t="shared" si="9"/>
        <v>2124</v>
      </c>
      <c r="O130" s="1">
        <v>10310.698013057734</v>
      </c>
      <c r="P130" s="1">
        <v>29133.392903535874</v>
      </c>
      <c r="Q130" s="1">
        <v>37602.135666248541</v>
      </c>
      <c r="R130" s="1">
        <v>34158.622769850554</v>
      </c>
      <c r="S130" s="1">
        <f t="shared" si="10"/>
        <v>2124</v>
      </c>
      <c r="T130" s="1">
        <v>9921.5298840864325</v>
      </c>
      <c r="U130" s="1">
        <v>27917.637742816365</v>
      </c>
      <c r="V130" s="1">
        <v>35917.206584919157</v>
      </c>
      <c r="W130" s="1">
        <v>34753.680663705411</v>
      </c>
      <c r="X130" s="1">
        <f t="shared" si="11"/>
        <v>2124</v>
      </c>
      <c r="Y130" s="1">
        <v>9504.2426069434714</v>
      </c>
      <c r="Z130" s="1">
        <v>26637.263088331285</v>
      </c>
      <c r="AA130" s="1">
        <v>34163.588753392243</v>
      </c>
      <c r="AB130" s="1">
        <v>35325.358418213917</v>
      </c>
      <c r="AC130" s="1">
        <f t="shared" si="12"/>
        <v>2124</v>
      </c>
      <c r="AD130" s="1">
        <v>5752.0241157660585</v>
      </c>
      <c r="AE130" s="1">
        <v>15692.892409050857</v>
      </c>
      <c r="AF130" s="1">
        <v>19714.497565305915</v>
      </c>
      <c r="AG130" s="1">
        <v>16320.774428488461</v>
      </c>
      <c r="AH130" s="1">
        <v>6402.6756909180349</v>
      </c>
      <c r="AI130" s="1">
        <v>17415.764833745929</v>
      </c>
      <c r="AJ130" s="1">
        <v>21831.013139194503</v>
      </c>
      <c r="AK130" s="1">
        <v>19238.845619506839</v>
      </c>
      <c r="AL130" s="1">
        <f t="shared" si="13"/>
        <v>9999</v>
      </c>
      <c r="AM130" s="1">
        <v>6942.3455984048051</v>
      </c>
      <c r="AN130" s="1">
        <v>18847.413953130927</v>
      </c>
      <c r="AO130" s="1">
        <v>23591.294470587061</v>
      </c>
      <c r="AP130" s="1">
        <v>22134.582464105304</v>
      </c>
      <c r="AQ130" s="1">
        <f t="shared" si="14"/>
        <v>9999</v>
      </c>
      <c r="AR130" s="1">
        <v>7353.8208358303245</v>
      </c>
      <c r="AS130" s="1">
        <v>19942.258437140103</v>
      </c>
      <c r="AT130" s="1">
        <v>24939.474974694709</v>
      </c>
      <c r="AU130" s="1">
        <v>24939.329632299807</v>
      </c>
      <c r="AV130" s="1">
        <f t="shared" si="15"/>
        <v>9999</v>
      </c>
      <c r="AW130" s="1">
        <v>7625.7065885547972</v>
      </c>
      <c r="AX130" s="1">
        <v>20669.699193633543</v>
      </c>
      <c r="AY130" s="1">
        <v>25837.729062291153</v>
      </c>
      <c r="AZ130" s="1">
        <v>27588.462140558906</v>
      </c>
      <c r="BA130" s="1">
        <f t="shared" si="16"/>
        <v>9999</v>
      </c>
    </row>
    <row r="131" spans="1:53">
      <c r="A131" s="2">
        <f t="shared" si="17"/>
        <v>2125</v>
      </c>
      <c r="B131" s="1">
        <f>economy!Z171</f>
        <v>4226.8590832609734</v>
      </c>
      <c r="C131" s="1">
        <f>economy!AA171</f>
        <v>11607.332109403773</v>
      </c>
      <c r="D131" s="1">
        <f>economy!AB171</f>
        <v>14758.410383274553</v>
      </c>
      <c r="E131" s="1">
        <f>SUMPRODUCT(economy!B171:D171,economy!K171:M171)/SUM(economy!B171:D171)</f>
        <v>15022.014120731159</v>
      </c>
      <c r="F131" s="1">
        <v>10877.934586041909</v>
      </c>
      <c r="G131" s="1">
        <v>31198.985160061136</v>
      </c>
      <c r="H131" s="1">
        <v>41021.26788705861</v>
      </c>
      <c r="I131" s="1">
        <v>33052.382932912893</v>
      </c>
      <c r="J131" s="1">
        <v>10552.868300616812</v>
      </c>
      <c r="K131" s="1">
        <v>30128.826789380804</v>
      </c>
      <c r="L131" s="1">
        <v>39476.683462061308</v>
      </c>
      <c r="M131" s="1">
        <v>33698.502040510546</v>
      </c>
      <c r="N131" s="1">
        <f t="shared" si="9"/>
        <v>2125</v>
      </c>
      <c r="O131" s="1">
        <v>10199.630637910801</v>
      </c>
      <c r="P131" s="1">
        <v>28992.155701602667</v>
      </c>
      <c r="Q131" s="1">
        <v>37858.924597868288</v>
      </c>
      <c r="R131" s="1">
        <v>34327.517814550141</v>
      </c>
      <c r="S131" s="1">
        <f t="shared" si="10"/>
        <v>2125</v>
      </c>
      <c r="T131" s="1">
        <v>9818.1590925160235</v>
      </c>
      <c r="U131" s="1">
        <v>27789.580563296407</v>
      </c>
      <c r="V131" s="1">
        <v>36169.529299892994</v>
      </c>
      <c r="W131" s="1">
        <v>34936.494394045694</v>
      </c>
      <c r="X131" s="1">
        <f t="shared" si="11"/>
        <v>2125</v>
      </c>
      <c r="Y131" s="1">
        <v>9408.5347445940115</v>
      </c>
      <c r="Z131" s="1">
        <v>26522.008598282744</v>
      </c>
      <c r="AA131" s="1">
        <v>34410.320088393084</v>
      </c>
      <c r="AB131" s="1">
        <v>35522.24684729553</v>
      </c>
      <c r="AC131" s="1">
        <f t="shared" si="12"/>
        <v>2125</v>
      </c>
      <c r="AD131" s="1">
        <v>5493.4625792672323</v>
      </c>
      <c r="AE131" s="1">
        <v>15076.669509392716</v>
      </c>
      <c r="AF131" s="1">
        <v>19160.979157715516</v>
      </c>
      <c r="AG131" s="1">
        <v>15818.468769826353</v>
      </c>
      <c r="AH131" s="1">
        <v>6160.0696345885117</v>
      </c>
      <c r="AI131" s="1">
        <v>16850.025689538626</v>
      </c>
      <c r="AJ131" s="1">
        <v>21363.103679974392</v>
      </c>
      <c r="AK131" s="1">
        <v>18785.8894479064</v>
      </c>
      <c r="AL131" s="1">
        <f t="shared" si="13"/>
        <v>9999</v>
      </c>
      <c r="AM131" s="1">
        <v>6720.0358896534299</v>
      </c>
      <c r="AN131" s="1">
        <v>18342.219703735293</v>
      </c>
      <c r="AO131" s="1">
        <v>23217.536355759417</v>
      </c>
      <c r="AP131" s="1">
        <v>21746.619831980934</v>
      </c>
      <c r="AQ131" s="1">
        <f t="shared" si="14"/>
        <v>9999</v>
      </c>
      <c r="AR131" s="1">
        <v>7154.6017991390308</v>
      </c>
      <c r="AS131" s="1">
        <v>19503.420599322559</v>
      </c>
      <c r="AT131" s="1">
        <v>24662.598680928899</v>
      </c>
      <c r="AU131" s="1">
        <v>24628.423409275281</v>
      </c>
      <c r="AV131" s="1">
        <f t="shared" si="15"/>
        <v>9999</v>
      </c>
      <c r="AW131" s="1">
        <v>7450.8493816349037</v>
      </c>
      <c r="AX131" s="1">
        <v>20298.901099987605</v>
      </c>
      <c r="AY131" s="1">
        <v>25654.988644555444</v>
      </c>
      <c r="AZ131" s="1">
        <v>27362.480615255852</v>
      </c>
      <c r="BA131" s="1">
        <f t="shared" si="16"/>
        <v>9999</v>
      </c>
    </row>
    <row r="132" spans="1:53">
      <c r="A132" s="2">
        <f t="shared" si="17"/>
        <v>2126</v>
      </c>
      <c r="B132" s="1">
        <f>economy!Z172</f>
        <v>3979.970225504911</v>
      </c>
      <c r="C132" s="1">
        <f>economy!AA172</f>
        <v>10999.025367485534</v>
      </c>
      <c r="D132" s="1">
        <f>economy!AB172</f>
        <v>14152.337584212022</v>
      </c>
      <c r="E132" s="1">
        <f>SUMPRODUCT(economy!B172:D172,economy!K172:M172)/SUM(economy!B172:D172)</f>
        <v>14336.167573264329</v>
      </c>
      <c r="F132" s="1">
        <v>10751.973439263335</v>
      </c>
      <c r="G132" s="1">
        <v>31028.146217131154</v>
      </c>
      <c r="H132" s="1">
        <v>41281.619438149057</v>
      </c>
      <c r="I132" s="1">
        <v>33191.801164621262</v>
      </c>
      <c r="J132" s="1">
        <v>10434.467546136266</v>
      </c>
      <c r="K132" s="1">
        <v>29971.686962988886</v>
      </c>
      <c r="L132" s="1">
        <v>39734.811209879546</v>
      </c>
      <c r="M132" s="1">
        <v>33851.370115806487</v>
      </c>
      <c r="N132" s="1">
        <f t="shared" si="9"/>
        <v>2126</v>
      </c>
      <c r="O132" s="1">
        <v>10088.830847529751</v>
      </c>
      <c r="P132" s="1">
        <v>28848.495743702304</v>
      </c>
      <c r="Q132" s="1">
        <v>38113.808765160415</v>
      </c>
      <c r="R132" s="1">
        <v>34494.120909261932</v>
      </c>
      <c r="S132" s="1">
        <f t="shared" si="10"/>
        <v>2126</v>
      </c>
      <c r="T132" s="1">
        <v>9714.9691096810202</v>
      </c>
      <c r="U132" s="1">
        <v>27659.112622348301</v>
      </c>
      <c r="V132" s="1">
        <v>36420.09799209574</v>
      </c>
      <c r="W132" s="1">
        <v>35117.065045281968</v>
      </c>
      <c r="X132" s="1">
        <f t="shared" si="11"/>
        <v>2126</v>
      </c>
      <c r="Y132" s="1">
        <v>9312.9306979188095</v>
      </c>
      <c r="Z132" s="1">
        <v>26404.375667721222</v>
      </c>
      <c r="AA132" s="1">
        <v>34655.451846736934</v>
      </c>
      <c r="AB132" s="1">
        <v>35716.95559232276</v>
      </c>
      <c r="AC132" s="1">
        <f t="shared" si="12"/>
        <v>2126</v>
      </c>
      <c r="AD132" s="1">
        <v>5240.7518102882032</v>
      </c>
      <c r="AE132" s="1">
        <v>14469.452409758822</v>
      </c>
      <c r="AF132" s="1">
        <v>18604.513230161927</v>
      </c>
      <c r="AG132" s="1">
        <v>15315.472490347824</v>
      </c>
      <c r="AH132" s="1">
        <v>5921.3964006785282</v>
      </c>
      <c r="AI132" s="1">
        <v>16288.626576630761</v>
      </c>
      <c r="AJ132" s="1">
        <v>20888.06119322931</v>
      </c>
      <c r="AK132" s="1">
        <v>18327.895180535237</v>
      </c>
      <c r="AL132" s="1">
        <f t="shared" si="13"/>
        <v>9999</v>
      </c>
      <c r="AM132" s="1">
        <v>6500.1025270966838</v>
      </c>
      <c r="AN132" s="1">
        <v>17837.756658665548</v>
      </c>
      <c r="AO132" s="1">
        <v>22833.99609883457</v>
      </c>
      <c r="AP132" s="1">
        <v>21350.324323716093</v>
      </c>
      <c r="AQ132" s="1">
        <f t="shared" si="14"/>
        <v>9999</v>
      </c>
      <c r="AR132" s="1">
        <v>6956.5746371361547</v>
      </c>
      <c r="AS132" s="1">
        <v>19062.752836882213</v>
      </c>
      <c r="AT132" s="1">
        <v>24374.696764349566</v>
      </c>
      <c r="AU132" s="1">
        <v>24307.024232711861</v>
      </c>
      <c r="AV132" s="1">
        <f t="shared" si="15"/>
        <v>9999</v>
      </c>
      <c r="AW132" s="1">
        <v>7276.3481351601185</v>
      </c>
      <c r="AX132" s="1">
        <v>19924.66145320893</v>
      </c>
      <c r="AY132" s="1">
        <v>25461.148942620399</v>
      </c>
      <c r="AZ132" s="1">
        <v>27124.950576083338</v>
      </c>
      <c r="BA132" s="1">
        <f t="shared" si="16"/>
        <v>9999</v>
      </c>
    </row>
    <row r="133" spans="1:53">
      <c r="A133" s="2">
        <f t="shared" si="17"/>
        <v>2127</v>
      </c>
      <c r="B133" s="1">
        <f>economy!Z173</f>
        <v>3737.812406138411</v>
      </c>
      <c r="C133" s="1">
        <f>economy!AA173</f>
        <v>10397.092869039254</v>
      </c>
      <c r="D133" s="1">
        <f>economy!AB173</f>
        <v>13539.483400917619</v>
      </c>
      <c r="E133" s="1">
        <f>SUMPRODUCT(economy!B173:D173,economy!K173:M173)/SUM(economy!B173:D173)</f>
        <v>13645.664345120133</v>
      </c>
      <c r="F133" s="1">
        <v>10626.523727824077</v>
      </c>
      <c r="G133" s="1">
        <v>30855.039514460688</v>
      </c>
      <c r="H133" s="1">
        <v>41539.798454951808</v>
      </c>
      <c r="I133" s="1">
        <v>33328.907953170885</v>
      </c>
      <c r="J133" s="1">
        <v>10316.47104984312</v>
      </c>
      <c r="K133" s="1">
        <v>29812.242774885115</v>
      </c>
      <c r="L133" s="1">
        <v>39990.900696030505</v>
      </c>
      <c r="M133" s="1">
        <v>34001.942720813277</v>
      </c>
      <c r="N133" s="1">
        <f t="shared" si="9"/>
        <v>2127</v>
      </c>
      <c r="O133" s="1">
        <v>9978.3370632064307</v>
      </c>
      <c r="P133" s="1">
        <v>28702.515089626573</v>
      </c>
      <c r="Q133" s="1">
        <v>38366.795778138192</v>
      </c>
      <c r="R133" s="1">
        <v>34658.458014262309</v>
      </c>
      <c r="S133" s="1">
        <f t="shared" si="10"/>
        <v>2127</v>
      </c>
      <c r="T133" s="1">
        <v>9611.9962079116249</v>
      </c>
      <c r="U133" s="1">
        <v>27526.328049315915</v>
      </c>
      <c r="V133" s="1">
        <v>36668.916204341156</v>
      </c>
      <c r="W133" s="1">
        <v>35295.413264522271</v>
      </c>
      <c r="X133" s="1">
        <f t="shared" si="11"/>
        <v>2127</v>
      </c>
      <c r="Y133" s="1">
        <v>9217.4644544772</v>
      </c>
      <c r="Z133" s="1">
        <v>26284.450512215801</v>
      </c>
      <c r="AA133" s="1">
        <v>34898.983945082524</v>
      </c>
      <c r="AB133" s="1">
        <v>35909.49997593915</v>
      </c>
      <c r="AC133" s="1">
        <f t="shared" si="12"/>
        <v>2127</v>
      </c>
      <c r="AD133" s="1">
        <v>4994.2626519989462</v>
      </c>
      <c r="AE133" s="1">
        <v>13872.446596575926</v>
      </c>
      <c r="AF133" s="1">
        <v>18046.726909259607</v>
      </c>
      <c r="AG133" s="1">
        <v>14813.22811034022</v>
      </c>
      <c r="AH133" s="1">
        <v>5687.0050083500246</v>
      </c>
      <c r="AI133" s="1">
        <v>15732.643054408836</v>
      </c>
      <c r="AJ133" s="1">
        <v>20407.186065266418</v>
      </c>
      <c r="AK133" s="1">
        <v>17866.098654436821</v>
      </c>
      <c r="AL133" s="1">
        <f t="shared" si="13"/>
        <v>9999</v>
      </c>
      <c r="AM133" s="1">
        <v>6282.852090522686</v>
      </c>
      <c r="AN133" s="1">
        <v>17334.929633146105</v>
      </c>
      <c r="AO133" s="1">
        <v>22441.643346588924</v>
      </c>
      <c r="AP133" s="1">
        <v>20946.685096776368</v>
      </c>
      <c r="AQ133" s="1">
        <f t="shared" si="14"/>
        <v>9999</v>
      </c>
      <c r="AR133" s="1">
        <v>6759.9937368810188</v>
      </c>
      <c r="AS133" s="1">
        <v>18620.977425809702</v>
      </c>
      <c r="AT133" s="1">
        <v>24076.43803537307</v>
      </c>
      <c r="AU133" s="1">
        <v>23975.866873909094</v>
      </c>
      <c r="AV133" s="1">
        <f t="shared" si="15"/>
        <v>9999</v>
      </c>
      <c r="AW133" s="1">
        <v>7102.4038893812849</v>
      </c>
      <c r="AX133" s="1">
        <v>19547.529981199612</v>
      </c>
      <c r="AY133" s="1">
        <v>25256.629158680124</v>
      </c>
      <c r="AZ133" s="1">
        <v>26876.371128512179</v>
      </c>
      <c r="BA133" s="1">
        <f t="shared" si="16"/>
        <v>9999</v>
      </c>
    </row>
    <row r="134" spans="1:53">
      <c r="A134" s="2">
        <f t="shared" si="17"/>
        <v>2128</v>
      </c>
      <c r="B134" s="1">
        <f>economy!Z174</f>
        <v>3500.9177708727361</v>
      </c>
      <c r="C134" s="1">
        <f>economy!AA174</f>
        <v>9803.1306176009311</v>
      </c>
      <c r="D134" s="1">
        <f>economy!AB174</f>
        <v>12921.87378940093</v>
      </c>
      <c r="E134" s="1">
        <f>SUMPRODUCT(economy!B174:D174,economy!K174:M174)/SUM(economy!B174:D174)</f>
        <v>12952.828629488798</v>
      </c>
      <c r="F134" s="1">
        <v>10501.625958100456</v>
      </c>
      <c r="G134" s="1">
        <v>30679.780908576962</v>
      </c>
      <c r="H134" s="1">
        <v>41795.822912172094</v>
      </c>
      <c r="I134" s="1">
        <v>33463.740677328249</v>
      </c>
      <c r="J134" s="1">
        <v>10198.917684368445</v>
      </c>
      <c r="K134" s="1">
        <v>29650.602582990465</v>
      </c>
      <c r="L134" s="1">
        <v>40244.965023937548</v>
      </c>
      <c r="M134" s="1">
        <v>34150.252143740654</v>
      </c>
      <c r="N134" s="1">
        <f t="shared" si="9"/>
        <v>2128</v>
      </c>
      <c r="O134" s="1">
        <v>9868.186335122029</v>
      </c>
      <c r="P134" s="1">
        <v>28554.314478133274</v>
      </c>
      <c r="Q134" s="1">
        <v>38617.89423695024</v>
      </c>
      <c r="R134" s="1">
        <v>34820.556220182079</v>
      </c>
      <c r="S134" s="1">
        <f t="shared" si="10"/>
        <v>2128</v>
      </c>
      <c r="T134" s="1">
        <v>9509.2754469065912</v>
      </c>
      <c r="U134" s="1">
        <v>27391.319898406913</v>
      </c>
      <c r="V134" s="1">
        <v>36915.988434011771</v>
      </c>
      <c r="W134" s="1">
        <v>35471.560875840776</v>
      </c>
      <c r="X134" s="1">
        <f t="shared" si="11"/>
        <v>2128</v>
      </c>
      <c r="Y134" s="1">
        <v>9122.1689386165417</v>
      </c>
      <c r="Z134" s="1">
        <v>26162.318493853374</v>
      </c>
      <c r="AA134" s="1">
        <v>35140.917208012594</v>
      </c>
      <c r="AB134" s="1">
        <v>36099.896529620528</v>
      </c>
      <c r="AC134" s="1">
        <f t="shared" si="12"/>
        <v>2128</v>
      </c>
      <c r="AD134" s="1">
        <v>4754.3367795683625</v>
      </c>
      <c r="AE134" s="1">
        <v>13286.798920737901</v>
      </c>
      <c r="AF134" s="1">
        <v>17489.243591977684</v>
      </c>
      <c r="AG134" s="1">
        <v>14313.164108329618</v>
      </c>
      <c r="AH134" s="1">
        <v>5457.2261020785327</v>
      </c>
      <c r="AI134" s="1">
        <v>15183.1194671423</v>
      </c>
      <c r="AJ134" s="1">
        <v>19921.798478578407</v>
      </c>
      <c r="AK134" s="1">
        <v>17401.746191770933</v>
      </c>
      <c r="AL134" s="1">
        <f t="shared" si="13"/>
        <v>9999</v>
      </c>
      <c r="AM134" s="1">
        <v>6068.5807536391121</v>
      </c>
      <c r="AN134" s="1">
        <v>16834.631158934837</v>
      </c>
      <c r="AO134" s="1">
        <v>22041.479179266262</v>
      </c>
      <c r="AP134" s="1">
        <v>20536.716856385319</v>
      </c>
      <c r="AQ134" s="1">
        <f t="shared" si="14"/>
        <v>9999</v>
      </c>
      <c r="AR134" s="1">
        <v>6565.108450034777</v>
      </c>
      <c r="AS134" s="1">
        <v>18178.815942512498</v>
      </c>
      <c r="AT134" s="1">
        <v>23768.525472221187</v>
      </c>
      <c r="AU134" s="1">
        <v>23635.718447174975</v>
      </c>
      <c r="AV134" s="1">
        <f t="shared" si="15"/>
        <v>9999</v>
      </c>
      <c r="AW134" s="1">
        <v>6929.2159009154484</v>
      </c>
      <c r="AX134" s="1">
        <v>19168.061643221612</v>
      </c>
      <c r="AY134" s="1">
        <v>25041.879702040791</v>
      </c>
      <c r="AZ134" s="1">
        <v>26617.274224735342</v>
      </c>
      <c r="BA134" s="1">
        <f t="shared" si="16"/>
        <v>9999</v>
      </c>
    </row>
    <row r="135" spans="1:53">
      <c r="A135" s="2">
        <f t="shared" si="17"/>
        <v>2129</v>
      </c>
      <c r="B135" s="1">
        <f>economy!Z175</f>
        <v>3269.7970571817746</v>
      </c>
      <c r="C135" s="1">
        <f>economy!AA175</f>
        <v>9218.7042537681791</v>
      </c>
      <c r="D135" s="1">
        <f>economy!AB175</f>
        <v>12301.586252629913</v>
      </c>
      <c r="E135" s="1">
        <f>SUMPRODUCT(economy!B175:D175,economy!K175:M175)/SUM(economy!B175:D175)</f>
        <v>12260.024022341337</v>
      </c>
      <c r="F135" s="1">
        <v>10377.318941099202</v>
      </c>
      <c r="G135" s="1">
        <v>30502.484315657544</v>
      </c>
      <c r="H135" s="1">
        <v>42049.711754702854</v>
      </c>
      <c r="I135" s="1">
        <v>33596.337639303885</v>
      </c>
      <c r="J135" s="1">
        <v>10081.844796573561</v>
      </c>
      <c r="K135" s="1">
        <v>29486.873096589065</v>
      </c>
      <c r="L135" s="1">
        <v>40497.018263653677</v>
      </c>
      <c r="M135" s="1">
        <v>34296.331674549459</v>
      </c>
      <c r="N135" s="1">
        <f t="shared" ref="N135:N198" si="18">IF(M135&gt;$I135,$A135,9999)</f>
        <v>2129</v>
      </c>
      <c r="O135" s="1">
        <v>9758.4143506448727</v>
      </c>
      <c r="P135" s="1">
        <v>28403.993269603423</v>
      </c>
      <c r="Q135" s="1">
        <v>38867.113691373779</v>
      </c>
      <c r="R135" s="1">
        <v>34980.443685016937</v>
      </c>
      <c r="S135" s="1">
        <f t="shared" ref="S135:S198" si="19">IF(R135&gt;$I135,$A135,9999)</f>
        <v>2129</v>
      </c>
      <c r="T135" s="1">
        <v>9406.8406789012388</v>
      </c>
      <c r="U135" s="1">
        <v>27254.180093090981</v>
      </c>
      <c r="V135" s="1">
        <v>37161.320098579381</v>
      </c>
      <c r="W135" s="1">
        <v>35645.530822618552</v>
      </c>
      <c r="X135" s="1">
        <f t="shared" ref="X135:X198" si="20">IF(W135&gt;$I135,$A135,9999)</f>
        <v>2129</v>
      </c>
      <c r="Y135" s="1">
        <v>9027.0760140703551</v>
      </c>
      <c r="Z135" s="1">
        <v>26038.064068072621</v>
      </c>
      <c r="AA135" s="1">
        <v>35381.253339233321</v>
      </c>
      <c r="AB135" s="1">
        <v>36288.162941570023</v>
      </c>
      <c r="AC135" s="1">
        <f t="shared" ref="AC135:AC198" si="21">IF(AB135&gt;$I135,$A135,9999)</f>
        <v>2129</v>
      </c>
      <c r="AD135" s="1">
        <v>4521.2850619844057</v>
      </c>
      <c r="AE135" s="1">
        <v>12713.591426672992</v>
      </c>
      <c r="AF135" s="1">
        <v>16933.673034484556</v>
      </c>
      <c r="AG135" s="1">
        <v>13816.686113458896</v>
      </c>
      <c r="AH135" s="1">
        <v>5232.3703805690948</v>
      </c>
      <c r="AI135" s="1">
        <v>14641.063627110967</v>
      </c>
      <c r="AJ135" s="1">
        <v>19433.231199356196</v>
      </c>
      <c r="AK135" s="1">
        <v>16936.087639671514</v>
      </c>
      <c r="AL135" s="1">
        <f t="shared" ref="AL135:AL198" si="22">IF(AK135&gt;$I135,$A135,9999)</f>
        <v>9999</v>
      </c>
      <c r="AM135" s="1">
        <v>5857.5729651680695</v>
      </c>
      <c r="AN135" s="1">
        <v>16337.737336054395</v>
      </c>
      <c r="AO135" s="1">
        <v>21634.531367770618</v>
      </c>
      <c r="AP135" s="1">
        <v>20121.45487596334</v>
      </c>
      <c r="AQ135" s="1">
        <f t="shared" ref="AQ135:AQ198" si="23">IF(AP135&gt;$I135,$A135,9999)</f>
        <v>9999</v>
      </c>
      <c r="AR135" s="1">
        <v>6372.1620888894922</v>
      </c>
      <c r="AS135" s="1">
        <v>17736.986287541276</v>
      </c>
      <c r="AT135" s="1">
        <v>23451.693445247365</v>
      </c>
      <c r="AU135" s="1">
        <v>23287.375215908054</v>
      </c>
      <c r="AV135" s="1">
        <f t="shared" ref="AV135:AV198" si="24">IF(AU135&gt;$I135,$A135,9999)</f>
        <v>9999</v>
      </c>
      <c r="AW135" s="1">
        <v>6756.9809374421066</v>
      </c>
      <c r="AX135" s="1">
        <v>18786.814649245385</v>
      </c>
      <c r="AY135" s="1">
        <v>24817.380797945687</v>
      </c>
      <c r="AZ135" s="1">
        <v>26348.222876992815</v>
      </c>
      <c r="BA135" s="1">
        <f t="shared" ref="BA135:BA198" si="25">IF(AZ135&gt;$I135,$A135,9999)</f>
        <v>9999</v>
      </c>
    </row>
    <row r="136" spans="1:53">
      <c r="A136" s="2">
        <f t="shared" ref="A136:A199" si="26">1+A135</f>
        <v>2130</v>
      </c>
      <c r="B136" s="1">
        <f>economy!Z176</f>
        <v>3044.9357325359956</v>
      </c>
      <c r="C136" s="1">
        <f>economy!AA176</f>
        <v>8645.3373977777937</v>
      </c>
      <c r="D136" s="1">
        <f>economy!AB176</f>
        <v>11680.735280607745</v>
      </c>
      <c r="E136" s="1">
        <f>SUMPRODUCT(economy!B176:D176,economy!K176:M176)/SUM(economy!B176:D176)</f>
        <v>11569.636096512118</v>
      </c>
      <c r="F136" s="1">
        <v>10253.639810701763</v>
      </c>
      <c r="G136" s="1">
        <v>30323.261658219792</v>
      </c>
      <c r="H136" s="1">
        <v>42301.484844628205</v>
      </c>
      <c r="I136" s="1">
        <v>33726.737993031857</v>
      </c>
      <c r="J136" s="1">
        <v>9965.2882213486409</v>
      </c>
      <c r="K136" s="1">
        <v>29321.159322579311</v>
      </c>
      <c r="L136" s="1">
        <v>40747.075405204167</v>
      </c>
      <c r="M136" s="1">
        <v>34440.215537671422</v>
      </c>
      <c r="N136" s="1">
        <f t="shared" si="18"/>
        <v>2130</v>
      </c>
      <c r="O136" s="1">
        <v>9649.0554442702196</v>
      </c>
      <c r="P136" s="1">
        <v>28251.649392723477</v>
      </c>
      <c r="Q136" s="1">
        <v>39114.464600302039</v>
      </c>
      <c r="R136" s="1">
        <v>35138.149571634778</v>
      </c>
      <c r="S136" s="1">
        <f t="shared" si="19"/>
        <v>2130</v>
      </c>
      <c r="T136" s="1">
        <v>9304.7245553242246</v>
      </c>
      <c r="U136" s="1">
        <v>27114.999374014442</v>
      </c>
      <c r="V136" s="1">
        <v>37404.917500980067</v>
      </c>
      <c r="W136" s="1">
        <v>35817.347110140741</v>
      </c>
      <c r="X136" s="1">
        <f t="shared" si="20"/>
        <v>2130</v>
      </c>
      <c r="Y136" s="1">
        <v>8932.2164878894673</v>
      </c>
      <c r="Z136" s="1">
        <v>25911.770733533369</v>
      </c>
      <c r="AA136" s="1">
        <v>35619.994892519746</v>
      </c>
      <c r="AB136" s="1">
        <v>36474.31800465205</v>
      </c>
      <c r="AC136" s="1">
        <f t="shared" si="21"/>
        <v>2130</v>
      </c>
      <c r="AD136" s="1">
        <v>4295.3861793778115</v>
      </c>
      <c r="AE136" s="1">
        <v>12153.835737329613</v>
      </c>
      <c r="AF136" s="1">
        <v>16381.601545120551</v>
      </c>
      <c r="AG136" s="1">
        <v>13325.16830476</v>
      </c>
      <c r="AH136" s="1">
        <v>5012.7271718245356</v>
      </c>
      <c r="AI136" s="1">
        <v>14107.441767420201</v>
      </c>
      <c r="AJ136" s="1">
        <v>18942.822231450267</v>
      </c>
      <c r="AK136" s="1">
        <v>16470.36936379263</v>
      </c>
      <c r="AL136" s="1">
        <f t="shared" si="22"/>
        <v>9999</v>
      </c>
      <c r="AM136" s="1">
        <v>5650.1002025513189</v>
      </c>
      <c r="AN136" s="1">
        <v>15845.103777655</v>
      </c>
      <c r="AO136" s="1">
        <v>21221.849406111964</v>
      </c>
      <c r="AP136" s="1">
        <v>19701.94984304066</v>
      </c>
      <c r="AQ136" s="1">
        <f t="shared" si="23"/>
        <v>9999</v>
      </c>
      <c r="AR136" s="1">
        <v>6181.3909512383034</v>
      </c>
      <c r="AS136" s="1">
        <v>17296.199709980156</v>
      </c>
      <c r="AT136" s="1">
        <v>23126.704716257482</v>
      </c>
      <c r="AU136" s="1">
        <v>22931.659187849167</v>
      </c>
      <c r="AV136" s="1">
        <f t="shared" si="24"/>
        <v>9999</v>
      </c>
      <c r="AW136" s="1">
        <v>6585.8925787386142</v>
      </c>
      <c r="AX136" s="1">
        <v>18404.348442844504</v>
      </c>
      <c r="AY136" s="1">
        <v>24583.640914694057</v>
      </c>
      <c r="AZ136" s="1">
        <v>26069.809178976717</v>
      </c>
      <c r="BA136" s="1">
        <f t="shared" si="25"/>
        <v>9999</v>
      </c>
    </row>
    <row r="137" spans="1:53">
      <c r="A137" s="2">
        <f t="shared" si="26"/>
        <v>2131</v>
      </c>
      <c r="B137" s="1">
        <f>economy!Z177</f>
        <v>2826.7902746505747</v>
      </c>
      <c r="C137" s="1">
        <f>economy!AA177</f>
        <v>8084.5000781631261</v>
      </c>
      <c r="D137" s="1">
        <f>economy!AB177</f>
        <v>11061.456897523774</v>
      </c>
      <c r="E137" s="1">
        <f>SUMPRODUCT(economy!B177:D177,economy!K177:M177)/SUM(economy!B177:D177)</f>
        <v>10884.054183462822</v>
      </c>
      <c r="F137" s="1">
        <v>10130.62404371756</v>
      </c>
      <c r="G137" s="1">
        <v>30142.222816805835</v>
      </c>
      <c r="H137" s="1">
        <v>42551.162908682389</v>
      </c>
      <c r="I137" s="1">
        <v>33854.981673584851</v>
      </c>
      <c r="J137" s="1">
        <v>9849.282297098207</v>
      </c>
      <c r="K137" s="1">
        <v>29153.564516196642</v>
      </c>
      <c r="L137" s="1">
        <v>40995.152312175822</v>
      </c>
      <c r="M137" s="1">
        <v>34581.938825585385</v>
      </c>
      <c r="N137" s="1">
        <f t="shared" si="18"/>
        <v>2131</v>
      </c>
      <c r="O137" s="1">
        <v>9540.1426091152025</v>
      </c>
      <c r="P137" s="1">
        <v>28097.379295129838</v>
      </c>
      <c r="Q137" s="1">
        <v>39359.958291300136</v>
      </c>
      <c r="R137" s="1">
        <v>35293.703985877022</v>
      </c>
      <c r="S137" s="1">
        <f t="shared" si="19"/>
        <v>2131</v>
      </c>
      <c r="T137" s="1">
        <v>9202.9585348709916</v>
      </c>
      <c r="U137" s="1">
        <v>26973.867250388208</v>
      </c>
      <c r="V137" s="1">
        <v>37646.787794911208</v>
      </c>
      <c r="W137" s="1">
        <v>35987.03474854408</v>
      </c>
      <c r="X137" s="1">
        <f t="shared" si="20"/>
        <v>2131</v>
      </c>
      <c r="Y137" s="1">
        <v>8837.6201156469506</v>
      </c>
      <c r="Z137" s="1">
        <v>25783.520984994382</v>
      </c>
      <c r="AA137" s="1">
        <v>35857.145242466875</v>
      </c>
      <c r="AB137" s="1">
        <v>36658.381564455056</v>
      </c>
      <c r="AC137" s="1">
        <f t="shared" si="21"/>
        <v>2131</v>
      </c>
      <c r="AD137" s="1">
        <v>4076.8855103360015</v>
      </c>
      <c r="AE137" s="1">
        <v>11608.468056426564</v>
      </c>
      <c r="AF137" s="1">
        <v>15834.582392505274</v>
      </c>
      <c r="AG137" s="1">
        <v>12839.94511530954</v>
      </c>
      <c r="AH137" s="1">
        <v>4798.5631685467861</v>
      </c>
      <c r="AI137" s="1">
        <v>13583.173815285441</v>
      </c>
      <c r="AJ137" s="1">
        <v>18451.907410197306</v>
      </c>
      <c r="AK137" s="1">
        <v>16005.827266908571</v>
      </c>
      <c r="AL137" s="1">
        <f t="shared" si="22"/>
        <v>9999</v>
      </c>
      <c r="AM137" s="1">
        <v>5446.4198095651636</v>
      </c>
      <c r="AN137" s="1">
        <v>15357.56168455638</v>
      </c>
      <c r="AO137" s="1">
        <v>20804.499361564569</v>
      </c>
      <c r="AP137" s="1">
        <v>19279.262576197933</v>
      </c>
      <c r="AQ137" s="1">
        <f t="shared" si="23"/>
        <v>9999</v>
      </c>
      <c r="AR137" s="1">
        <v>5993.0233819502491</v>
      </c>
      <c r="AS137" s="1">
        <v>16857.157855994927</v>
      </c>
      <c r="AT137" s="1">
        <v>22794.34723374874</v>
      </c>
      <c r="AU137" s="1">
        <v>22569.414524615135</v>
      </c>
      <c r="AV137" s="1">
        <f t="shared" si="24"/>
        <v>9999</v>
      </c>
      <c r="AW137" s="1">
        <v>6416.1405289802324</v>
      </c>
      <c r="AX137" s="1">
        <v>18021.221661301959</v>
      </c>
      <c r="AY137" s="1">
        <v>24341.195017172151</v>
      </c>
      <c r="AZ137" s="1">
        <v>25782.65214668915</v>
      </c>
      <c r="BA137" s="1">
        <f t="shared" si="25"/>
        <v>9999</v>
      </c>
    </row>
    <row r="138" spans="1:53">
      <c r="A138" s="2">
        <f t="shared" si="26"/>
        <v>2132</v>
      </c>
      <c r="B138" s="1">
        <f>economy!Z178</f>
        <v>2615.7846455499671</v>
      </c>
      <c r="C138" s="1">
        <f>economy!AA178</f>
        <v>7537.597398532127</v>
      </c>
      <c r="D138" s="1">
        <f>economy!AB178</f>
        <v>10445.892484001459</v>
      </c>
      <c r="E138" s="1">
        <f>SUMPRODUCT(economy!B178:D178,economy!K178:M178)/SUM(economy!B178:D178)</f>
        <v>10205.652575698325</v>
      </c>
      <c r="F138" s="1">
        <v>10008.305481628022</v>
      </c>
      <c r="G138" s="1">
        <v>29959.475586545541</v>
      </c>
      <c r="H138" s="1">
        <v>42798.767486243523</v>
      </c>
      <c r="I138" s="1">
        <v>33981.109327815378</v>
      </c>
      <c r="J138" s="1">
        <v>9733.8598828118702</v>
      </c>
      <c r="K138" s="1">
        <v>28984.19013611594</v>
      </c>
      <c r="L138" s="1">
        <v>41241.265675626251</v>
      </c>
      <c r="M138" s="1">
        <v>34721.537433342026</v>
      </c>
      <c r="N138" s="1">
        <f t="shared" si="18"/>
        <v>2132</v>
      </c>
      <c r="O138" s="1">
        <v>9431.7075098828482</v>
      </c>
      <c r="P138" s="1">
        <v>27941.277897946973</v>
      </c>
      <c r="Q138" s="1">
        <v>39603.606920297862</v>
      </c>
      <c r="R138" s="1">
        <v>35447.137915345083</v>
      </c>
      <c r="S138" s="1">
        <f t="shared" si="19"/>
        <v>2132</v>
      </c>
      <c r="T138" s="1">
        <v>9101.5728929216039</v>
      </c>
      <c r="U138" s="1">
        <v>26830.871954799168</v>
      </c>
      <c r="V138" s="1">
        <v>37886.938950112541</v>
      </c>
      <c r="W138" s="1">
        <v>36154.61969620415</v>
      </c>
      <c r="X138" s="1">
        <f t="shared" si="20"/>
        <v>2132</v>
      </c>
      <c r="Y138" s="1">
        <v>8743.3156078574484</v>
      </c>
      <c r="Z138" s="1">
        <v>25653.396269165674</v>
      </c>
      <c r="AA138" s="1">
        <v>36092.708555102545</v>
      </c>
      <c r="AB138" s="1">
        <v>36840.374467569636</v>
      </c>
      <c r="AC138" s="1">
        <f t="shared" si="21"/>
        <v>2132</v>
      </c>
      <c r="AD138" s="1">
        <v>3865.9943001905604</v>
      </c>
      <c r="AE138" s="1">
        <v>11078.344841389133</v>
      </c>
      <c r="AF138" s="1">
        <v>15294.126538222059</v>
      </c>
      <c r="AG138" s="1">
        <v>12362.30333600763</v>
      </c>
      <c r="AH138" s="1">
        <v>4590.12133622289</v>
      </c>
      <c r="AI138" s="1">
        <v>13069.129033107931</v>
      </c>
      <c r="AJ138" s="1">
        <v>17961.813011442009</v>
      </c>
      <c r="AK138" s="1">
        <v>15543.679904545992</v>
      </c>
      <c r="AL138" s="1">
        <f t="shared" si="22"/>
        <v>9999</v>
      </c>
      <c r="AM138" s="1">
        <v>5246.7739283464471</v>
      </c>
      <c r="AN138" s="1">
        <v>14875.914085029352</v>
      </c>
      <c r="AO138" s="1">
        <v>20383.558587867734</v>
      </c>
      <c r="AP138" s="1">
        <v>18854.458660795128</v>
      </c>
      <c r="AQ138" s="1">
        <f t="shared" si="23"/>
        <v>9999</v>
      </c>
      <c r="AR138" s="1">
        <v>5807.2788788570351</v>
      </c>
      <c r="AS138" s="1">
        <v>16420.549865145797</v>
      </c>
      <c r="AT138" s="1">
        <v>22455.430747521805</v>
      </c>
      <c r="AU138" s="1">
        <v>22201.503793006053</v>
      </c>
      <c r="AV138" s="1">
        <f t="shared" si="24"/>
        <v>9999</v>
      </c>
      <c r="AW138" s="1">
        <v>6247.9099452069095</v>
      </c>
      <c r="AX138" s="1">
        <v>17637.990087029499</v>
      </c>
      <c r="AY138" s="1">
        <v>24090.602656684605</v>
      </c>
      <c r="AZ138" s="1">
        <v>25487.395392017395</v>
      </c>
      <c r="BA138" s="1">
        <f t="shared" si="25"/>
        <v>9999</v>
      </c>
    </row>
    <row r="139" spans="1:53">
      <c r="A139" s="2">
        <f t="shared" si="26"/>
        <v>2133</v>
      </c>
      <c r="B139" s="1">
        <f>economy!Z179</f>
        <v>2412.3070102867709</v>
      </c>
      <c r="C139" s="1">
        <f>economy!AA179</f>
        <v>7005.958597284588</v>
      </c>
      <c r="D139" s="1">
        <f>economy!AB179</f>
        <v>9836.172063062113</v>
      </c>
      <c r="E139" s="1">
        <f>SUMPRODUCT(economy!B179:D179,economy!K179:M179)/SUM(economy!B179:D179)</f>
        <v>9536.771382306064</v>
      </c>
      <c r="F139" s="1">
        <v>9886.7163539042904</v>
      </c>
      <c r="G139" s="1">
        <v>29775.125638474059</v>
      </c>
      <c r="H139" s="1">
        <v>43044.320877938604</v>
      </c>
      <c r="I139" s="1">
        <v>34105.162246307656</v>
      </c>
      <c r="J139" s="1">
        <v>9619.052376619602</v>
      </c>
      <c r="K139" s="1">
        <v>28813.13580383618</v>
      </c>
      <c r="L139" s="1">
        <v>41485.432968385961</v>
      </c>
      <c r="M139" s="1">
        <v>34859.047994122302</v>
      </c>
      <c r="N139" s="1">
        <f t="shared" si="18"/>
        <v>2133</v>
      </c>
      <c r="O139" s="1">
        <v>9323.7804972092126</v>
      </c>
      <c r="P139" s="1">
        <v>27783.438554143777</v>
      </c>
      <c r="Q139" s="1">
        <v>39845.423431486117</v>
      </c>
      <c r="R139" s="1">
        <v>35598.483168957398</v>
      </c>
      <c r="S139" s="1">
        <f t="shared" si="19"/>
        <v>2133</v>
      </c>
      <c r="T139" s="1">
        <v>9000.5967322310316</v>
      </c>
      <c r="U139" s="1">
        <v>26686.100401389955</v>
      </c>
      <c r="V139" s="1">
        <v>38125.379717692565</v>
      </c>
      <c r="W139" s="1">
        <v>36320.128803646745</v>
      </c>
      <c r="X139" s="1">
        <f t="shared" si="20"/>
        <v>2133</v>
      </c>
      <c r="Y139" s="1">
        <v>8649.3306375514494</v>
      </c>
      <c r="Z139" s="1">
        <v>25521.476943497422</v>
      </c>
      <c r="AA139" s="1">
        <v>36326.689758416593</v>
      </c>
      <c r="AB139" s="1">
        <v>37020.318510163357</v>
      </c>
      <c r="AC139" s="1">
        <f t="shared" si="21"/>
        <v>2133</v>
      </c>
      <c r="AD139" s="1">
        <v>3662.8891175643153</v>
      </c>
      <c r="AE139" s="1">
        <v>10564.23919153968</v>
      </c>
      <c r="AF139" s="1">
        <v>14761.693800125553</v>
      </c>
      <c r="AG139" s="1">
        <v>11893.47470887995</v>
      </c>
      <c r="AH139" s="1">
        <v>4387.6200042173396</v>
      </c>
      <c r="AI139" s="1">
        <v>12566.122070454148</v>
      </c>
      <c r="AJ139" s="1">
        <v>17473.848451884176</v>
      </c>
      <c r="AK139" s="1">
        <v>15085.121769145773</v>
      </c>
      <c r="AL139" s="1">
        <f t="shared" si="22"/>
        <v>9999</v>
      </c>
      <c r="AM139" s="1">
        <v>5051.3885353811211</v>
      </c>
      <c r="AN139" s="1">
        <v>14400.932273891092</v>
      </c>
      <c r="AO139" s="1">
        <v>19960.110349101738</v>
      </c>
      <c r="AP139" s="1">
        <v>18428.60305283052</v>
      </c>
      <c r="AQ139" s="1">
        <f t="shared" si="23"/>
        <v>9999</v>
      </c>
      <c r="AR139" s="1">
        <v>5624.3672502054051</v>
      </c>
      <c r="AS139" s="1">
        <v>15987.049537896344</v>
      </c>
      <c r="AT139" s="1">
        <v>22110.783268421168</v>
      </c>
      <c r="AU139" s="1">
        <v>21828.804087661898</v>
      </c>
      <c r="AV139" s="1">
        <f t="shared" si="24"/>
        <v>9999</v>
      </c>
      <c r="AW139" s="1">
        <v>6081.38078678082</v>
      </c>
      <c r="AX139" s="1">
        <v>17255.204604691575</v>
      </c>
      <c r="AY139" s="1">
        <v>23832.445908683869</v>
      </c>
      <c r="AZ139" s="1">
        <v>25184.70464407936</v>
      </c>
      <c r="BA139" s="1">
        <f t="shared" si="25"/>
        <v>9999</v>
      </c>
    </row>
    <row r="140" spans="1:53">
      <c r="A140" s="2">
        <f t="shared" si="26"/>
        <v>2134</v>
      </c>
      <c r="B140" s="1">
        <f>economy!Z180</f>
        <v>2216.7067491331777</v>
      </c>
      <c r="C140" s="1">
        <f>economy!AA180</f>
        <v>6490.826654906512</v>
      </c>
      <c r="D140" s="1">
        <f>economy!AB180</f>
        <v>9234.3972563324751</v>
      </c>
      <c r="E140" s="1">
        <f>SUMPRODUCT(economy!B180:D180,economy!K180:M180)/SUM(economy!B180:D180)</f>
        <v>8879.6972858096415</v>
      </c>
      <c r="F140" s="1">
        <v>9765.8873027832487</v>
      </c>
      <c r="G140" s="1">
        <v>29589.276485474475</v>
      </c>
      <c r="H140" s="1">
        <v>43287.846094930988</v>
      </c>
      <c r="I140" s="1">
        <v>34227.182296717896</v>
      </c>
      <c r="J140" s="1">
        <v>9504.889735731409</v>
      </c>
      <c r="K140" s="1">
        <v>28640.499267243595</v>
      </c>
      <c r="L140" s="1">
        <v>41727.672399820869</v>
      </c>
      <c r="M140" s="1">
        <v>34994.507815909972</v>
      </c>
      <c r="N140" s="1">
        <f t="shared" si="18"/>
        <v>2134</v>
      </c>
      <c r="O140" s="1">
        <v>9216.3906233082216</v>
      </c>
      <c r="P140" s="1">
        <v>27623.953010627836</v>
      </c>
      <c r="Q140" s="1">
        <v>40085.421517481416</v>
      </c>
      <c r="R140" s="1">
        <v>35747.77231735846</v>
      </c>
      <c r="S140" s="1">
        <f t="shared" si="19"/>
        <v>2134</v>
      </c>
      <c r="T140" s="1">
        <v>8900.0579948197956</v>
      </c>
      <c r="U140" s="1">
        <v>26539.638147346279</v>
      </c>
      <c r="V140" s="1">
        <v>38362.119595558965</v>
      </c>
      <c r="W140" s="1">
        <v>36483.589758064008</v>
      </c>
      <c r="X140" s="1">
        <f t="shared" si="20"/>
        <v>2134</v>
      </c>
      <c r="Y140" s="1">
        <v>8555.6918489445052</v>
      </c>
      <c r="Z140" s="1">
        <v>25387.842237861692</v>
      </c>
      <c r="AA140" s="1">
        <v>36559.094512859599</v>
      </c>
      <c r="AB140" s="1">
        <v>37198.236386931603</v>
      </c>
      <c r="AC140" s="1">
        <f t="shared" si="21"/>
        <v>2134</v>
      </c>
      <c r="AD140" s="1">
        <v>3467.7116026439799</v>
      </c>
      <c r="AE140" s="1">
        <v>10066.837986495722</v>
      </c>
      <c r="AF140" s="1">
        <v>14238.684547127377</v>
      </c>
      <c r="AG140" s="1">
        <v>11434.629093448357</v>
      </c>
      <c r="AH140" s="1">
        <v>4191.2521479944962</v>
      </c>
      <c r="AI140" s="1">
        <v>12074.909465152981</v>
      </c>
      <c r="AJ140" s="1">
        <v>16989.299156520552</v>
      </c>
      <c r="AK140" s="1">
        <v>14631.316812672321</v>
      </c>
      <c r="AL140" s="1">
        <f t="shared" si="22"/>
        <v>9999</v>
      </c>
      <c r="AM140" s="1">
        <v>4860.4725899171408</v>
      </c>
      <c r="AN140" s="1">
        <v>13933.352483014856</v>
      </c>
      <c r="AO140" s="1">
        <v>19535.238403548585</v>
      </c>
      <c r="AP140" s="1">
        <v>18002.754701186055</v>
      </c>
      <c r="AQ140" s="1">
        <f t="shared" si="23"/>
        <v>9999</v>
      </c>
      <c r="AR140" s="1">
        <v>5444.4878304823733</v>
      </c>
      <c r="AS140" s="1">
        <v>15557.312597282717</v>
      </c>
      <c r="AT140" s="1">
        <v>21761.247400982011</v>
      </c>
      <c r="AU140" s="1">
        <v>21452.203056393195</v>
      </c>
      <c r="AV140" s="1">
        <f t="shared" si="24"/>
        <v>9999</v>
      </c>
      <c r="AW140" s="1">
        <v>5916.7271905279449</v>
      </c>
      <c r="AX140" s="1">
        <v>16873.40917856351</v>
      </c>
      <c r="AY140" s="1">
        <v>23567.327171611614</v>
      </c>
      <c r="AZ140" s="1">
        <v>24875.265135046622</v>
      </c>
      <c r="BA140" s="1">
        <f t="shared" si="25"/>
        <v>9999</v>
      </c>
    </row>
    <row r="141" spans="1:53">
      <c r="A141" s="2">
        <f t="shared" si="26"/>
        <v>2135</v>
      </c>
      <c r="B141" s="1">
        <f>economy!Z181</f>
        <v>2029.2918089797815</v>
      </c>
      <c r="C141" s="1">
        <f>economy!AA181</f>
        <v>5993.3486001820129</v>
      </c>
      <c r="D141" s="1">
        <f>economy!AB181</f>
        <v>8642.6241316529613</v>
      </c>
      <c r="E141" s="1">
        <f>SUMPRODUCT(economy!B181:D181,economy!K181:M181)/SUM(economy!B181:D181)</f>
        <v>8236.6444598479084</v>
      </c>
      <c r="F141" s="1">
        <v>9645.8474093887835</v>
      </c>
      <c r="G141" s="1">
        <v>29402.029452710747</v>
      </c>
      <c r="H141" s="1">
        <v>43529.366808958119</v>
      </c>
      <c r="I141" s="1">
        <v>34347.211858574388</v>
      </c>
      <c r="J141" s="1">
        <v>9391.4004976633933</v>
      </c>
      <c r="K141" s="1">
        <v>28466.376368244113</v>
      </c>
      <c r="L141" s="1">
        <v>41968.002871119628</v>
      </c>
      <c r="M141" s="1">
        <v>35127.954819352439</v>
      </c>
      <c r="N141" s="1">
        <f t="shared" si="18"/>
        <v>2135</v>
      </c>
      <c r="O141" s="1">
        <v>9109.5656588300353</v>
      </c>
      <c r="P141" s="1">
        <v>27462.911373991265</v>
      </c>
      <c r="Q141" s="1">
        <v>40323.615579817881</v>
      </c>
      <c r="R141" s="1">
        <v>35895.038634255063</v>
      </c>
      <c r="S141" s="1">
        <f t="shared" si="19"/>
        <v>2135</v>
      </c>
      <c r="T141" s="1">
        <v>8799.9834749937254</v>
      </c>
      <c r="U141" s="1">
        <v>26391.569357626311</v>
      </c>
      <c r="V141" s="1">
        <v>38597.168794008983</v>
      </c>
      <c r="W141" s="1">
        <v>36645.031028510792</v>
      </c>
      <c r="X141" s="1">
        <f t="shared" si="20"/>
        <v>2135</v>
      </c>
      <c r="Y141" s="1">
        <v>8462.4248671421683</v>
      </c>
      <c r="Z141" s="1">
        <v>25252.570219078982</v>
      </c>
      <c r="AA141" s="1">
        <v>36789.929181862353</v>
      </c>
      <c r="AB141" s="1">
        <v>37374.151640498494</v>
      </c>
      <c r="AC141" s="1">
        <f t="shared" si="21"/>
        <v>2135</v>
      </c>
      <c r="AD141" s="1">
        <v>3280.5685067737072</v>
      </c>
      <c r="AE141" s="1">
        <v>9586.7397995292595</v>
      </c>
      <c r="AF141" s="1">
        <v>13726.432019408665</v>
      </c>
      <c r="AG141" s="1">
        <v>10986.868281962488</v>
      </c>
      <c r="AH141" s="1">
        <v>4001.1848682674399</v>
      </c>
      <c r="AI141" s="1">
        <v>11596.186626218656</v>
      </c>
      <c r="AJ141" s="1">
        <v>16509.419667421651</v>
      </c>
      <c r="AK141" s="1">
        <v>14183.39227491666</v>
      </c>
      <c r="AL141" s="1">
        <f t="shared" si="22"/>
        <v>9999</v>
      </c>
      <c r="AM141" s="1">
        <v>4674.2173020498822</v>
      </c>
      <c r="AN141" s="1">
        <v>13473.872812918979</v>
      </c>
      <c r="AO141" s="1">
        <v>19110.021597858493</v>
      </c>
      <c r="AP141" s="1">
        <v>17577.961238733336</v>
      </c>
      <c r="AQ141" s="1">
        <f t="shared" si="23"/>
        <v>9999</v>
      </c>
      <c r="AR141" s="1">
        <v>5267.8287608858473</v>
      </c>
      <c r="AS141" s="1">
        <v>15131.974066949009</v>
      </c>
      <c r="AT141" s="1">
        <v>21407.676578471575</v>
      </c>
      <c r="AU141" s="1">
        <v>21072.594860889276</v>
      </c>
      <c r="AV141" s="1">
        <f t="shared" si="24"/>
        <v>9999</v>
      </c>
      <c r="AW141" s="1">
        <v>5754.1168760726723</v>
      </c>
      <c r="AX141" s="1">
        <v>16493.138864630608</v>
      </c>
      <c r="AY141" s="1">
        <v>23295.866841568175</v>
      </c>
      <c r="AZ141" s="1">
        <v>24559.778868649842</v>
      </c>
      <c r="BA141" s="1">
        <f t="shared" si="25"/>
        <v>9999</v>
      </c>
    </row>
    <row r="142" spans="1:53">
      <c r="A142" s="2">
        <f t="shared" si="26"/>
        <v>2136</v>
      </c>
      <c r="B142" s="1">
        <f>economy!Z182</f>
        <v>1850.3264355463971</v>
      </c>
      <c r="C142" s="1">
        <f>economy!AA182</f>
        <v>5514.5666601611838</v>
      </c>
      <c r="D142" s="1">
        <f>economy!AB182</f>
        <v>8062.8461740369939</v>
      </c>
      <c r="E142" s="1">
        <f>SUMPRODUCT(economy!B182:D182,economy!K182:M182)/SUM(economy!B182:D182)</f>
        <v>7609.735913598548</v>
      </c>
      <c r="F142" s="1">
        <v>9526.624221087206</v>
      </c>
      <c r="G142" s="1">
        <v>29213.48365241184</v>
      </c>
      <c r="H142" s="1">
        <v>43768.907303181273</v>
      </c>
      <c r="I142" s="1">
        <v>34465.293759601707</v>
      </c>
      <c r="J142" s="1">
        <v>9278.6118026534259</v>
      </c>
      <c r="K142" s="1">
        <v>28290.861014351984</v>
      </c>
      <c r="L142" s="1">
        <v>42206.443931166126</v>
      </c>
      <c r="M142" s="1">
        <v>35259.42747687715</v>
      </c>
      <c r="N142" s="1">
        <f t="shared" si="18"/>
        <v>2136</v>
      </c>
      <c r="O142" s="1">
        <v>9003.3321108497221</v>
      </c>
      <c r="P142" s="1">
        <v>27300.40207981817</v>
      </c>
      <c r="Q142" s="1">
        <v>40560.020689824807</v>
      </c>
      <c r="R142" s="1">
        <v>36040.316038749705</v>
      </c>
      <c r="S142" s="1">
        <f t="shared" si="19"/>
        <v>2136</v>
      </c>
      <c r="T142" s="1">
        <v>8700.3988334221249</v>
      </c>
      <c r="U142" s="1">
        <v>26241.976772861974</v>
      </c>
      <c r="V142" s="1">
        <v>38830.538201532996</v>
      </c>
      <c r="W142" s="1">
        <v>36804.481811852107</v>
      </c>
      <c r="X142" s="1">
        <f t="shared" si="20"/>
        <v>2136</v>
      </c>
      <c r="Y142" s="1">
        <v>8369.554308821409</v>
      </c>
      <c r="Z142" s="1">
        <v>25115.737758237268</v>
      </c>
      <c r="AA142" s="1">
        <v>37019.200802424304</v>
      </c>
      <c r="AB142" s="1">
        <v>37548.08861133812</v>
      </c>
      <c r="AC142" s="1">
        <f t="shared" si="21"/>
        <v>2136</v>
      </c>
      <c r="AD142" s="1">
        <v>3101.5320191191322</v>
      </c>
      <c r="AE142" s="1">
        <v>9124.4536000588741</v>
      </c>
      <c r="AF142" s="1">
        <v>13226.195359507235</v>
      </c>
      <c r="AG142" s="1">
        <v>10551.220530275074</v>
      </c>
      <c r="AH142" s="1">
        <v>3817.5590704510014</v>
      </c>
      <c r="AI142" s="1">
        <v>11130.585325285232</v>
      </c>
      <c r="AJ142" s="1">
        <v>16035.427065389684</v>
      </c>
      <c r="AK142" s="1">
        <v>13742.432881017317</v>
      </c>
      <c r="AL142" s="1">
        <f t="shared" si="22"/>
        <v>9999</v>
      </c>
      <c r="AM142" s="1">
        <v>4492.7955264083894</v>
      </c>
      <c r="AN142" s="1">
        <v>13023.15045223563</v>
      </c>
      <c r="AO142" s="1">
        <v>18685.528522156128</v>
      </c>
      <c r="AP142" s="1">
        <v>17155.253792282318</v>
      </c>
      <c r="AQ142" s="1">
        <f t="shared" si="23"/>
        <v>9999</v>
      </c>
      <c r="AR142" s="1">
        <v>5094.5663400960957</v>
      </c>
      <c r="AS142" s="1">
        <v>14711.645786711329</v>
      </c>
      <c r="AT142" s="1">
        <v>21050.931231174371</v>
      </c>
      <c r="AU142" s="1">
        <v>20690.876106487874</v>
      </c>
      <c r="AV142" s="1">
        <f t="shared" si="24"/>
        <v>9999</v>
      </c>
      <c r="AW142" s="1">
        <v>5593.7105856390081</v>
      </c>
      <c r="AX142" s="1">
        <v>16114.917871754062</v>
      </c>
      <c r="AY142" s="1">
        <v>23018.700878889173</v>
      </c>
      <c r="AZ142" s="1">
        <v>24238.961790883299</v>
      </c>
      <c r="BA142" s="1">
        <f t="shared" si="25"/>
        <v>9999</v>
      </c>
    </row>
    <row r="143" spans="1:53">
      <c r="A143" s="2">
        <f t="shared" si="26"/>
        <v>2137</v>
      </c>
      <c r="B143" s="1">
        <f>economy!Z183</f>
        <v>1680.0293228845778</v>
      </c>
      <c r="C143" s="1">
        <f>economy!AA183</f>
        <v>5055.4103890233437</v>
      </c>
      <c r="D143" s="1">
        <f>economy!AB183</f>
        <v>7496.97761842816</v>
      </c>
      <c r="E143" s="1">
        <f>SUMPRODUCT(economy!B183:D183,economy!K183:M183)/SUM(economy!B183:D183)</f>
        <v>7000.985529962084</v>
      </c>
      <c r="F143" s="1">
        <v>9408.2437799681247</v>
      </c>
      <c r="G143" s="1">
        <v>29023.735962864295</v>
      </c>
      <c r="H143" s="1">
        <v>44006.492423906151</v>
      </c>
      <c r="I143" s="1">
        <v>34581.471213627869</v>
      </c>
      <c r="J143" s="1">
        <v>9166.5494171712398</v>
      </c>
      <c r="K143" s="1">
        <v>28114.045154117302</v>
      </c>
      <c r="L143" s="1">
        <v>42443.015733053704</v>
      </c>
      <c r="M143" s="1">
        <v>35388.964753127038</v>
      </c>
      <c r="N143" s="1">
        <f t="shared" si="18"/>
        <v>2137</v>
      </c>
      <c r="O143" s="1">
        <v>8897.7152419039157</v>
      </c>
      <c r="P143" s="1">
        <v>27136.511865459219</v>
      </c>
      <c r="Q143" s="1">
        <v>40794.652549943668</v>
      </c>
      <c r="R143" s="1">
        <v>36183.63903873675</v>
      </c>
      <c r="S143" s="1">
        <f t="shared" si="19"/>
        <v>2137</v>
      </c>
      <c r="T143" s="1">
        <v>8601.3286122043082</v>
      </c>
      <c r="U143" s="1">
        <v>26090.941680358694</v>
      </c>
      <c r="V143" s="1">
        <v>39062.23935088241</v>
      </c>
      <c r="W143" s="1">
        <v>36961.971979528251</v>
      </c>
      <c r="X143" s="1">
        <f t="shared" si="20"/>
        <v>2137</v>
      </c>
      <c r="Y143" s="1">
        <v>8277.1037938295867</v>
      </c>
      <c r="Z143" s="1">
        <v>24977.420500747518</v>
      </c>
      <c r="AA143" s="1">
        <v>37246.917055818463</v>
      </c>
      <c r="AB143" s="1">
        <v>37720.072388283086</v>
      </c>
      <c r="AC143" s="1">
        <f t="shared" si="21"/>
        <v>2137</v>
      </c>
      <c r="AD143" s="1">
        <v>2930.6403724028014</v>
      </c>
      <c r="AE143" s="1">
        <v>8680.3982486785717</v>
      </c>
      <c r="AF143" s="1">
        <v>12739.153429784714</v>
      </c>
      <c r="AG143" s="1">
        <v>10128.635861056215</v>
      </c>
      <c r="AH143" s="1">
        <v>3640.4893453314653</v>
      </c>
      <c r="AI143" s="1">
        <v>10678.671716805509</v>
      </c>
      <c r="AJ143" s="1">
        <v>15568.494772222653</v>
      </c>
      <c r="AK143" s="1">
        <v>13309.475467003802</v>
      </c>
      <c r="AL143" s="1">
        <f t="shared" si="22"/>
        <v>9999</v>
      </c>
      <c r="AM143" s="1">
        <v>4316.3612859651594</v>
      </c>
      <c r="AN143" s="1">
        <v>12581.799208607503</v>
      </c>
      <c r="AO143" s="1">
        <v>18262.812276319524</v>
      </c>
      <c r="AP143" s="1">
        <v>16735.641960149718</v>
      </c>
      <c r="AQ143" s="1">
        <f t="shared" si="23"/>
        <v>9999</v>
      </c>
      <c r="AR143" s="1">
        <v>4924.8644503121968</v>
      </c>
      <c r="AS143" s="1">
        <v>14296.914085496252</v>
      </c>
      <c r="AT143" s="1">
        <v>20691.874919758378</v>
      </c>
      <c r="AU143" s="1">
        <v>20307.941775250256</v>
      </c>
      <c r="AV143" s="1">
        <f t="shared" si="24"/>
        <v>9999</v>
      </c>
      <c r="AW143" s="1">
        <v>5435.6615623064472</v>
      </c>
      <c r="AX143" s="1">
        <v>15739.257685883058</v>
      </c>
      <c r="AY143" s="1">
        <v>22736.478283910736</v>
      </c>
      <c r="AZ143" s="1">
        <v>23913.540883535679</v>
      </c>
      <c r="BA143" s="1">
        <f t="shared" si="25"/>
        <v>9999</v>
      </c>
    </row>
    <row r="144" spans="1:53">
      <c r="A144" s="2">
        <f t="shared" si="26"/>
        <v>2138</v>
      </c>
      <c r="B144" s="1">
        <f>economy!Z184</f>
        <v>1518.5722106146543</v>
      </c>
      <c r="C144" s="1">
        <f>economy!AA184</f>
        <v>4616.6898981810509</v>
      </c>
      <c r="D144" s="1">
        <f>economy!AB184</f>
        <v>6946.8373845396191</v>
      </c>
      <c r="E144" s="1">
        <f>SUMPRODUCT(economy!B184:D184,economy!K184:M184)/SUM(economy!B184:D184)</f>
        <v>6412.2810600539788</v>
      </c>
      <c r="F144" s="1">
        <v>9290.7306523449752</v>
      </c>
      <c r="G144" s="1">
        <v>28832.881011466954</v>
      </c>
      <c r="H144" s="1">
        <v>44242.14753322841</v>
      </c>
      <c r="I144" s="1">
        <v>34695.787760126193</v>
      </c>
      <c r="J144" s="1">
        <v>9055.2377584303558</v>
      </c>
      <c r="K144" s="1">
        <v>27936.018756270903</v>
      </c>
      <c r="L144" s="1">
        <v>42677.738991294776</v>
      </c>
      <c r="M144" s="1">
        <v>35516.606046770794</v>
      </c>
      <c r="N144" s="1">
        <f t="shared" si="18"/>
        <v>2138</v>
      </c>
      <c r="O144" s="1">
        <v>8792.739089995277</v>
      </c>
      <c r="P144" s="1">
        <v>26971.325746175135</v>
      </c>
      <c r="Q144" s="1">
        <v>41027.527455536081</v>
      </c>
      <c r="R144" s="1">
        <v>36325.042675420846</v>
      </c>
      <c r="S144" s="1">
        <f t="shared" si="19"/>
        <v>2138</v>
      </c>
      <c r="T144" s="1">
        <v>8502.796250855672</v>
      </c>
      <c r="U144" s="1">
        <v>25938.543888115128</v>
      </c>
      <c r="V144" s="1">
        <v>39292.284385450585</v>
      </c>
      <c r="W144" s="1">
        <v>37117.532025199551</v>
      </c>
      <c r="X144" s="1">
        <f t="shared" si="20"/>
        <v>2138</v>
      </c>
      <c r="Y144" s="1">
        <v>8185.0959576430587</v>
      </c>
      <c r="Z144" s="1">
        <v>24837.692839075869</v>
      </c>
      <c r="AA144" s="1">
        <v>37473.086238457989</v>
      </c>
      <c r="AB144" s="1">
        <v>37890.12875968247</v>
      </c>
      <c r="AC144" s="1">
        <f t="shared" si="21"/>
        <v>2138</v>
      </c>
      <c r="AD144" s="1">
        <v>2767.8987161329837</v>
      </c>
      <c r="AE144" s="1">
        <v>8254.9027773891212</v>
      </c>
      <c r="AF144" s="1">
        <v>12266.399480585198</v>
      </c>
      <c r="AG144" s="1">
        <v>9719.9821850656572</v>
      </c>
      <c r="AH144" s="1">
        <v>3470.0640493952606</v>
      </c>
      <c r="AI144" s="1">
        <v>10240.944900536144</v>
      </c>
      <c r="AJ144" s="1">
        <v>15109.746796416681</v>
      </c>
      <c r="AK144" s="1">
        <v>12885.504086532937</v>
      </c>
      <c r="AL144" s="1">
        <f t="shared" si="22"/>
        <v>9999</v>
      </c>
      <c r="AM144" s="1">
        <v>4145.0494290234783</v>
      </c>
      <c r="AN144" s="1">
        <v>12150.387370972017</v>
      </c>
      <c r="AO144" s="1">
        <v>17842.9053965452</v>
      </c>
      <c r="AP144" s="1">
        <v>16320.109004217082</v>
      </c>
      <c r="AQ144" s="1">
        <f t="shared" si="23"/>
        <v>9999</v>
      </c>
      <c r="AR144" s="1">
        <v>4758.8740627619045</v>
      </c>
      <c r="AS144" s="1">
        <v>13888.337629923695</v>
      </c>
      <c r="AT144" s="1">
        <v>20331.370466148146</v>
      </c>
      <c r="AU144" s="1">
        <v>19924.681196709185</v>
      </c>
      <c r="AV144" s="1">
        <f t="shared" si="24"/>
        <v>9999</v>
      </c>
      <c r="AW144" s="1">
        <v>5280.115070377582</v>
      </c>
      <c r="AX144" s="1">
        <v>15366.655270788919</v>
      </c>
      <c r="AY144" s="1">
        <v>22449.858500227241</v>
      </c>
      <c r="AZ144" s="1">
        <v>23584.251202058353</v>
      </c>
      <c r="BA144" s="1">
        <f t="shared" si="25"/>
        <v>9999</v>
      </c>
    </row>
    <row r="145" spans="1:53">
      <c r="A145" s="2">
        <f t="shared" si="26"/>
        <v>2139</v>
      </c>
      <c r="B145" s="1">
        <f>economy!Z185</f>
        <v>1366.0789525059593</v>
      </c>
      <c r="C145" s="1">
        <f>economy!AA185</f>
        <v>4199.0902942842067</v>
      </c>
      <c r="D145" s="1">
        <f>economy!AB185</f>
        <v>6414.1338510063051</v>
      </c>
      <c r="E145" s="1">
        <f>SUMPRODUCT(economy!B185:D185,economy!K185:M185)/SUM(economy!B185:D185)</f>
        <v>5845.3683264246965</v>
      </c>
      <c r="F145" s="1">
        <v>9174.107959171919</v>
      </c>
      <c r="G145" s="1">
        <v>28641.011161698367</v>
      </c>
      <c r="H145" s="1">
        <v>44475.898462652942</v>
      </c>
      <c r="I145" s="1">
        <v>34808.287205438777</v>
      </c>
      <c r="J145" s="1">
        <v>8944.6999198107897</v>
      </c>
      <c r="K145" s="1">
        <v>27756.869792463032</v>
      </c>
      <c r="L145" s="1">
        <v>42910.634939774136</v>
      </c>
      <c r="M145" s="1">
        <v>35642.39113373997</v>
      </c>
      <c r="N145" s="1">
        <f t="shared" si="18"/>
        <v>2139</v>
      </c>
      <c r="O145" s="1">
        <v>8688.4264894855369</v>
      </c>
      <c r="P145" s="1">
        <v>26804.926994547568</v>
      </c>
      <c r="Q145" s="1">
        <v>41258.662257230062</v>
      </c>
      <c r="R145" s="1">
        <v>36464.562469012963</v>
      </c>
      <c r="S145" s="1">
        <f t="shared" si="19"/>
        <v>2139</v>
      </c>
      <c r="T145" s="1">
        <v>8404.8241031454654</v>
      </c>
      <c r="U145" s="1">
        <v>25784.861701782589</v>
      </c>
      <c r="V145" s="1">
        <v>39520.686026011521</v>
      </c>
      <c r="W145" s="1">
        <v>37271.193013328229</v>
      </c>
      <c r="X145" s="1">
        <f t="shared" si="20"/>
        <v>2139</v>
      </c>
      <c r="Y145" s="1">
        <v>8093.5524646279227</v>
      </c>
      <c r="Z145" s="1">
        <v>24696.62788808933</v>
      </c>
      <c r="AA145" s="1">
        <v>37697.717232965842</v>
      </c>
      <c r="AB145" s="1">
        <v>38058.284165268415</v>
      </c>
      <c r="AC145" s="1">
        <f t="shared" si="21"/>
        <v>2139</v>
      </c>
      <c r="AD145" s="1">
        <v>2613.2802424024453</v>
      </c>
      <c r="AE145" s="1">
        <v>7848.2074371846829</v>
      </c>
      <c r="AF145" s="1">
        <v>11808.936721160095</v>
      </c>
      <c r="AG145" s="1">
        <v>9326.0422745552787</v>
      </c>
      <c r="AH145" s="1">
        <v>3306.3455808286417</v>
      </c>
      <c r="AI145" s="1">
        <v>9817.836032921834</v>
      </c>
      <c r="AJ145" s="1">
        <v>14660.252479255425</v>
      </c>
      <c r="AK145" s="1">
        <v>12471.445645535836</v>
      </c>
      <c r="AL145" s="1">
        <f t="shared" si="22"/>
        <v>9999</v>
      </c>
      <c r="AM145" s="1">
        <v>3978.9754209271541</v>
      </c>
      <c r="AN145" s="1">
        <v>11729.435919323347</v>
      </c>
      <c r="AO145" s="1">
        <v>17426.814989482256</v>
      </c>
      <c r="AP145" s="1">
        <v>15909.607300765885</v>
      </c>
      <c r="AQ145" s="1">
        <f t="shared" si="23"/>
        <v>9999</v>
      </c>
      <c r="AR145" s="1">
        <v>4596.7328260828463</v>
      </c>
      <c r="AS145" s="1">
        <v>13486.445464992452</v>
      </c>
      <c r="AT145" s="1">
        <v>19970.276114506021</v>
      </c>
      <c r="AU145" s="1">
        <v>19541.974090338357</v>
      </c>
      <c r="AV145" s="1">
        <f t="shared" si="24"/>
        <v>9999</v>
      </c>
      <c r="AW145" s="1">
        <v>5127.2079611403933</v>
      </c>
      <c r="AX145" s="1">
        <v>14997.591358136346</v>
      </c>
      <c r="AY145" s="1">
        <v>22159.508764568156</v>
      </c>
      <c r="AZ145" s="1">
        <v>23251.832879928217</v>
      </c>
      <c r="BA145" s="1">
        <f t="shared" si="25"/>
        <v>9999</v>
      </c>
    </row>
    <row r="146" spans="1:53">
      <c r="A146" s="2">
        <f t="shared" si="26"/>
        <v>2140</v>
      </c>
      <c r="B146" s="1">
        <f>economy!Z186</f>
        <v>1222.6250725213979</v>
      </c>
      <c r="C146" s="1">
        <f>economy!AA186</f>
        <v>3803.1674135052272</v>
      </c>
      <c r="D146" s="1">
        <f>economy!AB186</f>
        <v>5900.4506980438427</v>
      </c>
      <c r="E146" s="1">
        <f>SUMPRODUCT(economy!B186:D186,economy!K186:M186)/SUM(economy!B186:D186)</f>
        <v>5301.8368717272297</v>
      </c>
      <c r="F146" s="1">
        <v>9058.3974072770798</v>
      </c>
      <c r="G146" s="1">
        <v>28448.216503847168</v>
      </c>
      <c r="H146" s="1">
        <v>44707.77146773311</v>
      </c>
      <c r="I146" s="1">
        <v>34919.013565721063</v>
      </c>
      <c r="J146" s="1">
        <v>8834.9576971042388</v>
      </c>
      <c r="K146" s="1">
        <v>27576.68422346947</v>
      </c>
      <c r="L146" s="1">
        <v>43141.725290492555</v>
      </c>
      <c r="M146" s="1">
        <v>35766.360111938004</v>
      </c>
      <c r="N146" s="1">
        <f t="shared" si="18"/>
        <v>2140</v>
      </c>
      <c r="O146" s="1">
        <v>8584.7990928000036</v>
      </c>
      <c r="P146" s="1">
        <v>26637.397123054012</v>
      </c>
      <c r="Q146" s="1">
        <v>41488.074323850073</v>
      </c>
      <c r="R146" s="1">
        <v>36602.234365653683</v>
      </c>
      <c r="S146" s="1">
        <f t="shared" si="19"/>
        <v>2140</v>
      </c>
      <c r="T146" s="1">
        <v>8307.433454719745</v>
      </c>
      <c r="U146" s="1">
        <v>25629.971904480113</v>
      </c>
      <c r="V146" s="1">
        <v>39747.457537860697</v>
      </c>
      <c r="W146" s="1">
        <v>37422.986528749992</v>
      </c>
      <c r="X146" s="1">
        <f t="shared" si="20"/>
        <v>2140</v>
      </c>
      <c r="Y146" s="1">
        <v>8002.4940220463541</v>
      </c>
      <c r="Z146" s="1">
        <v>24554.297462949697</v>
      </c>
      <c r="AA146" s="1">
        <v>37920.81947948999</v>
      </c>
      <c r="AB146" s="1">
        <v>38224.565648785268</v>
      </c>
      <c r="AC146" s="1">
        <f t="shared" si="21"/>
        <v>2140</v>
      </c>
      <c r="AD146" s="1">
        <v>2466.727546283013</v>
      </c>
      <c r="AE146" s="1">
        <v>7460.4654850618626</v>
      </c>
      <c r="AF146" s="1">
        <v>11367.674832393095</v>
      </c>
      <c r="AG146" s="1">
        <v>8947.5116107702343</v>
      </c>
      <c r="AH146" s="1">
        <v>3149.3708448516004</v>
      </c>
      <c r="AI146" s="1">
        <v>9409.7079870287489</v>
      </c>
      <c r="AJ146" s="1">
        <v>14221.021791463621</v>
      </c>
      <c r="AK146" s="1">
        <v>12068.166104336186</v>
      </c>
      <c r="AL146" s="1">
        <f t="shared" si="22"/>
        <v>9999</v>
      </c>
      <c r="AM146" s="1">
        <v>3818.2352705131148</v>
      </c>
      <c r="AN146" s="1">
        <v>11319.417093956055</v>
      </c>
      <c r="AO146" s="1">
        <v>17015.518118703803</v>
      </c>
      <c r="AP146" s="1">
        <v>15505.054091157346</v>
      </c>
      <c r="AQ146" s="1">
        <f t="shared" si="23"/>
        <v>9999</v>
      </c>
      <c r="AR146" s="1">
        <v>4438.5647401203332</v>
      </c>
      <c r="AS146" s="1">
        <v>13091.735261303556</v>
      </c>
      <c r="AT146" s="1">
        <v>19609.441754679021</v>
      </c>
      <c r="AU146" s="1">
        <v>19160.68671302684</v>
      </c>
      <c r="AV146" s="1">
        <f t="shared" si="24"/>
        <v>9999</v>
      </c>
      <c r="AW146" s="1">
        <v>4977.0682868963931</v>
      </c>
      <c r="AX146" s="1">
        <v>14632.528838899547</v>
      </c>
      <c r="AY146" s="1">
        <v>21866.101423032975</v>
      </c>
      <c r="AZ146" s="1">
        <v>22917.028122055064</v>
      </c>
      <c r="BA146" s="1">
        <f t="shared" si="25"/>
        <v>9999</v>
      </c>
    </row>
    <row r="147" spans="1:53">
      <c r="A147" s="2">
        <f t="shared" si="26"/>
        <v>2141</v>
      </c>
      <c r="B147" s="1">
        <f>economy!Z187</f>
        <v>1088.2378164778149</v>
      </c>
      <c r="C147" s="1">
        <f>economy!AA187</f>
        <v>3429.3449200135724</v>
      </c>
      <c r="D147" s="1">
        <f>economy!AB187</f>
        <v>5407.2340348592952</v>
      </c>
      <c r="E147" s="1">
        <f>SUMPRODUCT(economy!B187:D187,economy!K187:M187)/SUM(economy!B187:D187)</f>
        <v>4783.1072685493236</v>
      </c>
      <c r="F147" s="1">
        <v>8943.6193213148108</v>
      </c>
      <c r="G147" s="1">
        <v>28254.584849351722</v>
      </c>
      <c r="H147" s="1">
        <v>44937.793183770606</v>
      </c>
      <c r="I147" s="1">
        <v>35028.011011643117</v>
      </c>
      <c r="J147" s="1">
        <v>8726.0316154955908</v>
      </c>
      <c r="K147" s="1">
        <v>27395.545988736463</v>
      </c>
      <c r="L147" s="1">
        <v>43371.03219314204</v>
      </c>
      <c r="M147" s="1">
        <v>35888.553347462424</v>
      </c>
      <c r="N147" s="1">
        <f t="shared" si="18"/>
        <v>2141</v>
      </c>
      <c r="O147" s="1">
        <v>8481.8773928681476</v>
      </c>
      <c r="P147" s="1">
        <v>26468.815869699964</v>
      </c>
      <c r="Q147" s="1">
        <v>41715.781505972271</v>
      </c>
      <c r="R147" s="1">
        <v>36738.094685609474</v>
      </c>
      <c r="S147" s="1">
        <f t="shared" si="19"/>
        <v>2141</v>
      </c>
      <c r="T147" s="1">
        <v>8210.6445414442733</v>
      </c>
      <c r="U147" s="1">
        <v>25473.949739379048</v>
      </c>
      <c r="V147" s="1">
        <v>39972.612698397723</v>
      </c>
      <c r="W147" s="1">
        <v>37572.944627284953</v>
      </c>
      <c r="X147" s="1">
        <f t="shared" si="20"/>
        <v>2141</v>
      </c>
      <c r="Y147" s="1">
        <v>7911.9403947529518</v>
      </c>
      <c r="Z147" s="1">
        <v>24410.772059486884</v>
      </c>
      <c r="AA147" s="1">
        <v>38142.402947301038</v>
      </c>
      <c r="AB147" s="1">
        <v>38389.000811433179</v>
      </c>
      <c r="AC147" s="1">
        <f t="shared" si="21"/>
        <v>2141</v>
      </c>
      <c r="AD147" s="1">
        <v>2328.1542001341991</v>
      </c>
      <c r="AE147" s="1">
        <v>7091.7456730325448</v>
      </c>
      <c r="AF147" s="1">
        <v>10943.427446750615</v>
      </c>
      <c r="AG147" s="1">
        <v>8584.9971151897444</v>
      </c>
      <c r="AH147" s="1">
        <v>2999.1518998226447</v>
      </c>
      <c r="AI147" s="1">
        <v>9016.8555537813645</v>
      </c>
      <c r="AJ147" s="1">
        <v>13793.001223057894</v>
      </c>
      <c r="AK147" s="1">
        <v>11676.46727906958</v>
      </c>
      <c r="AL147" s="1">
        <f t="shared" si="22"/>
        <v>9999</v>
      </c>
      <c r="AM147" s="1">
        <v>3662.9055898121064</v>
      </c>
      <c r="AN147" s="1">
        <v>10920.753331957167</v>
      </c>
      <c r="AO147" s="1">
        <v>16609.95748511999</v>
      </c>
      <c r="AP147" s="1">
        <v>15107.327569619001</v>
      </c>
      <c r="AQ147" s="1">
        <f t="shared" si="23"/>
        <v>9999</v>
      </c>
      <c r="AR147" s="1">
        <v>4284.4799168037152</v>
      </c>
      <c r="AS147" s="1">
        <v>12704.671781049396</v>
      </c>
      <c r="AT147" s="1">
        <v>19249.705239798343</v>
      </c>
      <c r="AU147" s="1">
        <v>18781.668143644532</v>
      </c>
      <c r="AV147" s="1">
        <f t="shared" si="24"/>
        <v>9999</v>
      </c>
      <c r="AW147" s="1">
        <v>4829.8149656812066</v>
      </c>
      <c r="AX147" s="1">
        <v>14271.911267183294</v>
      </c>
      <c r="AY147" s="1">
        <v>21570.311233808272</v>
      </c>
      <c r="AZ147" s="1">
        <v>22580.578209916697</v>
      </c>
      <c r="BA147" s="1">
        <f t="shared" si="25"/>
        <v>9999</v>
      </c>
    </row>
    <row r="148" spans="1:53">
      <c r="A148" s="2">
        <f t="shared" si="26"/>
        <v>2142</v>
      </c>
      <c r="B148" s="1">
        <f>economy!Z188</f>
        <v>962.89669921426673</v>
      </c>
      <c r="C148" s="1">
        <f>economy!AA188</f>
        <v>3077.9128143639737</v>
      </c>
      <c r="D148" s="1">
        <f>economy!AB188</f>
        <v>4935.7810104322398</v>
      </c>
      <c r="E148" s="1">
        <f>SUMPRODUCT(economy!B188:D188,economy!K188:M188)/SUM(economy!B188:D188)</f>
        <v>4290.4202802814143</v>
      </c>
      <c r="F148" s="1">
        <v>8829.7926763434007</v>
      </c>
      <c r="G148" s="1">
        <v>28060.201728596734</v>
      </c>
      <c r="H148" s="1">
        <v>45165.990582612809</v>
      </c>
      <c r="I148" s="1">
        <v>35135.323814875686</v>
      </c>
      <c r="J148" s="1">
        <v>8617.9409571974556</v>
      </c>
      <c r="K148" s="1">
        <v>27213.536999134867</v>
      </c>
      <c r="L148" s="1">
        <v>43598.578195550966</v>
      </c>
      <c r="M148" s="1">
        <v>36009.011422374766</v>
      </c>
      <c r="N148" s="1">
        <f t="shared" si="18"/>
        <v>2142</v>
      </c>
      <c r="O148" s="1">
        <v>8379.6807462269953</v>
      </c>
      <c r="P148" s="1">
        <v>26299.261186600477</v>
      </c>
      <c r="Q148" s="1">
        <v>41941.802100143352</v>
      </c>
      <c r="R148" s="1">
        <v>36872.18007278179</v>
      </c>
      <c r="S148" s="1">
        <f t="shared" si="19"/>
        <v>2142</v>
      </c>
      <c r="T148" s="1">
        <v>8114.4765684038284</v>
      </c>
      <c r="U148" s="1">
        <v>25316.868894968909</v>
      </c>
      <c r="V148" s="1">
        <v>40196.165765188758</v>
      </c>
      <c r="W148" s="1">
        <v>37721.099787430736</v>
      </c>
      <c r="X148" s="1">
        <f t="shared" si="20"/>
        <v>2142</v>
      </c>
      <c r="Y148" s="1">
        <v>7821.9104205267131</v>
      </c>
      <c r="Z148" s="1">
        <v>24266.12083698123</v>
      </c>
      <c r="AA148" s="1">
        <v>38362.478106709576</v>
      </c>
      <c r="AB148" s="1">
        <v>38551.61776617197</v>
      </c>
      <c r="AC148" s="1">
        <f t="shared" si="21"/>
        <v>2142</v>
      </c>
      <c r="AD148" s="1">
        <v>2197.4465188237541</v>
      </c>
      <c r="AE148" s="1">
        <v>6742.0353930051097</v>
      </c>
      <c r="AF148" s="1">
        <v>10536.910606967047</v>
      </c>
      <c r="AG148" s="1">
        <v>8239.0167618059568</v>
      </c>
      <c r="AH148" s="1">
        <v>2855.6767734839577</v>
      </c>
      <c r="AI148" s="1">
        <v>8639.5061705519456</v>
      </c>
      <c r="AJ148" s="1">
        <v>13377.070300850379</v>
      </c>
      <c r="AK148" s="1">
        <v>11297.084266062804</v>
      </c>
      <c r="AL148" s="1">
        <f t="shared" si="22"/>
        <v>9999</v>
      </c>
      <c r="AM148" s="1">
        <v>3513.0437840212112</v>
      </c>
      <c r="AN148" s="1">
        <v>10533.816574396113</v>
      </c>
      <c r="AO148" s="1">
        <v>16211.037439174099</v>
      </c>
      <c r="AP148" s="1">
        <v>14717.26334106904</v>
      </c>
      <c r="AQ148" s="1">
        <f t="shared" si="23"/>
        <v>9999</v>
      </c>
      <c r="AR148" s="1">
        <v>4134.5744288632768</v>
      </c>
      <c r="AS148" s="1">
        <v>12325.685572641918</v>
      </c>
      <c r="AT148" s="1">
        <v>18891.888828636143</v>
      </c>
      <c r="AU148" s="1">
        <v>18405.746735164037</v>
      </c>
      <c r="AV148" s="1">
        <f t="shared" si="24"/>
        <v>9999</v>
      </c>
      <c r="AW148" s="1">
        <v>4685.5574986325464</v>
      </c>
      <c r="AX148" s="1">
        <v>13916.161486436322</v>
      </c>
      <c r="AY148" s="1">
        <v>21272.812676645437</v>
      </c>
      <c r="AZ148" s="1">
        <v>22243.220540972015</v>
      </c>
      <c r="BA148" s="1">
        <f t="shared" si="25"/>
        <v>9999</v>
      </c>
    </row>
    <row r="149" spans="1:53">
      <c r="A149" s="2">
        <f t="shared" si="26"/>
        <v>2143</v>
      </c>
      <c r="B149" s="1">
        <f>economy!Z189</f>
        <v>846.53453882037127</v>
      </c>
      <c r="C149" s="1">
        <f>economy!AA189</f>
        <v>2749.0273741847541</v>
      </c>
      <c r="D149" s="1">
        <f>economy!AB189</f>
        <v>4487.2300843827461</v>
      </c>
      <c r="E149" s="1">
        <f>SUMPRODUCT(economy!B189:D189,economy!K189:M189)/SUM(economy!B189:D189)</f>
        <v>3824.8280328477113</v>
      </c>
      <c r="F149" s="1">
        <v>8716.9351309372996</v>
      </c>
      <c r="G149" s="1">
        <v>27865.150392011648</v>
      </c>
      <c r="H149" s="1">
        <v>45392.390930581641</v>
      </c>
      <c r="I149" s="1">
        <v>35240.996296386009</v>
      </c>
      <c r="J149" s="1">
        <v>8510.7037896566271</v>
      </c>
      <c r="K149" s="1">
        <v>27030.737132792325</v>
      </c>
      <c r="L149" s="1">
        <v>43824.386205035196</v>
      </c>
      <c r="M149" s="1">
        <v>36127.775084049426</v>
      </c>
      <c r="N149" s="1">
        <f t="shared" si="18"/>
        <v>2143</v>
      </c>
      <c r="O149" s="1">
        <v>8278.2273967158308</v>
      </c>
      <c r="P149" s="1">
        <v>26128.809231401072</v>
      </c>
      <c r="Q149" s="1">
        <v>42166.154813799556</v>
      </c>
      <c r="R149" s="1">
        <v>37004.527445565327</v>
      </c>
      <c r="S149" s="1">
        <f t="shared" si="19"/>
        <v>2143</v>
      </c>
      <c r="T149" s="1">
        <v>8018.9477294956077</v>
      </c>
      <c r="U149" s="1">
        <v>25158.801492913786</v>
      </c>
      <c r="V149" s="1">
        <v>40418.131444545063</v>
      </c>
      <c r="W149" s="1">
        <v>37867.484863179634</v>
      </c>
      <c r="X149" s="1">
        <f t="shared" si="20"/>
        <v>2143</v>
      </c>
      <c r="Y149" s="1">
        <v>7732.4220259850281</v>
      </c>
      <c r="Z149" s="1">
        <v>24120.411603282035</v>
      </c>
      <c r="AA149" s="1">
        <v>38581.055901337437</v>
      </c>
      <c r="AB149" s="1">
        <v>38712.445092929622</v>
      </c>
      <c r="AC149" s="1">
        <f t="shared" si="21"/>
        <v>2143</v>
      </c>
      <c r="AD149" s="1">
        <v>2074.4654909521396</v>
      </c>
      <c r="AE149" s="1">
        <v>6411.2444235802841</v>
      </c>
      <c r="AF149" s="1">
        <v>10148.7422009899</v>
      </c>
      <c r="AG149" s="1">
        <v>7910.000055600829</v>
      </c>
      <c r="AH149" s="1">
        <v>2718.9104368414914</v>
      </c>
      <c r="AI149" s="1">
        <v>8277.8211567483177</v>
      </c>
      <c r="AJ149" s="1">
        <v>12974.038759391071</v>
      </c>
      <c r="AK149" s="1">
        <v>10930.683504368873</v>
      </c>
      <c r="AL149" s="1">
        <f t="shared" si="22"/>
        <v>9999</v>
      </c>
      <c r="AM149" s="1">
        <v>3368.6883673473531</v>
      </c>
      <c r="AN149" s="1">
        <v>10158.927943334329</v>
      </c>
      <c r="AO149" s="1">
        <v>15819.620358363194</v>
      </c>
      <c r="AP149" s="1">
        <v>14335.651277129376</v>
      </c>
      <c r="AQ149" s="1">
        <f t="shared" si="23"/>
        <v>9999</v>
      </c>
      <c r="AR149" s="1">
        <v>3988.9302462454671</v>
      </c>
      <c r="AS149" s="1">
        <v>11955.171901381722</v>
      </c>
      <c r="AT149" s="1">
        <v>18536.7957818375</v>
      </c>
      <c r="AU149" s="1">
        <v>18033.726762788869</v>
      </c>
      <c r="AV149" s="1">
        <f t="shared" si="24"/>
        <v>9999</v>
      </c>
      <c r="AW149" s="1">
        <v>4544.3957414680435</v>
      </c>
      <c r="AX149" s="1">
        <v>13565.680386857473</v>
      </c>
      <c r="AY149" s="1">
        <v>20974.27728929546</v>
      </c>
      <c r="AZ149" s="1">
        <v>21905.68572450678</v>
      </c>
      <c r="BA149" s="1">
        <f t="shared" si="25"/>
        <v>9999</v>
      </c>
    </row>
    <row r="150" spans="1:53">
      <c r="A150" s="2">
        <f t="shared" si="26"/>
        <v>2144</v>
      </c>
      <c r="B150" s="1">
        <f>economy!Z190</f>
        <v>739.03896127653491</v>
      </c>
      <c r="C150" s="1">
        <f>economy!AA190</f>
        <v>2442.7125256798572</v>
      </c>
      <c r="D150" s="1">
        <f>economy!AB190</f>
        <v>4062.5531090341919</v>
      </c>
      <c r="E150" s="1">
        <f>SUMPRODUCT(economy!B190:D190,economy!K190:M190)/SUM(economy!B190:D190)</f>
        <v>3387.1873237048671</v>
      </c>
      <c r="F150" s="1">
        <v>8605.0630607468902</v>
      </c>
      <c r="G150" s="1">
        <v>27669.511814318466</v>
      </c>
      <c r="H150" s="1">
        <v>45617.021747562023</v>
      </c>
      <c r="I150" s="1">
        <v>35345.072776561385</v>
      </c>
      <c r="J150" s="1">
        <v>8404.336994254707</v>
      </c>
      <c r="K150" s="1">
        <v>26847.224233872199</v>
      </c>
      <c r="L150" s="1">
        <v>44048.479450684819</v>
      </c>
      <c r="M150" s="1">
        <v>36244.885196126714</v>
      </c>
      <c r="N150" s="1">
        <f t="shared" si="18"/>
        <v>2144</v>
      </c>
      <c r="O150" s="1">
        <v>8177.5344996933281</v>
      </c>
      <c r="P150" s="1">
        <v>25957.534361428075</v>
      </c>
      <c r="Q150" s="1">
        <v>42388.858730917367</v>
      </c>
      <c r="R150" s="1">
        <v>37135.173949086944</v>
      </c>
      <c r="S150" s="1">
        <f t="shared" si="19"/>
        <v>2144</v>
      </c>
      <c r="T150" s="1">
        <v>7924.0752275565601</v>
      </c>
      <c r="U150" s="1">
        <v>24999.818078408785</v>
      </c>
      <c r="V150" s="1">
        <v>40638.524860649195</v>
      </c>
      <c r="W150" s="1">
        <v>38012.133037994899</v>
      </c>
      <c r="X150" s="1">
        <f t="shared" si="20"/>
        <v>2144</v>
      </c>
      <c r="Y150" s="1">
        <v>7643.492243027893</v>
      </c>
      <c r="Z150" s="1">
        <v>23973.710802188667</v>
      </c>
      <c r="AA150" s="1">
        <v>38798.147720774461</v>
      </c>
      <c r="AB150" s="1">
        <v>38871.511794754559</v>
      </c>
      <c r="AC150" s="1">
        <f t="shared" si="21"/>
        <v>2144</v>
      </c>
      <c r="AD150" s="1">
        <v>1959.048849704024</v>
      </c>
      <c r="AE150" s="1">
        <v>6099.2092180072295</v>
      </c>
      <c r="AF150" s="1">
        <v>9779.4423569021674</v>
      </c>
      <c r="AG150" s="1">
        <v>7598.2893506317478</v>
      </c>
      <c r="AH150" s="1">
        <v>2588.7959215206497</v>
      </c>
      <c r="AI150" s="1">
        <v>7931.8974300529262</v>
      </c>
      <c r="AJ150" s="1">
        <v>12584.644382128256</v>
      </c>
      <c r="AK150" s="1">
        <v>10577.86148304274</v>
      </c>
      <c r="AL150" s="1">
        <f t="shared" si="22"/>
        <v>9999</v>
      </c>
      <c r="AM150" s="1">
        <v>3229.8593989767314</v>
      </c>
      <c r="AN150" s="1">
        <v>9796.3577835113356</v>
      </c>
      <c r="AO150" s="1">
        <v>15436.523418858076</v>
      </c>
      <c r="AP150" s="1">
        <v>13963.232793324043</v>
      </c>
      <c r="AQ150" s="1">
        <f t="shared" si="23"/>
        <v>9999</v>
      </c>
      <c r="AR150" s="1">
        <v>3847.6152591898717</v>
      </c>
      <c r="AS150" s="1">
        <v>11593.489921023491</v>
      </c>
      <c r="AT150" s="1">
        <v>18185.207139276645</v>
      </c>
      <c r="AU150" s="1">
        <v>17666.385294155512</v>
      </c>
      <c r="AV150" s="1">
        <f t="shared" si="24"/>
        <v>9999</v>
      </c>
      <c r="AW150" s="1">
        <v>4406.4197310291129</v>
      </c>
      <c r="AX150" s="1">
        <v>13220.845801513296</v>
      </c>
      <c r="AY150" s="1">
        <v>20675.371050775138</v>
      </c>
      <c r="AZ150" s="1">
        <v>21568.694755407319</v>
      </c>
      <c r="BA150" s="1">
        <f t="shared" si="25"/>
        <v>9999</v>
      </c>
    </row>
    <row r="151" spans="1:53">
      <c r="A151" s="2">
        <f t="shared" si="26"/>
        <v>2145</v>
      </c>
      <c r="B151" s="1">
        <f>economy!Z191</f>
        <v>640.25435102047049</v>
      </c>
      <c r="C151" s="1">
        <f>economy!AA191</f>
        <v>2158.8626207096054</v>
      </c>
      <c r="D151" s="1">
        <f>economy!AB191</f>
        <v>3662.5493451849916</v>
      </c>
      <c r="E151" s="1">
        <f>SUMPRODUCT(economy!B191:D191,economy!K191:M191)/SUM(economy!B191:D191)</f>
        <v>2978.1551586851274</v>
      </c>
      <c r="F151" s="1">
        <v>8494.1915924220721</v>
      </c>
      <c r="G151" s="1">
        <v>27473.364701773717</v>
      </c>
      <c r="H151" s="1">
        <v>45839.910767275833</v>
      </c>
      <c r="I151" s="1">
        <v>35447.597527174294</v>
      </c>
      <c r="J151" s="1">
        <v>8298.856295427453</v>
      </c>
      <c r="K151" s="1">
        <v>26663.074114167248</v>
      </c>
      <c r="L151" s="1">
        <v>44270.881446616433</v>
      </c>
      <c r="M151" s="1">
        <v>36360.382691090781</v>
      </c>
      <c r="N151" s="1">
        <f t="shared" si="18"/>
        <v>2145</v>
      </c>
      <c r="O151" s="1">
        <v>8077.6181467101942</v>
      </c>
      <c r="P151" s="1">
        <v>25785.509130456168</v>
      </c>
      <c r="Q151" s="1">
        <v>42609.933278426281</v>
      </c>
      <c r="R151" s="1">
        <v>37264.156908851677</v>
      </c>
      <c r="S151" s="1">
        <f t="shared" si="19"/>
        <v>2145</v>
      </c>
      <c r="T151" s="1">
        <v>7829.8752949658938</v>
      </c>
      <c r="U151" s="1">
        <v>24839.987612942859</v>
      </c>
      <c r="V151" s="1">
        <v>40857.361525259876</v>
      </c>
      <c r="W151" s="1">
        <v>38155.077779978106</v>
      </c>
      <c r="X151" s="1">
        <f t="shared" si="20"/>
        <v>2145</v>
      </c>
      <c r="Y151" s="1">
        <v>7555.1372257614712</v>
      </c>
      <c r="Z151" s="1">
        <v>23826.083503017719</v>
      </c>
      <c r="AA151" s="1">
        <v>39013.765373651397</v>
      </c>
      <c r="AB151" s="1">
        <v>39028.847254947359</v>
      </c>
      <c r="AC151" s="1">
        <f t="shared" si="21"/>
        <v>2145</v>
      </c>
      <c r="AD151" s="1">
        <v>1851.0132559240515</v>
      </c>
      <c r="AE151" s="1">
        <v>5805.6976668398192</v>
      </c>
      <c r="AF151" s="1">
        <v>9429.4347681329891</v>
      </c>
      <c r="AG151" s="1">
        <v>7304.1419699532526</v>
      </c>
      <c r="AH151" s="1">
        <v>2465.2555650279987</v>
      </c>
      <c r="AI151" s="1">
        <v>7601.7696714769245</v>
      </c>
      <c r="AJ151" s="1">
        <v>12209.551520381723</v>
      </c>
      <c r="AK151" s="1">
        <v>10239.14409113034</v>
      </c>
      <c r="AL151" s="1">
        <f t="shared" si="22"/>
        <v>9999</v>
      </c>
      <c r="AM151" s="1">
        <v>3096.5590321804243</v>
      </c>
      <c r="AN151" s="1">
        <v>9446.3260594279109</v>
      </c>
      <c r="AO151" s="1">
        <v>15062.515784846306</v>
      </c>
      <c r="AP151" s="1">
        <v>13600.698565021414</v>
      </c>
      <c r="AQ151" s="1">
        <f t="shared" si="23"/>
        <v>9999</v>
      </c>
      <c r="AR151" s="1">
        <v>3710.6833860597339</v>
      </c>
      <c r="AS151" s="1">
        <v>11240.962088506785</v>
      </c>
      <c r="AT151" s="1">
        <v>17837.878703568706</v>
      </c>
      <c r="AU151" s="1">
        <v>17304.469304964587</v>
      </c>
      <c r="AV151" s="1">
        <f t="shared" si="24"/>
        <v>9999</v>
      </c>
      <c r="AW151" s="1">
        <v>4271.7095673326867</v>
      </c>
      <c r="AX151" s="1">
        <v>12882.011547322109</v>
      </c>
      <c r="AY151" s="1">
        <v>20376.751830785823</v>
      </c>
      <c r="AZ151" s="1">
        <v>21232.956286448607</v>
      </c>
      <c r="BA151" s="1">
        <f t="shared" si="25"/>
        <v>9999</v>
      </c>
    </row>
    <row r="152" spans="1:53">
      <c r="A152" s="2">
        <f t="shared" si="26"/>
        <v>2146</v>
      </c>
      <c r="B152" s="1">
        <f>economy!Z192</f>
        <v>549.98421569995446</v>
      </c>
      <c r="C152" s="1">
        <f>economy!AA192</f>
        <v>1897.2465712722005</v>
      </c>
      <c r="D152" s="1">
        <f>economy!AB192</f>
        <v>3287.8415033803221</v>
      </c>
      <c r="E152" s="1">
        <f>SUMPRODUCT(economy!B192:D192,economy!K192:M192)/SUM(economy!B192:D192)</f>
        <v>2598.1865701401566</v>
      </c>
      <c r="F152" s="1">
        <v>8384.3346378191218</v>
      </c>
      <c r="G152" s="1">
        <v>27276.785502252987</v>
      </c>
      <c r="H152" s="1">
        <v>46061.085898763173</v>
      </c>
      <c r="I152" s="1">
        <v>35548.614725198859</v>
      </c>
      <c r="J152" s="1">
        <v>8194.2762901304213</v>
      </c>
      <c r="K152" s="1">
        <v>26478.360557376443</v>
      </c>
      <c r="L152" s="1">
        <v>44491.61595621422</v>
      </c>
      <c r="M152" s="1">
        <v>36474.308524489483</v>
      </c>
      <c r="N152" s="1">
        <f t="shared" si="18"/>
        <v>2146</v>
      </c>
      <c r="O152" s="1">
        <v>7978.4933905726084</v>
      </c>
      <c r="P152" s="1">
        <v>25612.804287981573</v>
      </c>
      <c r="Q152" s="1">
        <v>42829.398193410423</v>
      </c>
      <c r="R152" s="1">
        <v>37391.513785819443</v>
      </c>
      <c r="S152" s="1">
        <f t="shared" si="19"/>
        <v>2146</v>
      </c>
      <c r="T152" s="1">
        <v>7736.3632146657528</v>
      </c>
      <c r="U152" s="1">
        <v>24679.377469374889</v>
      </c>
      <c r="V152" s="1">
        <v>41074.657308023619</v>
      </c>
      <c r="W152" s="1">
        <v>38296.352798256659</v>
      </c>
      <c r="X152" s="1">
        <f t="shared" si="20"/>
        <v>2146</v>
      </c>
      <c r="Y152" s="1">
        <v>7467.3722678515114</v>
      </c>
      <c r="Z152" s="1">
        <v>23677.593392280316</v>
      </c>
      <c r="AA152" s="1">
        <v>39227.921061156187</v>
      </c>
      <c r="AB152" s="1">
        <v>39184.481195204797</v>
      </c>
      <c r="AC152" s="1">
        <f t="shared" si="21"/>
        <v>2146</v>
      </c>
      <c r="AD152" s="1">
        <v>1750.1565654299998</v>
      </c>
      <c r="AE152" s="1">
        <v>5530.4142642819425</v>
      </c>
      <c r="AF152" s="1">
        <v>9099.0489064661069</v>
      </c>
      <c r="AG152" s="1">
        <v>7027.7330791298627</v>
      </c>
      <c r="AH152" s="1">
        <v>2348.1923672003677</v>
      </c>
      <c r="AI152" s="1">
        <v>7287.4129024901222</v>
      </c>
      <c r="AJ152" s="1">
        <v>11849.350288515579</v>
      </c>
      <c r="AK152" s="1">
        <v>9914.9865998726</v>
      </c>
      <c r="AL152" s="1">
        <f t="shared" si="22"/>
        <v>9999</v>
      </c>
      <c r="AM152" s="1">
        <v>2968.7721684403523</v>
      </c>
      <c r="AN152" s="1">
        <v>9109.0030946067818</v>
      </c>
      <c r="AO152" s="1">
        <v>14698.31623377086</v>
      </c>
      <c r="AP152" s="1">
        <v>13248.686694047541</v>
      </c>
      <c r="AQ152" s="1">
        <f t="shared" si="23"/>
        <v>9999</v>
      </c>
      <c r="AR152" s="1">
        <v>3578.1747631815197</v>
      </c>
      <c r="AS152" s="1">
        <v>10897.873821536778</v>
      </c>
      <c r="AT152" s="1">
        <v>17495.538252227732</v>
      </c>
      <c r="AU152" s="1">
        <v>16948.693060398182</v>
      </c>
      <c r="AV152" s="1">
        <f t="shared" si="24"/>
        <v>9999</v>
      </c>
      <c r="AW152" s="1">
        <v>4140.3353510584338</v>
      </c>
      <c r="AX152" s="1">
        <v>12549.506615638089</v>
      </c>
      <c r="AY152" s="1">
        <v>20079.06692382272</v>
      </c>
      <c r="AZ152" s="1">
        <v>20899.164018532629</v>
      </c>
      <c r="BA152" s="1">
        <f t="shared" si="25"/>
        <v>9999</v>
      </c>
    </row>
    <row r="153" spans="1:53">
      <c r="A153" s="2">
        <f t="shared" si="26"/>
        <v>2147</v>
      </c>
      <c r="B153" s="1">
        <f>economy!Z193</f>
        <v>467.99392691085342</v>
      </c>
      <c r="C153" s="1">
        <f>economy!AA193</f>
        <v>1657.5132717512738</v>
      </c>
      <c r="D153" s="1">
        <f>economy!AB193</f>
        <v>2938.8738705900091</v>
      </c>
      <c r="E153" s="1">
        <f>SUMPRODUCT(economy!B193:D193,economy!K193:M193)/SUM(economy!B193:D193)</f>
        <v>2247.5347326499009</v>
      </c>
      <c r="F153" s="1">
        <v>8275.5049284144206</v>
      </c>
      <c r="G153" s="1">
        <v>27079.848418026202</v>
      </c>
      <c r="H153" s="1">
        <v>46280.575189088719</v>
      </c>
      <c r="I153" s="1">
        <v>35648.168408482445</v>
      </c>
      <c r="J153" s="1">
        <v>8090.6104775815475</v>
      </c>
      <c r="K153" s="1">
        <v>26293.155325933953</v>
      </c>
      <c r="L153" s="1">
        <v>44710.706957382761</v>
      </c>
      <c r="M153" s="1">
        <v>36586.703630807999</v>
      </c>
      <c r="N153" s="1">
        <f t="shared" si="18"/>
        <v>2147</v>
      </c>
      <c r="O153" s="1">
        <v>7880.1742707344856</v>
      </c>
      <c r="P153" s="1">
        <v>25439.488780889318</v>
      </c>
      <c r="Q153" s="1">
        <v>43047.27349112292</v>
      </c>
      <c r="R153" s="1">
        <v>37517.282132931003</v>
      </c>
      <c r="S153" s="1">
        <f t="shared" si="19"/>
        <v>2147</v>
      </c>
      <c r="T153" s="1">
        <v>7643.5533415454256</v>
      </c>
      <c r="U153" s="1">
        <v>24518.053429229407</v>
      </c>
      <c r="V153" s="1">
        <v>41290.42840741777</v>
      </c>
      <c r="W153" s="1">
        <v>38435.992000615057</v>
      </c>
      <c r="X153" s="1">
        <f t="shared" si="20"/>
        <v>2147</v>
      </c>
      <c r="Y153" s="1">
        <v>7380.2118202588535</v>
      </c>
      <c r="Z153" s="1">
        <v>23528.302767391677</v>
      </c>
      <c r="AA153" s="1">
        <v>39440.627351020084</v>
      </c>
      <c r="AB153" s="1">
        <v>39338.443634805073</v>
      </c>
      <c r="AC153" s="1">
        <f t="shared" si="21"/>
        <v>2147</v>
      </c>
      <c r="AD153" s="1">
        <v>1656.2601524206043</v>
      </c>
      <c r="AE153" s="1">
        <v>5273.0056038376097</v>
      </c>
      <c r="AF153" s="1">
        <v>8788.5230683447026</v>
      </c>
      <c r="AG153" s="1">
        <v>6769.1592554577874</v>
      </c>
      <c r="AH153" s="1">
        <v>2237.4914402462159</v>
      </c>
      <c r="AI153" s="1">
        <v>6988.7454332405441</v>
      </c>
      <c r="AJ153" s="1">
        <v>11504.556424623897</v>
      </c>
      <c r="AK153" s="1">
        <v>9605.7742584277403</v>
      </c>
      <c r="AL153" s="1">
        <f t="shared" si="22"/>
        <v>9999</v>
      </c>
      <c r="AM153" s="1">
        <v>2846.4672074882401</v>
      </c>
      <c r="AN153" s="1">
        <v>8784.5106361281705</v>
      </c>
      <c r="AO153" s="1">
        <v>14344.591229980619</v>
      </c>
      <c r="AP153" s="1">
        <v>12907.781332163604</v>
      </c>
      <c r="AQ153" s="1">
        <f t="shared" si="23"/>
        <v>9999</v>
      </c>
      <c r="AR153" s="1">
        <v>3450.1160131602724</v>
      </c>
      <c r="AS153" s="1">
        <v>10564.473396154681</v>
      </c>
      <c r="AT153" s="1">
        <v>17158.882998146291</v>
      </c>
      <c r="AU153" s="1">
        <v>16599.735779441969</v>
      </c>
      <c r="AV153" s="1">
        <f t="shared" si="24"/>
        <v>9999</v>
      </c>
      <c r="AW153" s="1">
        <v>4012.3571758909638</v>
      </c>
      <c r="AX153" s="1">
        <v>12223.634515704778</v>
      </c>
      <c r="AY153" s="1">
        <v>19782.950685514792</v>
      </c>
      <c r="AZ153" s="1">
        <v>20567.994226940657</v>
      </c>
      <c r="BA153" s="1">
        <f t="shared" si="25"/>
        <v>9999</v>
      </c>
    </row>
    <row r="154" spans="1:53">
      <c r="A154" s="2">
        <f t="shared" si="26"/>
        <v>2148</v>
      </c>
      <c r="B154" s="1">
        <f>economy!Z194</f>
        <v>394.01379324659376</v>
      </c>
      <c r="C154" s="1">
        <f>economy!AA194</f>
        <v>1439.1982199854845</v>
      </c>
      <c r="D154" s="1">
        <f>economy!AB194</f>
        <v>2615.9125502032239</v>
      </c>
      <c r="E154" s="1">
        <f>SUMPRODUCT(economy!B194:D194,economy!K194:M194)/SUM(economy!B194:D194)</f>
        <v>1926.2533565966044</v>
      </c>
      <c r="F154" s="1">
        <v>8167.7140498515519</v>
      </c>
      <c r="G154" s="1">
        <v>26882.625421073404</v>
      </c>
      <c r="H154" s="1">
        <v>46498.406787288586</v>
      </c>
      <c r="I154" s="1">
        <v>35746.302433273471</v>
      </c>
      <c r="J154" s="1">
        <v>7987.8712892140393</v>
      </c>
      <c r="K154" s="1">
        <v>26107.528170259913</v>
      </c>
      <c r="L154" s="1">
        <v>44928.178608829548</v>
      </c>
      <c r="M154" s="1">
        <v>36697.6088810043</v>
      </c>
      <c r="N154" s="1">
        <f t="shared" si="18"/>
        <v>2148</v>
      </c>
      <c r="O154" s="1">
        <v>7782.6738389587072</v>
      </c>
      <c r="P154" s="1">
        <v>25265.629757402472</v>
      </c>
      <c r="Q154" s="1">
        <v>43263.579433834864</v>
      </c>
      <c r="R154" s="1">
        <v>37641.499553097776</v>
      </c>
      <c r="S154" s="1">
        <f t="shared" si="19"/>
        <v>2148</v>
      </c>
      <c r="T154" s="1">
        <v>7551.459124135723</v>
      </c>
      <c r="U154" s="1">
        <v>24356.079682117044</v>
      </c>
      <c r="V154" s="1">
        <v>41504.691322349063</v>
      </c>
      <c r="W154" s="1">
        <v>38574.029452391092</v>
      </c>
      <c r="X154" s="1">
        <f t="shared" si="20"/>
        <v>2148</v>
      </c>
      <c r="Y154" s="1">
        <v>7293.6695093105664</v>
      </c>
      <c r="Z154" s="1">
        <v>23378.272532334755</v>
      </c>
      <c r="AA154" s="1">
        <v>39651.897151997458</v>
      </c>
      <c r="AB154" s="1">
        <v>39490.764850859596</v>
      </c>
      <c r="AC154" s="1">
        <f t="shared" si="21"/>
        <v>2148</v>
      </c>
      <c r="AD154" s="1">
        <v>1569.0912610864671</v>
      </c>
      <c r="AE154" s="1">
        <v>5033.0661266897705</v>
      </c>
      <c r="AF154" s="1">
        <v>8498.0081889100202</v>
      </c>
      <c r="AG154" s="1">
        <v>6528.4426863079143</v>
      </c>
      <c r="AH154" s="1">
        <v>2133.0215341851899</v>
      </c>
      <c r="AI154" s="1">
        <v>6705.6321373347027</v>
      </c>
      <c r="AJ154" s="1">
        <v>11175.611797249023</v>
      </c>
      <c r="AK154" s="1">
        <v>9311.8234766166606</v>
      </c>
      <c r="AL154" s="1">
        <f t="shared" si="22"/>
        <v>9999</v>
      </c>
      <c r="AM154" s="1">
        <v>2729.5968833049678</v>
      </c>
      <c r="AN154" s="1">
        <v>8472.9232241637055</v>
      </c>
      <c r="AO154" s="1">
        <v>14001.95345353909</v>
      </c>
      <c r="AP154" s="1">
        <v>12578.511761859865</v>
      </c>
      <c r="AQ154" s="1">
        <f t="shared" si="23"/>
        <v>9999</v>
      </c>
      <c r="AR154" s="1">
        <v>3326.5205874070029</v>
      </c>
      <c r="AS154" s="1">
        <v>10240.972078969124</v>
      </c>
      <c r="AT154" s="1">
        <v>16828.577315020979</v>
      </c>
      <c r="AU154" s="1">
        <v>16258.239595804656</v>
      </c>
      <c r="AV154" s="1">
        <f t="shared" si="24"/>
        <v>9999</v>
      </c>
      <c r="AW154" s="1">
        <v>3887.8251746417905</v>
      </c>
      <c r="AX154" s="1">
        <v>11904.672772763523</v>
      </c>
      <c r="AY154" s="1">
        <v>19489.022287535012</v>
      </c>
      <c r="AZ154" s="1">
        <v>20240.103440086241</v>
      </c>
      <c r="BA154" s="1">
        <f t="shared" si="25"/>
        <v>9999</v>
      </c>
    </row>
    <row r="155" spans="1:53">
      <c r="A155" s="2">
        <f t="shared" si="26"/>
        <v>2149</v>
      </c>
      <c r="B155" s="1">
        <f>economy!Z195</f>
        <v>327.74241767318654</v>
      </c>
      <c r="C155" s="1">
        <f>economy!AA195</f>
        <v>1241.73123166867</v>
      </c>
      <c r="D155" s="1">
        <f>economy!AB195</f>
        <v>2319.0478122325871</v>
      </c>
      <c r="E155" s="1">
        <f>SUMPRODUCT(economy!B195:D195,economy!K195:M195)/SUM(economy!B195:D195)</f>
        <v>1634.2013065259976</v>
      </c>
      <c r="F155" s="1">
        <v>8060.9724765523497</v>
      </c>
      <c r="G155" s="1">
        <v>26685.186270793092</v>
      </c>
      <c r="H155" s="1">
        <v>46714.608909568</v>
      </c>
      <c r="I155" s="1">
        <v>35843.060433601189</v>
      </c>
      <c r="J155" s="1">
        <v>7886.0701187760533</v>
      </c>
      <c r="K155" s="1">
        <v>25921.546840303567</v>
      </c>
      <c r="L155" s="1">
        <v>45144.055217392299</v>
      </c>
      <c r="M155" s="1">
        <v>36807.065041710834</v>
      </c>
      <c r="N155" s="1">
        <f t="shared" si="18"/>
        <v>2149</v>
      </c>
      <c r="O155" s="1">
        <v>7686.0041851899177</v>
      </c>
      <c r="P155" s="1">
        <v>25091.29257320222</v>
      </c>
      <c r="Q155" s="1">
        <v>43478.336500536025</v>
      </c>
      <c r="R155" s="1">
        <v>37764.203658667138</v>
      </c>
      <c r="S155" s="1">
        <f t="shared" si="19"/>
        <v>2149</v>
      </c>
      <c r="T155" s="1">
        <v>7460.0931265626623</v>
      </c>
      <c r="U155" s="1">
        <v>24193.518827185893</v>
      </c>
      <c r="V155" s="1">
        <v>41717.46282442697</v>
      </c>
      <c r="W155" s="1">
        <v>38710.499336654175</v>
      </c>
      <c r="X155" s="1">
        <f t="shared" si="20"/>
        <v>2149</v>
      </c>
      <c r="Y155" s="1">
        <v>7207.7581550617633</v>
      </c>
      <c r="Z155" s="1">
        <v>23227.562195199396</v>
      </c>
      <c r="AA155" s="1">
        <v>39861.74368885994</v>
      </c>
      <c r="AB155" s="1">
        <v>39641.475339653829</v>
      </c>
      <c r="AC155" s="1">
        <f t="shared" si="21"/>
        <v>2149</v>
      </c>
      <c r="AD155" s="1">
        <v>1488.4053581615731</v>
      </c>
      <c r="AE155" s="1">
        <v>4810.1440451981598</v>
      </c>
      <c r="AF155" s="1">
        <v>8227.5723482352387</v>
      </c>
      <c r="AG155" s="1">
        <v>6305.5359223015639</v>
      </c>
      <c r="AH155" s="1">
        <v>2034.6366191705195</v>
      </c>
      <c r="AI155" s="1">
        <v>6437.8880058535069</v>
      </c>
      <c r="AJ155" s="1">
        <v>10862.885530279731</v>
      </c>
      <c r="AK155" s="1">
        <v>9033.383560907123</v>
      </c>
      <c r="AL155" s="1">
        <f t="shared" si="22"/>
        <v>9999</v>
      </c>
      <c r="AM155" s="1">
        <v>2618.0991754395086</v>
      </c>
      <c r="AN155" s="1">
        <v>8174.2698432178713</v>
      </c>
      <c r="AO155" s="1">
        <v>13670.96078515159</v>
      </c>
      <c r="AP155" s="1">
        <v>12261.351929263405</v>
      </c>
      <c r="AQ155" s="1">
        <f t="shared" si="23"/>
        <v>9999</v>
      </c>
      <c r="AR155" s="1">
        <v>3207.3891779519258</v>
      </c>
      <c r="AS155" s="1">
        <v>9927.544486366407</v>
      </c>
      <c r="AT155" s="1">
        <v>16505.250741113283</v>
      </c>
      <c r="AU155" s="1">
        <v>15924.807825568276</v>
      </c>
      <c r="AV155" s="1">
        <f t="shared" si="24"/>
        <v>9999</v>
      </c>
      <c r="AW155" s="1">
        <v>3766.7796176005572</v>
      </c>
      <c r="AX155" s="1">
        <v>11592.87258111843</v>
      </c>
      <c r="AY155" s="1">
        <v>19197.88360603468</v>
      </c>
      <c r="AZ155" s="1">
        <v>19916.126285501021</v>
      </c>
      <c r="BA155" s="1">
        <f t="shared" si="25"/>
        <v>9999</v>
      </c>
    </row>
    <row r="156" spans="1:53">
      <c r="A156" s="2">
        <f t="shared" si="26"/>
        <v>2150</v>
      </c>
      <c r="B156" s="1">
        <f>economy!Z196</f>
        <v>268.85028824183297</v>
      </c>
      <c r="C156" s="1">
        <f>economy!AA196</f>
        <v>1064.4451293581217</v>
      </c>
      <c r="D156" s="1">
        <f>economy!AB196</f>
        <v>2048.1985216749017</v>
      </c>
      <c r="E156" s="1">
        <f>SUMPRODUCT(economy!B196:D196,economy!K196:M196)/SUM(economy!B196:D196)</f>
        <v>1371.0493618015876</v>
      </c>
      <c r="F156" s="1">
        <v>7955.2896063255412</v>
      </c>
      <c r="G156" s="1">
        <v>26487.598533957258</v>
      </c>
      <c r="H156" s="1">
        <v>46929.209805759026</v>
      </c>
      <c r="I156" s="1">
        <v>35938.485782500415</v>
      </c>
      <c r="J156" s="1">
        <v>7785.2173525165008</v>
      </c>
      <c r="K156" s="1">
        <v>25735.277099251609</v>
      </c>
      <c r="L156" s="1">
        <v>45358.361206424823</v>
      </c>
      <c r="M156" s="1">
        <v>36915.112736102725</v>
      </c>
      <c r="N156" s="1">
        <f t="shared" si="18"/>
        <v>2150</v>
      </c>
      <c r="O156" s="1">
        <v>7590.17646358402</v>
      </c>
      <c r="P156" s="1">
        <v>24916.540799608916</v>
      </c>
      <c r="Q156" s="1">
        <v>43691.565357505744</v>
      </c>
      <c r="R156" s="1">
        <v>37885.432032370722</v>
      </c>
      <c r="S156" s="1">
        <f t="shared" si="19"/>
        <v>2150</v>
      </c>
      <c r="T156" s="1">
        <v>7369.4670507112405</v>
      </c>
      <c r="U156" s="1">
        <v>24030.431876509811</v>
      </c>
      <c r="V156" s="1">
        <v>41928.759930931854</v>
      </c>
      <c r="W156" s="1">
        <v>38845.4359156797</v>
      </c>
      <c r="X156" s="1">
        <f t="shared" si="20"/>
        <v>2150</v>
      </c>
      <c r="Y156" s="1">
        <v>7122.4897899048483</v>
      </c>
      <c r="Z156" s="1">
        <v>23076.229867518465</v>
      </c>
      <c r="AA156" s="1">
        <v>40070.180477926689</v>
      </c>
      <c r="AB156" s="1">
        <v>39790.60577909647</v>
      </c>
      <c r="AC156" s="1">
        <f t="shared" si="21"/>
        <v>2150</v>
      </c>
      <c r="AD156" s="1">
        <v>1413.9484601251979</v>
      </c>
      <c r="AE156" s="1">
        <v>4603.747363989627</v>
      </c>
      <c r="AF156" s="1">
        <v>7977.205885438304</v>
      </c>
      <c r="AG156" s="1">
        <v>6100.3271043956902</v>
      </c>
      <c r="AH156" s="1">
        <v>1942.1775061289241</v>
      </c>
      <c r="AI156" s="1">
        <v>6185.2819312454776</v>
      </c>
      <c r="AJ156" s="1">
        <v>10566.675710350748</v>
      </c>
      <c r="AK156" s="1">
        <v>8770.6389631760012</v>
      </c>
      <c r="AL156" s="1">
        <f t="shared" si="22"/>
        <v>9999</v>
      </c>
      <c r="AM156" s="1">
        <v>2511.8982844817438</v>
      </c>
      <c r="AN156" s="1">
        <v>7888.5358291708326</v>
      </c>
      <c r="AO156" s="1">
        <v>13352.115742464803</v>
      </c>
      <c r="AP156" s="1">
        <v>11956.720418471543</v>
      </c>
      <c r="AQ156" s="1">
        <f t="shared" si="23"/>
        <v>9999</v>
      </c>
      <c r="AR156" s="1">
        <v>3092.7101930317199</v>
      </c>
      <c r="AS156" s="1">
        <v>9624.3291608100499</v>
      </c>
      <c r="AT156" s="1">
        <v>16189.496271368203</v>
      </c>
      <c r="AU156" s="1">
        <v>15600.003548063773</v>
      </c>
      <c r="AV156" s="1">
        <f t="shared" si="24"/>
        <v>9999</v>
      </c>
      <c r="AW156" s="1">
        <v>3649.2510611159532</v>
      </c>
      <c r="AX156" s="1">
        <v>11288.458610996126</v>
      </c>
      <c r="AY156" s="1">
        <v>18910.117257008991</v>
      </c>
      <c r="AZ156" s="1">
        <v>19596.673515875409</v>
      </c>
      <c r="BA156" s="1">
        <f t="shared" si="25"/>
        <v>9999</v>
      </c>
    </row>
    <row r="157" spans="1:53">
      <c r="A157" s="2">
        <f t="shared" si="26"/>
        <v>2151</v>
      </c>
      <c r="B157" s="1">
        <f>economy!Z197</f>
        <v>216.98354958001261</v>
      </c>
      <c r="C157" s="1">
        <f>economy!AA197</f>
        <v>906.58527791971323</v>
      </c>
      <c r="D157" s="1">
        <f>economy!AB197</f>
        <v>1803.1185871397975</v>
      </c>
      <c r="E157" s="1">
        <f>SUMPRODUCT(economy!B197:D197,economy!K197:M197)/SUM(economy!B197:D197)</f>
        <v>1136.2890129784782</v>
      </c>
      <c r="F157" s="1">
        <v>7850.6737949105927</v>
      </c>
      <c r="G157" s="1">
        <v>26289.927606769692</v>
      </c>
      <c r="H157" s="1">
        <v>47142.237727043299</v>
      </c>
      <c r="I157" s="1">
        <v>36032.621555069512</v>
      </c>
      <c r="J157" s="1">
        <v>7685.3223993994325</v>
      </c>
      <c r="K157" s="1">
        <v>25548.782739275302</v>
      </c>
      <c r="L157" s="1">
        <v>45571.121085250648</v>
      </c>
      <c r="M157" s="1">
        <v>37021.792406429333</v>
      </c>
      <c r="N157" s="1">
        <f t="shared" si="18"/>
        <v>2151</v>
      </c>
      <c r="O157" s="1">
        <v>7495.2009186420473</v>
      </c>
      <c r="P157" s="1">
        <v>24741.436233714336</v>
      </c>
      <c r="Q157" s="1">
        <v>43903.286829765391</v>
      </c>
      <c r="R157" s="1">
        <v>38005.22218975953</v>
      </c>
      <c r="S157" s="1">
        <f t="shared" si="19"/>
        <v>2151</v>
      </c>
      <c r="T157" s="1">
        <v>7279.5917585523075</v>
      </c>
      <c r="U157" s="1">
        <v>23866.878260320278</v>
      </c>
      <c r="V157" s="1">
        <v>42138.599878493027</v>
      </c>
      <c r="W157" s="1">
        <v>38978.873493729705</v>
      </c>
      <c r="X157" s="1">
        <f t="shared" si="20"/>
        <v>2151</v>
      </c>
      <c r="Y157" s="1">
        <v>7037.8756773845198</v>
      </c>
      <c r="Z157" s="1">
        <v>22924.332265322213</v>
      </c>
      <c r="AA157" s="1">
        <v>40277.221303146842</v>
      </c>
      <c r="AB157" s="1">
        <v>39938.186992292809</v>
      </c>
      <c r="AC157" s="1">
        <f t="shared" si="21"/>
        <v>2151</v>
      </c>
      <c r="AD157" s="1">
        <v>1345.4594100432032</v>
      </c>
      <c r="AE157" s="1">
        <v>4413.3499222636938</v>
      </c>
      <c r="AF157" s="1">
        <v>7746.8270288803405</v>
      </c>
      <c r="AG157" s="1">
        <v>5912.6455784202517</v>
      </c>
      <c r="AH157" s="1">
        <v>1855.4734873643595</v>
      </c>
      <c r="AI157" s="1">
        <v>5947.5406704803863</v>
      </c>
      <c r="AJ157" s="1">
        <v>10287.211633905054</v>
      </c>
      <c r="AK157" s="1">
        <v>8523.7119958077892</v>
      </c>
      <c r="AL157" s="1">
        <f t="shared" si="22"/>
        <v>9999</v>
      </c>
      <c r="AM157" s="1">
        <v>2410.9056601646598</v>
      </c>
      <c r="AN157" s="1">
        <v>7615.6650040289469</v>
      </c>
      <c r="AO157" s="1">
        <v>13045.865357451523</v>
      </c>
      <c r="AP157" s="1">
        <v>11664.980851396351</v>
      </c>
      <c r="AQ157" s="1">
        <f t="shared" si="23"/>
        <v>9999</v>
      </c>
      <c r="AR157" s="1">
        <v>2982.4602904364142</v>
      </c>
      <c r="AS157" s="1">
        <v>9331.4293523087435</v>
      </c>
      <c r="AT157" s="1">
        <v>15881.868944463822</v>
      </c>
      <c r="AU157" s="1">
        <v>15284.348502808874</v>
      </c>
      <c r="AV157" s="1">
        <f t="shared" si="24"/>
        <v>9999</v>
      </c>
      <c r="AW157" s="1">
        <v>3535.2605439887325</v>
      </c>
      <c r="AX157" s="1">
        <v>10991.628966614364</v>
      </c>
      <c r="AY157" s="1">
        <v>18626.284790309332</v>
      </c>
      <c r="AZ157" s="1">
        <v>19282.330225942009</v>
      </c>
      <c r="BA157" s="1">
        <f t="shared" si="25"/>
        <v>9999</v>
      </c>
    </row>
    <row r="158" spans="1:53">
      <c r="A158" s="2">
        <f t="shared" si="26"/>
        <v>2152</v>
      </c>
      <c r="B158" s="1">
        <f>economy!Z198</f>
        <v>171.76790255543276</v>
      </c>
      <c r="C158" s="1">
        <f>economy!AA198</f>
        <v>767.31983293437816</v>
      </c>
      <c r="D158" s="1">
        <f>economy!AB198</f>
        <v>1583.4053500550058</v>
      </c>
      <c r="E158" s="1">
        <f>SUMPRODUCT(economy!B198:D198,economy!K198:M198)/SUM(economy!B198:D198)</f>
        <v>929.24316991941737</v>
      </c>
      <c r="F158" s="1">
        <v>7747.1323903974735</v>
      </c>
      <c r="G158" s="1">
        <v>26092.236738886724</v>
      </c>
      <c r="H158" s="1">
        <v>47353.720894941696</v>
      </c>
      <c r="I158" s="1">
        <v>36125.510493347545</v>
      </c>
      <c r="J158" s="1">
        <v>7586.393721292231</v>
      </c>
      <c r="K158" s="1">
        <v>25362.125599192437</v>
      </c>
      <c r="L158" s="1">
        <v>45782.359419691806</v>
      </c>
      <c r="M158" s="1">
        <v>37127.144278202686</v>
      </c>
      <c r="N158" s="1">
        <f t="shared" si="18"/>
        <v>2152</v>
      </c>
      <c r="O158" s="1">
        <v>7401.0869113983053</v>
      </c>
      <c r="P158" s="1">
        <v>24566.038910357376</v>
      </c>
      <c r="Q158" s="1">
        <v>44113.521873424848</v>
      </c>
      <c r="R158" s="1">
        <v>38123.611543127212</v>
      </c>
      <c r="S158" s="1">
        <f t="shared" si="19"/>
        <v>2152</v>
      </c>
      <c r="T158" s="1">
        <v>7190.4772945873956</v>
      </c>
      <c r="U158" s="1">
        <v>23702.915833988722</v>
      </c>
      <c r="V158" s="1">
        <v>42347.000097491356</v>
      </c>
      <c r="W158" s="1">
        <v>39110.846381147974</v>
      </c>
      <c r="X158" s="1">
        <f t="shared" si="20"/>
        <v>2152</v>
      </c>
      <c r="Y158" s="1">
        <v>6953.926331178367</v>
      </c>
      <c r="Z158" s="1">
        <v>22771.924711832504</v>
      </c>
      <c r="AA158" s="1">
        <v>40482.880192751567</v>
      </c>
      <c r="AB158" s="1">
        <v>40084.249912255633</v>
      </c>
      <c r="AC158" s="1">
        <f t="shared" si="21"/>
        <v>2152</v>
      </c>
      <c r="AD158" s="1">
        <v>1282.6720805832222</v>
      </c>
      <c r="AE158" s="1">
        <v>4238.3973830838768</v>
      </c>
      <c r="AF158" s="1">
        <v>7536.2879445544977</v>
      </c>
      <c r="AG158" s="1">
        <v>5742.2678062254572</v>
      </c>
      <c r="AH158" s="1">
        <v>1774.343979229651</v>
      </c>
      <c r="AI158" s="1">
        <v>5724.3529363515117</v>
      </c>
      <c r="AJ158" s="1">
        <v>10024.656544683216</v>
      </c>
      <c r="AK158" s="1">
        <v>8292.6659614773289</v>
      </c>
      <c r="AL158" s="1">
        <f t="shared" si="22"/>
        <v>9999</v>
      </c>
      <c r="AM158" s="1">
        <v>2315.0210703798393</v>
      </c>
      <c r="AN158" s="1">
        <v>7355.5620085564342</v>
      </c>
      <c r="AO158" s="1">
        <v>12752.601479312123</v>
      </c>
      <c r="AP158" s="1">
        <v>11386.442692311208</v>
      </c>
      <c r="AQ158" s="1">
        <f t="shared" si="23"/>
        <v>9999</v>
      </c>
      <c r="AR158" s="1">
        <v>2876.6049621883217</v>
      </c>
      <c r="AS158" s="1">
        <v>9048.9139913065555</v>
      </c>
      <c r="AT158" s="1">
        <v>15582.884727893603</v>
      </c>
      <c r="AU158" s="1">
        <v>14978.322301719647</v>
      </c>
      <c r="AV158" s="1">
        <f t="shared" si="24"/>
        <v>9999</v>
      </c>
      <c r="AW158" s="1">
        <v>3424.8198288779331</v>
      </c>
      <c r="AX158" s="1">
        <v>10702.55529150957</v>
      </c>
      <c r="AY158" s="1">
        <v>18346.925052215658</v>
      </c>
      <c r="AZ158" s="1">
        <v>18973.654268860872</v>
      </c>
      <c r="BA158" s="1">
        <f t="shared" si="25"/>
        <v>9999</v>
      </c>
    </row>
    <row r="159" spans="1:53">
      <c r="A159" s="2">
        <f t="shared" si="26"/>
        <v>2153</v>
      </c>
      <c r="B159" s="1">
        <f>economy!Z199</f>
        <v>132.81258105191662</v>
      </c>
      <c r="C159" s="1">
        <f>economy!AA199</f>
        <v>645.75056766040143</v>
      </c>
      <c r="D159" s="1">
        <f>economy!AB199</f>
        <v>1388.5098177182545</v>
      </c>
      <c r="E159" s="1">
        <f>SUMPRODUCT(economy!B199:D199,economy!K199:M199)/SUM(economy!B199:D199)</f>
        <v>749.07864821360806</v>
      </c>
      <c r="F159" s="1">
        <v>7644.6717674667552</v>
      </c>
      <c r="G159" s="1">
        <v>25894.587059262842</v>
      </c>
      <c r="H159" s="1">
        <v>47563.687471571066</v>
      </c>
      <c r="I159" s="1">
        <v>36217.194972992518</v>
      </c>
      <c r="J159" s="1">
        <v>7488.4388630759386</v>
      </c>
      <c r="K159" s="1">
        <v>25175.365583922438</v>
      </c>
      <c r="L159" s="1">
        <v>45992.100803677487</v>
      </c>
      <c r="M159" s="1">
        <v>37231.208326033258</v>
      </c>
      <c r="N159" s="1">
        <f t="shared" si="18"/>
        <v>2153</v>
      </c>
      <c r="O159" s="1">
        <v>7307.842945615389</v>
      </c>
      <c r="P159" s="1">
        <v>24390.407115836686</v>
      </c>
      <c r="Q159" s="1">
        <v>44322.29154893152</v>
      </c>
      <c r="R159" s="1">
        <v>38240.637366918781</v>
      </c>
      <c r="S159" s="1">
        <f t="shared" si="19"/>
        <v>2153</v>
      </c>
      <c r="T159" s="1">
        <v>7102.1329083685541</v>
      </c>
      <c r="U159" s="1">
        <v>23538.600886668148</v>
      </c>
      <c r="V159" s="1">
        <v>42553.978187198329</v>
      </c>
      <c r="W159" s="1">
        <v>39241.388859773237</v>
      </c>
      <c r="X159" s="1">
        <f t="shared" si="20"/>
        <v>2153</v>
      </c>
      <c r="Y159" s="1">
        <v>6870.6515342047178</v>
      </c>
      <c r="Z159" s="1">
        <v>22619.061141719154</v>
      </c>
      <c r="AA159" s="1">
        <v>40687.171396489226</v>
      </c>
      <c r="AB159" s="1">
        <v>40228.825547763947</v>
      </c>
      <c r="AC159" s="1">
        <f t="shared" si="21"/>
        <v>2153</v>
      </c>
      <c r="AD159" s="1">
        <v>1225.3174815152117</v>
      </c>
      <c r="AE159" s="1">
        <v>4078.3130985126577</v>
      </c>
      <c r="AF159" s="1">
        <v>7345.3811001307777</v>
      </c>
      <c r="AG159" s="1">
        <v>5588.9234793940723</v>
      </c>
      <c r="AH159" s="1">
        <v>1698.6001496563747</v>
      </c>
      <c r="AI159" s="1">
        <v>5515.3735660678176</v>
      </c>
      <c r="AJ159" s="1">
        <v>9779.1108068612466</v>
      </c>
      <c r="AK159" s="1">
        <v>8077.5086415873948</v>
      </c>
      <c r="AL159" s="1">
        <f t="shared" si="22"/>
        <v>9999</v>
      </c>
      <c r="AM159" s="1">
        <v>2224.13369936251</v>
      </c>
      <c r="AN159" s="1">
        <v>7108.0948016944758</v>
      </c>
      <c r="AO159" s="1">
        <v>12472.661482377309</v>
      </c>
      <c r="AP159" s="1">
        <v>11121.362431798972</v>
      </c>
      <c r="AQ159" s="1">
        <f t="shared" si="23"/>
        <v>9999</v>
      </c>
      <c r="AR159" s="1">
        <v>2775.0991638042701</v>
      </c>
      <c r="AS159" s="1">
        <v>8776.8188376473681</v>
      </c>
      <c r="AT159" s="1">
        <v>15293.019700737974</v>
      </c>
      <c r="AU159" s="1">
        <v>14682.36195227198</v>
      </c>
      <c r="AV159" s="1">
        <f t="shared" si="24"/>
        <v>9999</v>
      </c>
      <c r="AW159" s="1">
        <v>3317.9316855810339</v>
      </c>
      <c r="AX159" s="1">
        <v>10421.38301588508</v>
      </c>
      <c r="AY159" s="1">
        <v>18072.552724588044</v>
      </c>
      <c r="AZ159" s="1">
        <v>18671.174878572183</v>
      </c>
      <c r="BA159" s="1">
        <f t="shared" si="25"/>
        <v>9999</v>
      </c>
    </row>
    <row r="160" spans="1:53">
      <c r="A160" s="2">
        <f t="shared" si="26"/>
        <v>2154</v>
      </c>
      <c r="B160" s="1">
        <f>economy!Z200</f>
        <v>99.714357972154502</v>
      </c>
      <c r="C160" s="1">
        <f>economy!AA200</f>
        <v>540.92414765752153</v>
      </c>
      <c r="D160" s="1">
        <f>economy!AB200</f>
        <v>1217.7486316260058</v>
      </c>
      <c r="E160" s="1">
        <f>SUMPRODUCT(economy!B200:D200,economy!K200:M200)/SUM(economy!B200:D200)</f>
        <v>594.82030007460787</v>
      </c>
      <c r="F160" s="1">
        <v>7543.2973613977856</v>
      </c>
      <c r="G160" s="1">
        <v>25697.0376036864</v>
      </c>
      <c r="H160" s="1">
        <v>47772.165531164246</v>
      </c>
      <c r="I160" s="1">
        <v>36307.716971740083</v>
      </c>
      <c r="J160" s="1">
        <v>7391.4644826289468</v>
      </c>
      <c r="K160" s="1">
        <v>24988.560685614753</v>
      </c>
      <c r="L160" s="1">
        <v>46200.369831934782</v>
      </c>
      <c r="M160" s="1">
        <v>37334.024241100393</v>
      </c>
      <c r="N160" s="1">
        <f t="shared" si="18"/>
        <v>2154</v>
      </c>
      <c r="O160" s="1">
        <v>7215.4766939410374</v>
      </c>
      <c r="P160" s="1">
        <v>24214.597403255244</v>
      </c>
      <c r="Q160" s="1">
        <v>44529.616995228287</v>
      </c>
      <c r="R160" s="1">
        <v>38356.336764620297</v>
      </c>
      <c r="S160" s="1">
        <f t="shared" si="19"/>
        <v>2154</v>
      </c>
      <c r="T160" s="1">
        <v>7014.5670770521938</v>
      </c>
      <c r="U160" s="1">
        <v>23373.988151502577</v>
      </c>
      <c r="V160" s="1">
        <v>42759.551891661351</v>
      </c>
      <c r="W160" s="1">
        <v>39370.535149672818</v>
      </c>
      <c r="X160" s="1">
        <f t="shared" si="20"/>
        <v>2154</v>
      </c>
      <c r="Y160" s="1">
        <v>6788.060357820963</v>
      </c>
      <c r="Z160" s="1">
        <v>22465.794106840603</v>
      </c>
      <c r="AA160" s="1">
        <v>40890.109363456206</v>
      </c>
      <c r="AB160" s="1">
        <v>40371.944950377154</v>
      </c>
      <c r="AC160" s="1">
        <f t="shared" si="21"/>
        <v>2154</v>
      </c>
      <c r="AD160" s="1">
        <v>1173.1257519815606</v>
      </c>
      <c r="AE160" s="1">
        <v>3932.5037834074565</v>
      </c>
      <c r="AF160" s="1">
        <v>7173.8458390139995</v>
      </c>
      <c r="AG160" s="1">
        <v>5452.3017395147372</v>
      </c>
      <c r="AH160" s="1">
        <v>1628.0465142281932</v>
      </c>
      <c r="AI160" s="1">
        <v>5320.2277172488284</v>
      </c>
      <c r="AJ160" s="1">
        <v>9550.6154544454876</v>
      </c>
      <c r="AK160" s="1">
        <v>7878.1960838333434</v>
      </c>
      <c r="AL160" s="1">
        <f t="shared" si="22"/>
        <v>9999</v>
      </c>
      <c r="AM160" s="1">
        <v>2138.1232634333724</v>
      </c>
      <c r="AN160" s="1">
        <v>6873.0972948793869</v>
      </c>
      <c r="AO160" s="1">
        <v>12206.329353960593</v>
      </c>
      <c r="AP160" s="1">
        <v>10869.945120775106</v>
      </c>
      <c r="AQ160" s="1">
        <f t="shared" si="23"/>
        <v>9999</v>
      </c>
      <c r="AR160" s="1">
        <v>2677.8879811660177</v>
      </c>
      <c r="AS160" s="1">
        <v>8515.1477889095058</v>
      </c>
      <c r="AT160" s="1">
        <v>15012.709530418473</v>
      </c>
      <c r="AU160" s="1">
        <v>14396.86168389528</v>
      </c>
      <c r="AV160" s="1">
        <f t="shared" si="24"/>
        <v>9999</v>
      </c>
      <c r="AW160" s="1">
        <v>3214.590212752722</v>
      </c>
      <c r="AX160" s="1">
        <v>10148.231739546163</v>
      </c>
      <c r="AY160" s="1">
        <v>17803.65704666475</v>
      </c>
      <c r="AZ160" s="1">
        <v>18375.39150235846</v>
      </c>
      <c r="BA160" s="1">
        <f t="shared" si="25"/>
        <v>9999</v>
      </c>
    </row>
    <row r="161" spans="1:53">
      <c r="A161" s="2">
        <f t="shared" si="26"/>
        <v>2155</v>
      </c>
      <c r="B161" s="1">
        <f>economy!Z201</f>
        <v>72.061537402528003</v>
      </c>
      <c r="C161" s="1">
        <f>economy!AA201</f>
        <v>451.84372998789644</v>
      </c>
      <c r="D161" s="1">
        <f>economy!AB201</f>
        <v>1070.3176558779874</v>
      </c>
      <c r="E161" s="1">
        <f>SUMPRODUCT(economy!B201:D201,economy!K201:M201)/SUM(economy!B201:D201)</f>
        <v>465.36666550256541</v>
      </c>
      <c r="F161" s="1">
        <v>7443.0137017960033</v>
      </c>
      <c r="G161" s="1">
        <v>25499.645343874428</v>
      </c>
      <c r="H161" s="1">
        <v>47979.18303284869</v>
      </c>
      <c r="I161" s="1">
        <v>36397.118039619279</v>
      </c>
      <c r="J161" s="1">
        <v>7295.4763806380033</v>
      </c>
      <c r="K161" s="1">
        <v>24801.767006334059</v>
      </c>
      <c r="L161" s="1">
        <v>46407.191073761904</v>
      </c>
      <c r="M161" s="1">
        <v>37435.631400241706</v>
      </c>
      <c r="N161" s="1">
        <f t="shared" si="18"/>
        <v>2155</v>
      </c>
      <c r="O161" s="1">
        <v>7123.9950239842265</v>
      </c>
      <c r="P161" s="1">
        <v>24038.664609394305</v>
      </c>
      <c r="Q161" s="1">
        <v>44735.519404825231</v>
      </c>
      <c r="R161" s="1">
        <v>38470.746637120828</v>
      </c>
      <c r="S161" s="1">
        <f t="shared" si="19"/>
        <v>2155</v>
      </c>
      <c r="T161" s="1">
        <v>6927.7875279479658</v>
      </c>
      <c r="U161" s="1">
        <v>23209.130817315734</v>
      </c>
      <c r="V161" s="1">
        <v>42963.739076343933</v>
      </c>
      <c r="W161" s="1">
        <v>39498.319377195112</v>
      </c>
      <c r="X161" s="1">
        <f t="shared" si="20"/>
        <v>2155</v>
      </c>
      <c r="Y161" s="1">
        <v>6706.1611810771683</v>
      </c>
      <c r="Z161" s="1">
        <v>22312.174783393086</v>
      </c>
      <c r="AA161" s="1">
        <v>41091.708720534916</v>
      </c>
      <c r="AB161" s="1">
        <v>40513.639182609542</v>
      </c>
      <c r="AC161" s="1">
        <f t="shared" si="21"/>
        <v>2155</v>
      </c>
      <c r="AD161" s="1">
        <v>1125.8280199625956</v>
      </c>
      <c r="AE161" s="1">
        <v>3800.3649354756349</v>
      </c>
      <c r="AF161" s="1">
        <v>7021.3750572818381</v>
      </c>
      <c r="AG161" s="1">
        <v>5332.0574083613055</v>
      </c>
      <c r="AH161" s="1">
        <v>1562.4824855630329</v>
      </c>
      <c r="AI161" s="1">
        <v>5138.5150430856384</v>
      </c>
      <c r="AJ161" s="1">
        <v>9339.1560539068669</v>
      </c>
      <c r="AK161" s="1">
        <v>7694.6366267945477</v>
      </c>
      <c r="AL161" s="1">
        <f t="shared" si="22"/>
        <v>9999</v>
      </c>
      <c r="AM161" s="1">
        <v>2056.8611329661662</v>
      </c>
      <c r="AN161" s="1">
        <v>6650.3720890468812</v>
      </c>
      <c r="AO161" s="1">
        <v>11953.837133048242</v>
      </c>
      <c r="AP161" s="1">
        <v>10632.346221749858</v>
      </c>
      <c r="AQ161" s="1">
        <f t="shared" si="23"/>
        <v>9999</v>
      </c>
      <c r="AR161" s="1">
        <v>2584.9073278923388</v>
      </c>
      <c r="AS161" s="1">
        <v>8263.8743303075371</v>
      </c>
      <c r="AT161" s="1">
        <v>14742.349236495997</v>
      </c>
      <c r="AU161" s="1">
        <v>14122.173066675097</v>
      </c>
      <c r="AV161" s="1">
        <f t="shared" si="24"/>
        <v>9999</v>
      </c>
      <c r="AW161" s="1">
        <v>3114.7811943784859</v>
      </c>
      <c r="AX161" s="1">
        <v>9883.1957429000704</v>
      </c>
      <c r="AY161" s="1">
        <v>17540.700723590355</v>
      </c>
      <c r="AZ161" s="1">
        <v>18086.772845632644</v>
      </c>
      <c r="BA161" s="1">
        <f t="shared" si="25"/>
        <v>9999</v>
      </c>
    </row>
    <row r="162" spans="1:53">
      <c r="A162" s="2">
        <f t="shared" si="26"/>
        <v>2156</v>
      </c>
      <c r="B162" s="1">
        <f>economy!Z202</f>
        <v>49.437896322063359</v>
      </c>
      <c r="C162" s="1">
        <f>economy!AA202</f>
        <v>377.4807755931173</v>
      </c>
      <c r="D162" s="1">
        <f>economy!AB202</f>
        <v>945.30706844274164</v>
      </c>
      <c r="E162" s="1">
        <f>SUMPRODUCT(economy!B202:D202,economy!K202:M202)/SUM(economy!B202:D202)</f>
        <v>359.50703962321825</v>
      </c>
      <c r="F162" s="1">
        <v>7343.8244459937723</v>
      </c>
      <c r="G162" s="1">
        <v>25302.465217998717</v>
      </c>
      <c r="H162" s="1">
        <v>48184.767794674699</v>
      </c>
      <c r="I162" s="1">
        <v>36485.439270898947</v>
      </c>
      <c r="J162" s="1">
        <v>7200.4795301934919</v>
      </c>
      <c r="K162" s="1">
        <v>24615.038782187661</v>
      </c>
      <c r="L162" s="1">
        <v>46612.589047880523</v>
      </c>
      <c r="M162" s="1">
        <v>37536.06883664371</v>
      </c>
      <c r="N162" s="1">
        <f t="shared" si="18"/>
        <v>2156</v>
      </c>
      <c r="O162" s="1">
        <v>7033.4040242702995</v>
      </c>
      <c r="P162" s="1">
        <v>23862.66187301535</v>
      </c>
      <c r="Q162" s="1">
        <v>44940.019999787299</v>
      </c>
      <c r="R162" s="1">
        <v>38583.903652536479</v>
      </c>
      <c r="S162" s="1">
        <f t="shared" si="19"/>
        <v>2156</v>
      </c>
      <c r="T162" s="1">
        <v>6841.8012610257392</v>
      </c>
      <c r="U162" s="1">
        <v>23044.080541690146</v>
      </c>
      <c r="V162" s="1">
        <v>43166.557705526204</v>
      </c>
      <c r="W162" s="1">
        <v>39624.775544337521</v>
      </c>
      <c r="X162" s="1">
        <f t="shared" si="20"/>
        <v>2156</v>
      </c>
      <c r="Y162" s="1">
        <v>6624.9617099915986</v>
      </c>
      <c r="Z162" s="1">
        <v>22158.252980392008</v>
      </c>
      <c r="AA162" s="1">
        <v>41291.984251446556</v>
      </c>
      <c r="AB162" s="1">
        <v>40653.939287267771</v>
      </c>
      <c r="AC162" s="1">
        <f t="shared" si="21"/>
        <v>2156</v>
      </c>
      <c r="AD162" s="1">
        <v>1083.1581136503025</v>
      </c>
      <c r="AE162" s="1">
        <v>3681.2859447365822</v>
      </c>
      <c r="AF162" s="1">
        <v>6887.6218765786261</v>
      </c>
      <c r="AG162" s="1">
        <v>5227.8171320792053</v>
      </c>
      <c r="AH162" s="1">
        <v>1501.7038620138217</v>
      </c>
      <c r="AI162" s="1">
        <v>4969.8138007210928</v>
      </c>
      <c r="AJ162" s="1">
        <v>9144.6668144554242</v>
      </c>
      <c r="AK162" s="1">
        <v>7526.6950978316781</v>
      </c>
      <c r="AL162" s="1">
        <f t="shared" si="22"/>
        <v>9999</v>
      </c>
      <c r="AM162" s="1">
        <v>1980.21144967234</v>
      </c>
      <c r="AN162" s="1">
        <v>6439.693282243843</v>
      </c>
      <c r="AO162" s="1">
        <v>11715.366667185081</v>
      </c>
      <c r="AP162" s="1">
        <v>10408.673741547054</v>
      </c>
      <c r="AQ162" s="1">
        <f t="shared" si="23"/>
        <v>9999</v>
      </c>
      <c r="AR162" s="1">
        <v>2496.0846660683846</v>
      </c>
      <c r="AS162" s="1">
        <v>8022.9431075252605</v>
      </c>
      <c r="AT162" s="1">
        <v>14482.293231521571</v>
      </c>
      <c r="AU162" s="1">
        <v>13858.605408471849</v>
      </c>
      <c r="AV162" s="1">
        <f t="shared" si="24"/>
        <v>9999</v>
      </c>
      <c r="AW162" s="1">
        <v>3018.4824871199071</v>
      </c>
      <c r="AX162" s="1">
        <v>9626.3446175284662</v>
      </c>
      <c r="AY162" s="1">
        <v>17284.119023769013</v>
      </c>
      <c r="AZ162" s="1">
        <v>17805.756128778874</v>
      </c>
      <c r="BA162" s="1">
        <f t="shared" si="25"/>
        <v>9999</v>
      </c>
    </row>
    <row r="163" spans="1:53">
      <c r="A163" s="2">
        <f t="shared" si="26"/>
        <v>2157</v>
      </c>
      <c r="B163" s="1">
        <f>economy!Z203</f>
        <v>31.426547247244358</v>
      </c>
      <c r="C163" s="1">
        <f>economy!AA203</f>
        <v>316.78697819555094</v>
      </c>
      <c r="D163" s="1">
        <f>economy!AB203</f>
        <v>841.71783925941497</v>
      </c>
      <c r="E163" s="1">
        <f>SUMPRODUCT(economy!B203:D203,economy!K203:M203)/SUM(economy!B203:D203)</f>
        <v>275.93988260613594</v>
      </c>
      <c r="F163" s="1">
        <v>7245.7324120822814</v>
      </c>
      <c r="G163" s="1">
        <v>25105.550162519186</v>
      </c>
      <c r="H163" s="1">
        <v>48388.947468884347</v>
      </c>
      <c r="I163" s="1">
        <v>36572.721277736797</v>
      </c>
      <c r="J163" s="1">
        <v>7106.4781061285948</v>
      </c>
      <c r="K163" s="1">
        <v>24428.42840878437</v>
      </c>
      <c r="L163" s="1">
        <v>46816.588198364327</v>
      </c>
      <c r="M163" s="1">
        <v>37635.375212113111</v>
      </c>
      <c r="N163" s="1">
        <f t="shared" si="18"/>
        <v>2157</v>
      </c>
      <c r="O163" s="1">
        <v>6943.7090300372583</v>
      </c>
      <c r="P163" s="1">
        <v>23686.640654491919</v>
      </c>
      <c r="Q163" s="1">
        <v>45143.140008638802</v>
      </c>
      <c r="R163" s="1">
        <v>38695.844217483864</v>
      </c>
      <c r="S163" s="1">
        <f t="shared" si="19"/>
        <v>2157</v>
      </c>
      <c r="T163" s="1">
        <v>6756.6145713457054</v>
      </c>
      <c r="U163" s="1">
        <v>22878.887465351207</v>
      </c>
      <c r="V163" s="1">
        <v>43368.025820471041</v>
      </c>
      <c r="W163" s="1">
        <v>39749.937499423679</v>
      </c>
      <c r="X163" s="1">
        <f t="shared" si="20"/>
        <v>2157</v>
      </c>
      <c r="Y163" s="1">
        <v>6544.4689968162611</v>
      </c>
      <c r="Z163" s="1">
        <v>22004.077149411649</v>
      </c>
      <c r="AA163" s="1">
        <v>41490.950876427967</v>
      </c>
      <c r="AB163" s="1">
        <v>40792.876257951524</v>
      </c>
      <c r="AC163" s="1">
        <f t="shared" si="21"/>
        <v>2157</v>
      </c>
      <c r="AD163" s="1">
        <v>1044.8541118607893</v>
      </c>
      <c r="AE163" s="1">
        <v>3574.6548418230614</v>
      </c>
      <c r="AF163" s="1">
        <v>6772.2062080464084</v>
      </c>
      <c r="AG163" s="1">
        <v>5139.18534575794</v>
      </c>
      <c r="AH163" s="1">
        <v>1445.5042430812489</v>
      </c>
      <c r="AI163" s="1">
        <v>4813.6848497773581</v>
      </c>
      <c r="AJ163" s="1">
        <v>8967.0348788488845</v>
      </c>
      <c r="AK163" s="1">
        <v>7374.19711993283</v>
      </c>
      <c r="AL163" s="1">
        <f t="shared" si="22"/>
        <v>9999</v>
      </c>
      <c r="AM163" s="1">
        <v>1908.032228845658</v>
      </c>
      <c r="AN163" s="1">
        <v>6240.8093163463436</v>
      </c>
      <c r="AO163" s="1">
        <v>11491.051651964157</v>
      </c>
      <c r="AP163" s="1">
        <v>10198.99060734579</v>
      </c>
      <c r="AQ163" s="1">
        <f t="shared" si="23"/>
        <v>9999</v>
      </c>
      <c r="AR163" s="1">
        <v>2411.3397432413135</v>
      </c>
      <c r="AS163" s="1">
        <v>7792.2716032819308</v>
      </c>
      <c r="AT163" s="1">
        <v>14232.855626117314</v>
      </c>
      <c r="AU163" s="1">
        <v>13606.426413864761</v>
      </c>
      <c r="AV163" s="1">
        <f t="shared" si="24"/>
        <v>9999</v>
      </c>
      <c r="AW163" s="1">
        <v>2925.6644345004333</v>
      </c>
      <c r="AX163" s="1">
        <v>9377.7240070011194</v>
      </c>
      <c r="AY163" s="1">
        <v>17034.319065180222</v>
      </c>
      <c r="AZ163" s="1">
        <v>17532.746553740253</v>
      </c>
      <c r="BA163" s="1">
        <f t="shared" si="25"/>
        <v>9999</v>
      </c>
    </row>
    <row r="164" spans="1:53">
      <c r="A164" s="2">
        <f t="shared" si="26"/>
        <v>2158</v>
      </c>
      <c r="B164" s="1">
        <f>economy!Z204</f>
        <v>17.613702634899532</v>
      </c>
      <c r="C164" s="1">
        <f>economy!AA204</f>
        <v>268.70622953626639</v>
      </c>
      <c r="D164" s="1">
        <f>economy!AB204</f>
        <v>758.4794810209703</v>
      </c>
      <c r="E164" s="1">
        <f>SUMPRODUCT(economy!B204:D204,economy!K204:M204)/SUM(economy!B204:D204)</f>
        <v>213.29253810013677</v>
      </c>
      <c r="F164" s="1">
        <v>7148.739611535324</v>
      </c>
      <c r="G164" s="1">
        <v>24908.951145204188</v>
      </c>
      <c r="H164" s="1">
        <v>48591.749518408018</v>
      </c>
      <c r="I164" s="1">
        <v>36659.004165499988</v>
      </c>
      <c r="J164" s="1">
        <v>7013.4755140648713</v>
      </c>
      <c r="K164" s="1">
        <v>24241.986467915718</v>
      </c>
      <c r="L164" s="1">
        <v>47019.212871636337</v>
      </c>
      <c r="M164" s="1">
        <v>37733.588790905698</v>
      </c>
      <c r="N164" s="1">
        <f t="shared" si="18"/>
        <v>2158</v>
      </c>
      <c r="O164" s="1">
        <v>6854.9146488379502</v>
      </c>
      <c r="P164" s="1">
        <v>23510.650756674393</v>
      </c>
      <c r="Q164" s="1">
        <v>45344.900644182824</v>
      </c>
      <c r="R164" s="1">
        <v>38806.604449786639</v>
      </c>
      <c r="S164" s="1">
        <f t="shared" si="19"/>
        <v>2158</v>
      </c>
      <c r="T164" s="1">
        <v>6672.2330713787032</v>
      </c>
      <c r="U164" s="1">
        <v>22713.600227770577</v>
      </c>
      <c r="V164" s="1">
        <v>43568.161518358131</v>
      </c>
      <c r="W164" s="1">
        <v>39873.838909081278</v>
      </c>
      <c r="X164" s="1">
        <f t="shared" si="20"/>
        <v>2158</v>
      </c>
      <c r="Y164" s="1">
        <v>6464.6894592623621</v>
      </c>
      <c r="Z164" s="1">
        <v>21849.694395509261</v>
      </c>
      <c r="AA164" s="1">
        <v>41688.623632537143</v>
      </c>
      <c r="AB164" s="1">
        <v>40930.481010714808</v>
      </c>
      <c r="AC164" s="1">
        <f t="shared" si="21"/>
        <v>2158</v>
      </c>
      <c r="AD164" s="1">
        <v>1010.6597231547371</v>
      </c>
      <c r="AE164" s="1">
        <v>3479.8626415381314</v>
      </c>
      <c r="AF164" s="1">
        <v>6674.7211062706965</v>
      </c>
      <c r="AG164" s="1">
        <v>5065.7499687003419</v>
      </c>
      <c r="AH164" s="1">
        <v>1393.6763604341209</v>
      </c>
      <c r="AI164" s="1">
        <v>4669.6755013711627</v>
      </c>
      <c r="AJ164" s="1">
        <v>8806.1047272319029</v>
      </c>
      <c r="AK164" s="1">
        <v>7236.9334635145724</v>
      </c>
      <c r="AL164" s="1">
        <f t="shared" si="22"/>
        <v>9999</v>
      </c>
      <c r="AM164" s="1">
        <v>1840.1764368765641</v>
      </c>
      <c r="AN164" s="1">
        <v>6053.4458323777089</v>
      </c>
      <c r="AO164" s="1">
        <v>11280.97991519278</v>
      </c>
      <c r="AP164" s="1">
        <v>10003.317246184466</v>
      </c>
      <c r="AQ164" s="1">
        <f t="shared" si="23"/>
        <v>9999</v>
      </c>
      <c r="AR164" s="1">
        <v>2330.5853387312195</v>
      </c>
      <c r="AS164" s="1">
        <v>7571.7518981404073</v>
      </c>
      <c r="AT164" s="1">
        <v>13994.310782894316</v>
      </c>
      <c r="AU164" s="1">
        <v>13365.86308594159</v>
      </c>
      <c r="AV164" s="1">
        <f t="shared" si="24"/>
        <v>9999</v>
      </c>
      <c r="AW164" s="1">
        <v>2836.2903038026893</v>
      </c>
      <c r="AX164" s="1">
        <v>9137.3564478945264</v>
      </c>
      <c r="AY164" s="1">
        <v>16791.679288884134</v>
      </c>
      <c r="AZ164" s="1">
        <v>17268.116976010086</v>
      </c>
      <c r="BA164" s="1">
        <f t="shared" si="25"/>
        <v>9999</v>
      </c>
    </row>
    <row r="165" spans="1:53">
      <c r="A165" s="2">
        <f t="shared" si="26"/>
        <v>2159</v>
      </c>
      <c r="B165" s="1">
        <f>economy!Z205</f>
        <v>7.5923324349331196</v>
      </c>
      <c r="C165" s="1">
        <f>economy!AA205</f>
        <v>232.18655684029147</v>
      </c>
      <c r="D165" s="1">
        <f>economy!AB205</f>
        <v>694.46895710092144</v>
      </c>
      <c r="E165" s="1">
        <f>SUMPRODUCT(economy!B205:D205,economy!K205:M205)/SUM(economy!B205:D205)</f>
        <v>170.14227143019301</v>
      </c>
      <c r="F165" s="1">
        <v>7052.847281388611</v>
      </c>
      <c r="G165" s="1">
        <v>24712.717199221497</v>
      </c>
      <c r="H165" s="1">
        <v>48793.201194574372</v>
      </c>
      <c r="I165" s="1">
        <v>36744.327509725183</v>
      </c>
      <c r="J165" s="1">
        <v>6921.4744191291093</v>
      </c>
      <c r="K165" s="1">
        <v>24055.761755355234</v>
      </c>
      <c r="L165" s="1">
        <v>47220.487294527047</v>
      </c>
      <c r="M165" s="1">
        <v>37830.74741508851</v>
      </c>
      <c r="N165" s="1">
        <f t="shared" si="18"/>
        <v>2159</v>
      </c>
      <c r="O165" s="1">
        <v>6767.0247859146275</v>
      </c>
      <c r="P165" s="1">
        <v>23334.740346894076</v>
      </c>
      <c r="Q165" s="1">
        <v>45545.323082232913</v>
      </c>
      <c r="R165" s="1">
        <v>38916.220152598922</v>
      </c>
      <c r="S165" s="1">
        <f t="shared" si="19"/>
        <v>2159</v>
      </c>
      <c r="T165" s="1">
        <v>6588.6617131856201</v>
      </c>
      <c r="U165" s="1">
        <v>22548.265983906796</v>
      </c>
      <c r="V165" s="1">
        <v>43766.982931986604</v>
      </c>
      <c r="W165" s="1">
        <v>39996.513231510493</v>
      </c>
      <c r="X165" s="1">
        <f t="shared" si="20"/>
        <v>2159</v>
      </c>
      <c r="Y165" s="1">
        <v>6385.6288996570584</v>
      </c>
      <c r="Z165" s="1">
        <v>21695.150489261898</v>
      </c>
      <c r="AA165" s="1">
        <v>41885.017654592593</v>
      </c>
      <c r="AB165" s="1">
        <v>41066.78435688428</v>
      </c>
      <c r="AC165" s="1">
        <f t="shared" si="21"/>
        <v>2159</v>
      </c>
      <c r="AD165" s="1">
        <v>980.32548598888388</v>
      </c>
      <c r="AE165" s="1">
        <v>3396.3072457339417</v>
      </c>
      <c r="AF165" s="1">
        <v>6594.7388180885755</v>
      </c>
      <c r="AG165" s="1">
        <v>5007.0877464257937</v>
      </c>
      <c r="AH165" s="1">
        <v>1346.0133150302345</v>
      </c>
      <c r="AI165" s="1">
        <v>4537.3231818463573</v>
      </c>
      <c r="AJ165" s="1">
        <v>8661.6826272243252</v>
      </c>
      <c r="AK165" s="1">
        <v>7114.6643805650128</v>
      </c>
      <c r="AL165" s="1">
        <f t="shared" si="22"/>
        <v>9999</v>
      </c>
      <c r="AM165" s="1">
        <v>1776.4930351148635</v>
      </c>
      <c r="AN165" s="1">
        <v>5877.3085053068671</v>
      </c>
      <c r="AO165" s="1">
        <v>11085.195906116389</v>
      </c>
      <c r="AP165" s="1">
        <v>9821.6343269769532</v>
      </c>
      <c r="AQ165" s="1">
        <f t="shared" si="23"/>
        <v>9999</v>
      </c>
      <c r="AR165" s="1">
        <v>2253.7280125281559</v>
      </c>
      <c r="AS165" s="1">
        <v>7361.2524960379269</v>
      </c>
      <c r="AT165" s="1">
        <v>13766.894101538119</v>
      </c>
      <c r="AU165" s="1">
        <v>13137.102849903025</v>
      </c>
      <c r="AV165" s="1">
        <f t="shared" si="24"/>
        <v>9999</v>
      </c>
      <c r="AW165" s="1">
        <v>2750.3167415018579</v>
      </c>
      <c r="AX165" s="1">
        <v>8905.2423004191714</v>
      </c>
      <c r="AY165" s="1">
        <v>16556.549116117047</v>
      </c>
      <c r="AZ165" s="1">
        <v>17012.207775760588</v>
      </c>
      <c r="BA165" s="1">
        <f t="shared" si="25"/>
        <v>9999</v>
      </c>
    </row>
    <row r="166" spans="1:53">
      <c r="A166" s="2">
        <f t="shared" si="26"/>
        <v>2160</v>
      </c>
      <c r="B166" s="1">
        <f>economy!Z206</f>
        <v>0.96571735946018922</v>
      </c>
      <c r="C166" s="1">
        <f>economy!AA206</f>
        <v>206.19198097757464</v>
      </c>
      <c r="D166" s="1">
        <f>economy!AB206</f>
        <v>648.53062080371876</v>
      </c>
      <c r="E166" s="1">
        <f>SUMPRODUCT(economy!B206:D206,economy!K206:M206)/SUM(economy!B206:D206)</f>
        <v>145.03868344759002</v>
      </c>
      <c r="F166" s="1">
        <v>6958.0559159415525</v>
      </c>
      <c r="G166" s="1">
        <v>24516.895458187359</v>
      </c>
      <c r="H166" s="1">
        <v>48993.329516018872</v>
      </c>
      <c r="I166" s="1">
        <v>36828.730334683045</v>
      </c>
      <c r="J166" s="1">
        <v>6830.4767743093344</v>
      </c>
      <c r="K166" s="1">
        <v>23869.801309673108</v>
      </c>
      <c r="L166" s="1">
        <v>47420.435553383933</v>
      </c>
      <c r="M166" s="1">
        <v>37926.888481408023</v>
      </c>
      <c r="N166" s="1">
        <f t="shared" si="18"/>
        <v>2160</v>
      </c>
      <c r="O166" s="1">
        <v>6680.0426693153468</v>
      </c>
      <c r="P166" s="1">
        <v>23158.955980015209</v>
      </c>
      <c r="Q166" s="1">
        <v>45744.428441251999</v>
      </c>
      <c r="R166" s="1">
        <v>39024.726789925022</v>
      </c>
      <c r="S166" s="1">
        <f t="shared" si="19"/>
        <v>2160</v>
      </c>
      <c r="T166" s="1">
        <v>6505.904810426915</v>
      </c>
      <c r="U166" s="1">
        <v>22382.930422001842</v>
      </c>
      <c r="V166" s="1">
        <v>43964.508210247048</v>
      </c>
      <c r="W166" s="1">
        <v>40117.993691029878</v>
      </c>
      <c r="X166" s="1">
        <f t="shared" si="20"/>
        <v>2160</v>
      </c>
      <c r="Y166" s="1">
        <v>6307.2925240046234</v>
      </c>
      <c r="Z166" s="1">
        <v>21540.489879845351</v>
      </c>
      <c r="AA166" s="1">
        <v>42080.148156749266</v>
      </c>
      <c r="AB166" s="1">
        <v>41201.816977027731</v>
      </c>
      <c r="AC166" s="1">
        <f t="shared" si="21"/>
        <v>2160</v>
      </c>
      <c r="AD166" s="1">
        <v>953.60978498713519</v>
      </c>
      <c r="AE166" s="1">
        <v>3323.3968778545077</v>
      </c>
      <c r="AF166" s="1">
        <v>6531.8164390168768</v>
      </c>
      <c r="AG166" s="1">
        <v>4962.7691630836425</v>
      </c>
      <c r="AH166" s="1">
        <v>1302.3097125031993</v>
      </c>
      <c r="AI166" s="1">
        <v>4416.1588797646546</v>
      </c>
      <c r="AJ166" s="1">
        <v>8533.5410653268573</v>
      </c>
      <c r="AK166" s="1">
        <v>7007.1238609184784</v>
      </c>
      <c r="AL166" s="1">
        <f t="shared" si="22"/>
        <v>9999</v>
      </c>
      <c r="AM166" s="1">
        <v>1716.8279820140835</v>
      </c>
      <c r="AN166" s="1">
        <v>5712.0858309477908</v>
      </c>
      <c r="AO166" s="1">
        <v>10903.703349048206</v>
      </c>
      <c r="AP166" s="1">
        <v>9653.885623651604</v>
      </c>
      <c r="AQ166" s="1">
        <f t="shared" si="23"/>
        <v>9999</v>
      </c>
      <c r="AR166" s="1">
        <v>2180.6688503430937</v>
      </c>
      <c r="AS166" s="1">
        <v>7160.6201952478068</v>
      </c>
      <c r="AT166" s="1">
        <v>13550.803015439713</v>
      </c>
      <c r="AU166" s="1">
        <v>12920.294875757107</v>
      </c>
      <c r="AV166" s="1">
        <f t="shared" si="24"/>
        <v>9999</v>
      </c>
      <c r="AW166" s="1">
        <v>2667.6942430623258</v>
      </c>
      <c r="AX166" s="1">
        <v>8681.3607576423474</v>
      </c>
      <c r="AY166" s="1">
        <v>16329.248783651754</v>
      </c>
      <c r="AZ166" s="1">
        <v>16765.326920062875</v>
      </c>
      <c r="BA166" s="1">
        <f t="shared" si="25"/>
        <v>9999</v>
      </c>
    </row>
    <row r="167" spans="1:53">
      <c r="A167" s="2">
        <f t="shared" si="26"/>
        <v>2161</v>
      </c>
      <c r="B167" s="1">
        <f>economy!Z207</f>
        <v>-2.649088751841993</v>
      </c>
      <c r="C167" s="1">
        <f>economy!AA207</f>
        <v>189.71424845978896</v>
      </c>
      <c r="D167" s="1">
        <f>economy!AB207</f>
        <v>619.49703344287707</v>
      </c>
      <c r="E167" s="1">
        <f>SUMPRODUCT(economy!B207:D207,economy!K207:M207)/SUM(economy!B207:D207)</f>
        <v>136.52758863968492</v>
      </c>
      <c r="F167" s="1">
        <v>6864.3652979508979</v>
      </c>
      <c r="G167" s="1">
        <v>24321.531192065431</v>
      </c>
      <c r="H167" s="1">
        <v>49192.161248771947</v>
      </c>
      <c r="I167" s="1">
        <v>36912.25109351195</v>
      </c>
      <c r="J167" s="1">
        <v>6740.48384842002</v>
      </c>
      <c r="K167" s="1">
        <v>23684.150441968046</v>
      </c>
      <c r="L167" s="1">
        <v>47619.081574220349</v>
      </c>
      <c r="M167" s="1">
        <v>38022.048919636007</v>
      </c>
      <c r="N167" s="1">
        <f t="shared" si="18"/>
        <v>2161</v>
      </c>
      <c r="O167" s="1">
        <v>6593.9708747231098</v>
      </c>
      <c r="P167" s="1">
        <v>22983.342622445929</v>
      </c>
      <c r="Q167" s="1">
        <v>45942.237762892692</v>
      </c>
      <c r="R167" s="1">
        <v>39132.159463514858</v>
      </c>
      <c r="S167" s="1">
        <f t="shared" si="19"/>
        <v>2161</v>
      </c>
      <c r="T167" s="1">
        <v>6423.966060174861</v>
      </c>
      <c r="U167" s="1">
        <v>22217.637782354894</v>
      </c>
      <c r="V167" s="1">
        <v>44160.755499359882</v>
      </c>
      <c r="W167" s="1">
        <v>40238.313253885215</v>
      </c>
      <c r="X167" s="1">
        <f t="shared" si="20"/>
        <v>2161</v>
      </c>
      <c r="Y167" s="1">
        <v>6229.6849609265701</v>
      </c>
      <c r="Z167" s="1">
        <v>21385.755709085905</v>
      </c>
      <c r="AA167" s="1">
        <v>42274.030414713459</v>
      </c>
      <c r="AB167" s="1">
        <v>41335.609396064741</v>
      </c>
      <c r="AC167" s="1">
        <f t="shared" si="21"/>
        <v>2161</v>
      </c>
      <c r="AD167" s="1">
        <v>930.27968128868758</v>
      </c>
      <c r="AE167" s="1">
        <v>3260.5530303214205</v>
      </c>
      <c r="AF167" s="1">
        <v>6485.5011000212762</v>
      </c>
      <c r="AG167" s="1">
        <v>4932.3628575893727</v>
      </c>
      <c r="AH167" s="1">
        <v>1262.3626907073353</v>
      </c>
      <c r="AI167" s="1">
        <v>4305.7103493641989</v>
      </c>
      <c r="AJ167" s="1">
        <v>8421.4230976766485</v>
      </c>
      <c r="AK167" s="1">
        <v>6914.0237538710471</v>
      </c>
      <c r="AL167" s="1">
        <f t="shared" si="22"/>
        <v>9999</v>
      </c>
      <c r="AM167" s="1">
        <v>1661.025186417115</v>
      </c>
      <c r="AN167" s="1">
        <v>5557.4518396418061</v>
      </c>
      <c r="AO167" s="1">
        <v>10736.468020388726</v>
      </c>
      <c r="AP167" s="1">
        <v>9499.9809582288617</v>
      </c>
      <c r="AQ167" s="1">
        <f t="shared" si="23"/>
        <v>9999</v>
      </c>
      <c r="AR167" s="1">
        <v>2111.3041987452589</v>
      </c>
      <c r="AS167" s="1">
        <v>6969.6819859499055</v>
      </c>
      <c r="AT167" s="1">
        <v>13346.198178639177</v>
      </c>
      <c r="AU167" s="1">
        <v>12715.551576061784</v>
      </c>
      <c r="AV167" s="1">
        <f t="shared" si="24"/>
        <v>9999</v>
      </c>
      <c r="AW167" s="1">
        <v>2588.3676329751988</v>
      </c>
      <c r="AX167" s="1">
        <v>8465.6709220237863</v>
      </c>
      <c r="AY167" s="1">
        <v>16110.069350499038</v>
      </c>
      <c r="AZ167" s="1">
        <v>16527.750206534602</v>
      </c>
      <c r="BA167" s="1">
        <f t="shared" si="25"/>
        <v>9999</v>
      </c>
    </row>
    <row r="168" spans="1:53">
      <c r="A168" s="2">
        <f t="shared" si="26"/>
        <v>2162</v>
      </c>
      <c r="B168" s="1">
        <f>economy!Z208</f>
        <v>-3.6178653082194452</v>
      </c>
      <c r="C168" s="1">
        <f>economy!AA208</f>
        <v>181.78438130572266</v>
      </c>
      <c r="D168" s="1">
        <f>economy!AB208</f>
        <v>606.21045657523564</v>
      </c>
      <c r="E168" s="1">
        <f>SUMPRODUCT(economy!B208:D208,economy!K208:M208)/SUM(economy!B208:D208)</f>
        <v>143.17644863489488</v>
      </c>
      <c r="F168" s="1">
        <v>6771.7745292889113</v>
      </c>
      <c r="G168" s="1">
        <v>24126.667843811185</v>
      </c>
      <c r="H168" s="1">
        <v>49389.722887508164</v>
      </c>
      <c r="I168" s="1">
        <v>36994.927649882673</v>
      </c>
      <c r="J168" s="1">
        <v>6651.4962536492149</v>
      </c>
      <c r="K168" s="1">
        <v>23498.852766420743</v>
      </c>
      <c r="L168" s="1">
        <v>47816.449103889958</v>
      </c>
      <c r="M168" s="1">
        <v>38116.265172363484</v>
      </c>
      <c r="N168" s="1">
        <f t="shared" si="18"/>
        <v>2162</v>
      </c>
      <c r="O168" s="1">
        <v>6508.8113499714145</v>
      </c>
      <c r="P168" s="1">
        <v>22807.943677022457</v>
      </c>
      <c r="Q168" s="1">
        <v>46138.771993429851</v>
      </c>
      <c r="R168" s="1">
        <v>39238.552891111853</v>
      </c>
      <c r="S168" s="1">
        <f t="shared" si="19"/>
        <v>2162</v>
      </c>
      <c r="T168" s="1">
        <v>6342.8485645031951</v>
      </c>
      <c r="U168" s="1">
        <v>22052.43087699659</v>
      </c>
      <c r="V168" s="1">
        <v>44355.742924876919</v>
      </c>
      <c r="W168" s="1">
        <v>40357.504605305818</v>
      </c>
      <c r="X168" s="1">
        <f t="shared" si="20"/>
        <v>2162</v>
      </c>
      <c r="Y168" s="1">
        <v>6152.8102804569562</v>
      </c>
      <c r="Z168" s="1">
        <v>21230.989826417695</v>
      </c>
      <c r="AA168" s="1">
        <v>42466.679748595488</v>
      </c>
      <c r="AB168" s="1">
        <v>41468.191959509903</v>
      </c>
      <c r="AC168" s="1">
        <f t="shared" si="21"/>
        <v>2162</v>
      </c>
      <c r="AD168" s="1">
        <v>910.11155788833628</v>
      </c>
      <c r="AE168" s="1">
        <v>3207.2129152470338</v>
      </c>
      <c r="AF168" s="1">
        <v>6455.3346193161606</v>
      </c>
      <c r="AG168" s="1">
        <v>4915.4394884373514</v>
      </c>
      <c r="AH168" s="1">
        <v>1225.9728350734486</v>
      </c>
      <c r="AI168" s="1">
        <v>4205.5050486558885</v>
      </c>
      <c r="AJ168" s="1">
        <v>8325.0465622343527</v>
      </c>
      <c r="AK168" s="1">
        <v>6835.0577027687405</v>
      </c>
      <c r="AL168" s="1">
        <f t="shared" si="22"/>
        <v>9999</v>
      </c>
      <c r="AM168" s="1">
        <v>1608.9274058237818</v>
      </c>
      <c r="AN168" s="1">
        <v>5413.0687137410459</v>
      </c>
      <c r="AO168" s="1">
        <v>10583.420608315309</v>
      </c>
      <c r="AP168" s="1">
        <v>9359.7991834993809</v>
      </c>
      <c r="AQ168" s="1">
        <f t="shared" si="23"/>
        <v>9999</v>
      </c>
      <c r="AR168" s="1">
        <v>2045.5263847428996</v>
      </c>
      <c r="AS168" s="1">
        <v>6788.2469562839315</v>
      </c>
      <c r="AT168" s="1">
        <v>13153.204820600544</v>
      </c>
      <c r="AU168" s="1">
        <v>12522.950253744088</v>
      </c>
      <c r="AV168" s="1">
        <f t="shared" si="24"/>
        <v>9999</v>
      </c>
      <c r="AW168" s="1">
        <v>2512.2765510098002</v>
      </c>
      <c r="AX168" s="1">
        <v>8258.1129378548194</v>
      </c>
      <c r="AY168" s="1">
        <v>15899.272867570737</v>
      </c>
      <c r="AZ168" s="1">
        <v>16299.721677314838</v>
      </c>
      <c r="BA168" s="1">
        <f t="shared" si="25"/>
        <v>9999</v>
      </c>
    </row>
    <row r="169" spans="1:53">
      <c r="A169" s="2">
        <f t="shared" si="26"/>
        <v>2163</v>
      </c>
      <c r="B169" s="1">
        <f>economy!Z209</f>
        <v>-2.2858739062775455</v>
      </c>
      <c r="C169" s="1">
        <f>economy!AA209</f>
        <v>181.48395870531999</v>
      </c>
      <c r="D169" s="1">
        <f>economy!AB209</f>
        <v>607.54472629185807</v>
      </c>
      <c r="E169" s="1">
        <f>SUMPRODUCT(economy!B209:D209,economy!K209:M209)/SUM(economy!B209:D209)</f>
        <v>163.60139721717033</v>
      </c>
      <c r="F169" s="1">
        <v>6680.2820610410163</v>
      </c>
      <c r="G169" s="1">
        <v>23932.347066661408</v>
      </c>
      <c r="H169" s="1">
        <v>49586.04063793672</v>
      </c>
      <c r="I169" s="1">
        <v>37076.797261156185</v>
      </c>
      <c r="J169" s="1">
        <v>6563.5139726627212</v>
      </c>
      <c r="K169" s="1">
        <v>23313.950231577233</v>
      </c>
      <c r="L169" s="1">
        <v>48012.561692274612</v>
      </c>
      <c r="M169" s="1">
        <v>38209.573176210302</v>
      </c>
      <c r="N169" s="1">
        <f t="shared" si="18"/>
        <v>2163</v>
      </c>
      <c r="O169" s="1">
        <v>6424.5654392215674</v>
      </c>
      <c r="P169" s="1">
        <v>22632.801008682694</v>
      </c>
      <c r="Q169" s="1">
        <v>46334.051966078448</v>
      </c>
      <c r="R169" s="1">
        <v>39343.941386028782</v>
      </c>
      <c r="S169" s="1">
        <f t="shared" si="19"/>
        <v>2163</v>
      </c>
      <c r="T169" s="1">
        <v>6262.554851830645</v>
      </c>
      <c r="U169" s="1">
        <v>21887.351110189105</v>
      </c>
      <c r="V169" s="1">
        <v>44549.488574442417</v>
      </c>
      <c r="W169" s="1">
        <v>40475.600127789279</v>
      </c>
      <c r="X169" s="1">
        <f t="shared" si="20"/>
        <v>2163</v>
      </c>
      <c r="Y169" s="1">
        <v>6076.6720126706223</v>
      </c>
      <c r="Z169" s="1">
        <v>21076.232804679581</v>
      </c>
      <c r="AA169" s="1">
        <v>42658.111506401998</v>
      </c>
      <c r="AB169" s="1">
        <v>41599.594810836417</v>
      </c>
      <c r="AC169" s="1">
        <f t="shared" si="21"/>
        <v>2163</v>
      </c>
      <c r="AD169" s="1">
        <v>892.89158390252362</v>
      </c>
      <c r="AE169" s="1">
        <v>3162.8314185949462</v>
      </c>
      <c r="AF169" s="1">
        <v>6440.8575677198633</v>
      </c>
      <c r="AG169" s="1">
        <v>4911.5750056912912</v>
      </c>
      <c r="AH169" s="1">
        <v>1192.9449792032838</v>
      </c>
      <c r="AI169" s="1">
        <v>4115.0727955094653</v>
      </c>
      <c r="AJ169" s="1">
        <v>8244.108099575602</v>
      </c>
      <c r="AK169" s="1">
        <v>6769.9048455818793</v>
      </c>
      <c r="AL169" s="1">
        <f t="shared" si="22"/>
        <v>9999</v>
      </c>
      <c r="AM169" s="1">
        <v>1560.377084502149</v>
      </c>
      <c r="AN169" s="1">
        <v>5278.5892884831783</v>
      </c>
      <c r="AO169" s="1">
        <v>10444.459615372481</v>
      </c>
      <c r="AP169" s="1">
        <v>9233.1911664271229</v>
      </c>
      <c r="AQ169" s="1">
        <f t="shared" si="23"/>
        <v>9999</v>
      </c>
      <c r="AR169" s="1">
        <v>1983.224414640461</v>
      </c>
      <c r="AS169" s="1">
        <v>6616.1081896632468</v>
      </c>
      <c r="AT169" s="1">
        <v>12971.914245458369</v>
      </c>
      <c r="AU169" s="1">
        <v>12342.534874480556</v>
      </c>
      <c r="AV169" s="1">
        <f t="shared" si="24"/>
        <v>9999</v>
      </c>
      <c r="AW169" s="1">
        <v>2439.3559407895314</v>
      </c>
      <c r="AX169" s="1">
        <v>8058.6091682058832</v>
      </c>
      <c r="AY169" s="1">
        <v>15697.092700632686</v>
      </c>
      <c r="AZ169" s="1">
        <v>16081.454191024482</v>
      </c>
      <c r="BA169" s="1">
        <f t="shared" si="25"/>
        <v>9999</v>
      </c>
    </row>
    <row r="170" spans="1:53">
      <c r="A170" s="2">
        <f t="shared" si="26"/>
        <v>2164</v>
      </c>
      <c r="B170" s="1">
        <f>economy!Z210</f>
        <v>1.0254714200300921</v>
      </c>
      <c r="C170" s="1">
        <f>economy!AA210</f>
        <v>187.95598555773483</v>
      </c>
      <c r="D170" s="1">
        <f>economy!AB210</f>
        <v>622.42708654828141</v>
      </c>
      <c r="E170" s="1">
        <f>SUMPRODUCT(economy!B210:D210,economy!K210:M210)/SUM(economy!B210:D210)</f>
        <v>196.49574294562154</v>
      </c>
      <c r="F170" s="1">
        <v>6589.8857230207705</v>
      </c>
      <c r="G170" s="1">
        <v>23738.608761973086</v>
      </c>
      <c r="H170" s="1">
        <v>49781.14040030969</v>
      </c>
      <c r="I170" s="1">
        <v>37157.896562993839</v>
      </c>
      <c r="J170" s="1">
        <v>6476.5363852425007</v>
      </c>
      <c r="K170" s="1">
        <v>23129.483152273639</v>
      </c>
      <c r="L170" s="1">
        <v>48207.44267546654</v>
      </c>
      <c r="M170" s="1">
        <v>38302.008344418216</v>
      </c>
      <c r="N170" s="1">
        <f t="shared" si="18"/>
        <v>2164</v>
      </c>
      <c r="O170" s="1">
        <v>6341.2339067793591</v>
      </c>
      <c r="P170" s="1">
        <v>22457.954970849445</v>
      </c>
      <c r="Q170" s="1">
        <v>46528.098384183839</v>
      </c>
      <c r="R170" s="1">
        <v>39448.358838025328</v>
      </c>
      <c r="S170" s="1">
        <f t="shared" si="19"/>
        <v>2164</v>
      </c>
      <c r="T170" s="1">
        <v>6183.0868979963016</v>
      </c>
      <c r="U170" s="1">
        <v>21722.438499679862</v>
      </c>
      <c r="V170" s="1">
        <v>44742.010481306541</v>
      </c>
      <c r="W170" s="1">
        <v>40592.631880596011</v>
      </c>
      <c r="X170" s="1">
        <f t="shared" si="20"/>
        <v>2164</v>
      </c>
      <c r="Y170" s="1">
        <v>6001.2731661234684</v>
      </c>
      <c r="Z170" s="1">
        <v>20921.523956687644</v>
      </c>
      <c r="AA170" s="1">
        <v>42848.341048163158</v>
      </c>
      <c r="AB170" s="1">
        <v>41729.847869946847</v>
      </c>
      <c r="AC170" s="1">
        <f t="shared" si="21"/>
        <v>2164</v>
      </c>
      <c r="AD170" s="1">
        <v>878.41600472757762</v>
      </c>
      <c r="AE170" s="1">
        <v>3126.8825676816109</v>
      </c>
      <c r="AF170" s="1">
        <v>6441.6127115330037</v>
      </c>
      <c r="AG170" s="1">
        <v>4920.3533038811274</v>
      </c>
      <c r="AH170" s="1">
        <v>1163.0888898971534</v>
      </c>
      <c r="AI170" s="1">
        <v>4033.9481304037413</v>
      </c>
      <c r="AJ170" s="1">
        <v>8178.2869355108805</v>
      </c>
      <c r="AK170" s="1">
        <v>6718.2332407651011</v>
      </c>
      <c r="AL170" s="1">
        <f t="shared" si="22"/>
        <v>9999</v>
      </c>
      <c r="AM170" s="1">
        <v>1515.2171273500514</v>
      </c>
      <c r="AN170" s="1">
        <v>5153.6594186053608</v>
      </c>
      <c r="AO170" s="1">
        <v>10319.454265764329</v>
      </c>
      <c r="AP170" s="1">
        <v>9119.9827354572808</v>
      </c>
      <c r="AQ170" s="1">
        <f t="shared" si="23"/>
        <v>9999</v>
      </c>
      <c r="AR170" s="1">
        <v>1924.2846475226138</v>
      </c>
      <c r="AS170" s="1">
        <v>6453.0446372141469</v>
      </c>
      <c r="AT170" s="1">
        <v>12802.385451867689</v>
      </c>
      <c r="AU170" s="1">
        <v>12174.317937972575</v>
      </c>
      <c r="AV170" s="1">
        <f t="shared" si="24"/>
        <v>9999</v>
      </c>
      <c r="AW170" s="1">
        <v>2369.5365369781516</v>
      </c>
      <c r="AX170" s="1">
        <v>7867.0654051355341</v>
      </c>
      <c r="AY170" s="1">
        <v>15503.733995755629</v>
      </c>
      <c r="AZ170" s="1">
        <v>15873.130139337038</v>
      </c>
      <c r="BA170" s="1">
        <f t="shared" si="25"/>
        <v>9999</v>
      </c>
    </row>
    <row r="171" spans="1:53">
      <c r="A171" s="2">
        <f t="shared" si="26"/>
        <v>2165</v>
      </c>
      <c r="B171" s="1">
        <f>economy!Z211</f>
        <v>6.0219141563925618</v>
      </c>
      <c r="C171" s="1">
        <f>economy!AA211</f>
        <v>200.41510903953144</v>
      </c>
      <c r="D171" s="1">
        <f>economy!AB211</f>
        <v>649.85938116486159</v>
      </c>
      <c r="E171" s="1">
        <f>SUMPRODUCT(economy!B211:D211,economy!K211:M211)/SUM(economy!B211:D211)</f>
        <v>240.65954557353604</v>
      </c>
      <c r="F171" s="1">
        <v>6500.5827526822331</v>
      </c>
      <c r="G171" s="1">
        <v>23545.491117519159</v>
      </c>
      <c r="H171" s="1">
        <v>49975.047754026251</v>
      </c>
      <c r="I171" s="1">
        <v>37238.261555380202</v>
      </c>
      <c r="J171" s="1">
        <v>6390.5622944390834</v>
      </c>
      <c r="K171" s="1">
        <v>22945.490242117005</v>
      </c>
      <c r="L171" s="1">
        <v>48401.115159930283</v>
      </c>
      <c r="M171" s="1">
        <v>38393.605550793662</v>
      </c>
      <c r="N171" s="1">
        <f t="shared" si="18"/>
        <v>2165</v>
      </c>
      <c r="O171" s="1">
        <v>6258.8169605305102</v>
      </c>
      <c r="P171" s="1">
        <v>22283.44443244478</v>
      </c>
      <c r="Q171" s="1">
        <v>46720.931805274311</v>
      </c>
      <c r="R171" s="1">
        <v>39551.838695460901</v>
      </c>
      <c r="S171" s="1">
        <f t="shared" si="19"/>
        <v>2165</v>
      </c>
      <c r="T171" s="1">
        <v>6104.4461470468868</v>
      </c>
      <c r="U171" s="1">
        <v>21557.731698638727</v>
      </c>
      <c r="V171" s="1">
        <v>44933.326608584859</v>
      </c>
      <c r="W171" s="1">
        <v>40708.631580432826</v>
      </c>
      <c r="X171" s="1">
        <f t="shared" si="20"/>
        <v>2165</v>
      </c>
      <c r="Y171" s="1">
        <v>5926.616246085453</v>
      </c>
      <c r="Z171" s="1">
        <v>20766.901352520828</v>
      </c>
      <c r="AA171" s="1">
        <v>43037.38373069324</v>
      </c>
      <c r="AB171" s="1">
        <v>41858.980812737209</v>
      </c>
      <c r="AC171" s="1">
        <f t="shared" si="21"/>
        <v>2165</v>
      </c>
      <c r="AD171" s="1">
        <v>866.4912680389491</v>
      </c>
      <c r="AE171" s="1">
        <v>3098.8605315797558</v>
      </c>
      <c r="AF171" s="1">
        <v>6457.1478135868956</v>
      </c>
      <c r="AG171" s="1">
        <v>4941.3682460568525</v>
      </c>
      <c r="AH171" s="1">
        <v>1136.2198375459993</v>
      </c>
      <c r="AI171" s="1">
        <v>3961.6723798945395</v>
      </c>
      <c r="AJ171" s="1">
        <v>8127.2483856765712</v>
      </c>
      <c r="AK171" s="1">
        <v>6679.7029847930144</v>
      </c>
      <c r="AL171" s="1">
        <f t="shared" si="22"/>
        <v>9999</v>
      </c>
      <c r="AM171" s="1">
        <v>1473.2916064667845</v>
      </c>
      <c r="AN171" s="1">
        <v>5037.9201959432121</v>
      </c>
      <c r="AO171" s="1">
        <v>10208.24738131541</v>
      </c>
      <c r="AP171" s="1">
        <v>9019.9775575187541</v>
      </c>
      <c r="AQ171" s="1">
        <f t="shared" si="23"/>
        <v>9999</v>
      </c>
      <c r="AR171" s="1">
        <v>1868.5914392668403</v>
      </c>
      <c r="AS171" s="1">
        <v>6298.8229504560995</v>
      </c>
      <c r="AT171" s="1">
        <v>12644.646849456803</v>
      </c>
      <c r="AU171" s="1">
        <v>12018.282422673868</v>
      </c>
      <c r="AV171" s="1">
        <f t="shared" si="24"/>
        <v>9999</v>
      </c>
      <c r="AW171" s="1">
        <v>2302.7453475725188</v>
      </c>
      <c r="AX171" s="1">
        <v>7683.372102188433</v>
      </c>
      <c r="AY171" s="1">
        <v>15319.374275539647</v>
      </c>
      <c r="AZ171" s="1">
        <v>15674.902293964773</v>
      </c>
      <c r="BA171" s="1">
        <f t="shared" si="25"/>
        <v>9999</v>
      </c>
    </row>
    <row r="172" spans="1:53">
      <c r="A172" s="2">
        <f t="shared" si="26"/>
        <v>2166</v>
      </c>
      <c r="B172" s="1">
        <f>economy!Z212</f>
        <v>12.439605299932776</v>
      </c>
      <c r="C172" s="1">
        <f>economy!AA212</f>
        <v>218.1568141811602</v>
      </c>
      <c r="D172" s="1">
        <f>economy!AB212</f>
        <v>688.93778817405735</v>
      </c>
      <c r="E172" s="1">
        <f>SUMPRODUCT(economy!B212:D212,economy!K212:M212)/SUM(economy!B212:D212)</f>
        <v>295.02939066808062</v>
      </c>
      <c r="F172" s="1">
        <v>6412.369823412494</v>
      </c>
      <c r="G172" s="1">
        <v>23353.030646153915</v>
      </c>
      <c r="H172" s="1">
        <v>50167.787943308911</v>
      </c>
      <c r="I172" s="1">
        <v>37317.927590016137</v>
      </c>
      <c r="J172" s="1">
        <v>6305.589952219585</v>
      </c>
      <c r="K172" s="1">
        <v>22762.008646441525</v>
      </c>
      <c r="L172" s="1">
        <v>48593.602007625952</v>
      </c>
      <c r="M172" s="1">
        <v>38484.399114964654</v>
      </c>
      <c r="N172" s="1">
        <f t="shared" si="18"/>
        <v>2166</v>
      </c>
      <c r="O172" s="1">
        <v>6177.314274976372</v>
      </c>
      <c r="P172" s="1">
        <v>22109.306805461754</v>
      </c>
      <c r="Q172" s="1">
        <v>46912.572625963054</v>
      </c>
      <c r="R172" s="1">
        <v>39654.413948693233</v>
      </c>
      <c r="S172" s="1">
        <f t="shared" si="19"/>
        <v>2166</v>
      </c>
      <c r="T172" s="1">
        <v>6026.6335317173061</v>
      </c>
      <c r="U172" s="1">
        <v>21393.268018211245</v>
      </c>
      <c r="V172" s="1">
        <v>45123.454834256168</v>
      </c>
      <c r="W172" s="1">
        <v>40823.630583302918</v>
      </c>
      <c r="X172" s="1">
        <f t="shared" si="20"/>
        <v>2166</v>
      </c>
      <c r="Y172" s="1">
        <v>5852.7032725484705</v>
      </c>
      <c r="Z172" s="1">
        <v>20612.401837459693</v>
      </c>
      <c r="AA172" s="1">
        <v>43225.254892980542</v>
      </c>
      <c r="AB172" s="1">
        <v>41987.023051737131</v>
      </c>
      <c r="AC172" s="1">
        <f t="shared" si="21"/>
        <v>2166</v>
      </c>
      <c r="AD172" s="1">
        <v>856.93399842453994</v>
      </c>
      <c r="AE172" s="1">
        <v>3078.2801832449695</v>
      </c>
      <c r="AF172" s="1">
        <v>6487.0177905139408</v>
      </c>
      <c r="AG172" s="1">
        <v>4974.22506652641</v>
      </c>
      <c r="AH172" s="1">
        <v>1112.1590544994096</v>
      </c>
      <c r="AI172" s="1">
        <v>3897.7954201919042</v>
      </c>
      <c r="AJ172" s="1">
        <v>8090.6470498848012</v>
      </c>
      <c r="AK172" s="1">
        <v>6653.9689955335098</v>
      </c>
      <c r="AL172" s="1">
        <f t="shared" si="22"/>
        <v>9999</v>
      </c>
      <c r="AM172" s="1">
        <v>1434.4463984418999</v>
      </c>
      <c r="AN172" s="1">
        <v>4931.0100062489209</v>
      </c>
      <c r="AO172" s="1">
        <v>10110.658192774554</v>
      </c>
      <c r="AP172" s="1">
        <v>8932.9599136242505</v>
      </c>
      <c r="AQ172" s="1">
        <f t="shared" si="23"/>
        <v>9999</v>
      </c>
      <c r="AR172" s="1">
        <v>1816.027753560247</v>
      </c>
      <c r="AS172" s="1">
        <v>6153.1992607226812</v>
      </c>
      <c r="AT172" s="1">
        <v>12498.698048105485</v>
      </c>
      <c r="AU172" s="1">
        <v>11874.383779118079</v>
      </c>
      <c r="AV172" s="1">
        <f t="shared" si="24"/>
        <v>9999</v>
      </c>
      <c r="AW172" s="1">
        <v>2238.9061280373949</v>
      </c>
      <c r="AX172" s="1">
        <v>7507.4056186019634</v>
      </c>
      <c r="AY172" s="1">
        <v>15144.164153645541</v>
      </c>
      <c r="AZ172" s="1">
        <v>15486.894769264265</v>
      </c>
      <c r="BA172" s="1">
        <f t="shared" si="25"/>
        <v>9999</v>
      </c>
    </row>
    <row r="173" spans="1:53">
      <c r="A173" s="2">
        <f t="shared" si="26"/>
        <v>2167</v>
      </c>
      <c r="B173" s="1">
        <f>economy!Z213</f>
        <v>20.048182801478706</v>
      </c>
      <c r="C173" s="1">
        <f>economy!AA213</f>
        <v>240.56507239873349</v>
      </c>
      <c r="D173" s="1">
        <f>economy!AB213</f>
        <v>738.87005061674222</v>
      </c>
      <c r="E173" s="1">
        <f>SUMPRODUCT(economy!B213:D213,economy!K213:M213)/SUM(economy!B213:D213)</f>
        <v>358.70681711998122</v>
      </c>
      <c r="F173" s="1">
        <v>6325.2430721891496</v>
      </c>
      <c r="G173" s="1">
        <v>23161.262224763846</v>
      </c>
      <c r="H173" s="1">
        <v>50359.385863925607</v>
      </c>
      <c r="I173" s="1">
        <v>37396.92935904066</v>
      </c>
      <c r="J173" s="1">
        <v>6221.6170845951838</v>
      </c>
      <c r="K173" s="1">
        <v>22579.073975661093</v>
      </c>
      <c r="L173" s="1">
        <v>48784.925822073288</v>
      </c>
      <c r="M173" s="1">
        <v>38574.422788916854</v>
      </c>
      <c r="N173" s="1">
        <f t="shared" si="18"/>
        <v>2167</v>
      </c>
      <c r="O173" s="1">
        <v>6096.7250138529771</v>
      </c>
      <c r="P173" s="1">
        <v>21935.578073020821</v>
      </c>
      <c r="Q173" s="1">
        <v>47103.041067684797</v>
      </c>
      <c r="R173" s="1">
        <v>39756.117114694425</v>
      </c>
      <c r="S173" s="1">
        <f t="shared" si="19"/>
        <v>2167</v>
      </c>
      <c r="T173" s="1">
        <v>5949.6494935876726</v>
      </c>
      <c r="U173" s="1">
        <v>21229.083450622238</v>
      </c>
      <c r="V173" s="1">
        <v>45312.412936888453</v>
      </c>
      <c r="W173" s="1">
        <v>40937.659867499824</v>
      </c>
      <c r="X173" s="1">
        <f t="shared" si="20"/>
        <v>2167</v>
      </c>
      <c r="Y173" s="1">
        <v>5779.5357979924211</v>
      </c>
      <c r="Z173" s="1">
        <v>20458.061050519103</v>
      </c>
      <c r="AA173" s="1">
        <v>43411.969842200779</v>
      </c>
      <c r="AB173" s="1">
        <v>42114.003717810039</v>
      </c>
      <c r="AC173" s="1">
        <f t="shared" si="21"/>
        <v>2167</v>
      </c>
      <c r="AD173" s="1">
        <v>849.57083604672619</v>
      </c>
      <c r="AE173" s="1">
        <v>3064.6772607022795</v>
      </c>
      <c r="AF173" s="1">
        <v>6530.7862418067252</v>
      </c>
      <c r="AG173" s="1">
        <v>5018.5411771507324</v>
      </c>
      <c r="AH173" s="1">
        <v>1090.7340856180838</v>
      </c>
      <c r="AI173" s="1">
        <v>3841.8771454328166</v>
      </c>
      <c r="AJ173" s="1">
        <v>8068.1296722293264</v>
      </c>
      <c r="AK173" s="1">
        <v>6640.6834439072227</v>
      </c>
      <c r="AL173" s="1">
        <f t="shared" si="22"/>
        <v>9999</v>
      </c>
      <c r="AM173" s="1">
        <v>1398.529751393263</v>
      </c>
      <c r="AN173" s="1">
        <v>4832.5664164889831</v>
      </c>
      <c r="AO173" s="1">
        <v>10026.485056330357</v>
      </c>
      <c r="AP173" s="1">
        <v>8858.6973455329189</v>
      </c>
      <c r="AQ173" s="1">
        <f t="shared" si="23"/>
        <v>9999</v>
      </c>
      <c r="AR173" s="1">
        <v>1766.4757369850722</v>
      </c>
      <c r="AS173" s="1">
        <v>6015.9208933167502</v>
      </c>
      <c r="AT173" s="1">
        <v>12364.511696843158</v>
      </c>
      <c r="AU173" s="1">
        <v>11742.55194792958</v>
      </c>
      <c r="AV173" s="1">
        <f t="shared" si="24"/>
        <v>9999</v>
      </c>
      <c r="AW173" s="1">
        <v>2177.9398442829001</v>
      </c>
      <c r="AX173" s="1">
        <v>7339.0294651381337</v>
      </c>
      <c r="AY173" s="1">
        <v>14978.228154619903</v>
      </c>
      <c r="AZ173" s="1">
        <v>15309.20408528452</v>
      </c>
      <c r="BA173" s="1">
        <f t="shared" si="25"/>
        <v>9999</v>
      </c>
    </row>
    <row r="174" spans="1:53">
      <c r="A174" s="2">
        <f t="shared" si="26"/>
        <v>2168</v>
      </c>
      <c r="B174" s="1">
        <f>economy!Z214</f>
        <v>28.653468330060338</v>
      </c>
      <c r="C174" s="1">
        <f>economy!AA214</f>
        <v>267.11775936174814</v>
      </c>
      <c r="D174" s="1">
        <f>economy!AB214</f>
        <v>798.98896183191641</v>
      </c>
      <c r="E174" s="1">
        <f>SUMPRODUCT(economy!B214:D214,economy!K214:M214)/SUM(economy!B214:D214)</f>
        <v>430.98303324818824</v>
      </c>
      <c r="F174" s="1">
        <v>6239.1981265899149</v>
      </c>
      <c r="G174" s="1">
        <v>22970.219133424373</v>
      </c>
      <c r="H174" s="1">
        <v>50549.866050932884</v>
      </c>
      <c r="I174" s="1">
        <v>37475.300885038305</v>
      </c>
      <c r="J174" s="1">
        <v>6138.640916213848</v>
      </c>
      <c r="K174" s="1">
        <v>22396.720338944448</v>
      </c>
      <c r="L174" s="1">
        <v>48975.108935338096</v>
      </c>
      <c r="M174" s="1">
        <v>38663.709744771797</v>
      </c>
      <c r="N174" s="1">
        <f t="shared" si="18"/>
        <v>2168</v>
      </c>
      <c r="O174" s="1">
        <v>6017.0478523185375</v>
      </c>
      <c r="P174" s="1">
        <v>21762.292817842466</v>
      </c>
      <c r="Q174" s="1">
        <v>47292.357163253211</v>
      </c>
      <c r="R174" s="1">
        <v>39856.980222853381</v>
      </c>
      <c r="S174" s="1">
        <f t="shared" si="19"/>
        <v>2168</v>
      </c>
      <c r="T174" s="1">
        <v>5873.4940029014542</v>
      </c>
      <c r="U174" s="1">
        <v>21065.212692767382</v>
      </c>
      <c r="V174" s="1">
        <v>45500.218582083864</v>
      </c>
      <c r="W174" s="1">
        <v>41050.750017720209</v>
      </c>
      <c r="X174" s="1">
        <f t="shared" si="20"/>
        <v>2168</v>
      </c>
      <c r="Y174" s="1">
        <v>5707.1149248944366</v>
      </c>
      <c r="Z174" s="1">
        <v>20303.913443518792</v>
      </c>
      <c r="AA174" s="1">
        <v>43597.543840348335</v>
      </c>
      <c r="AB174" s="1">
        <v>42239.951642893924</v>
      </c>
      <c r="AC174" s="1">
        <f t="shared" si="21"/>
        <v>2168</v>
      </c>
      <c r="AD174" s="1">
        <v>844.23815696910174</v>
      </c>
      <c r="AE174" s="1">
        <v>3057.6081720421512</v>
      </c>
      <c r="AF174" s="1">
        <v>6588.0263831490565</v>
      </c>
      <c r="AG174" s="1">
        <v>5073.946418695602</v>
      </c>
      <c r="AH174" s="1">
        <v>1071.7790367024943</v>
      </c>
      <c r="AI174" s="1">
        <v>3793.4886501759215</v>
      </c>
      <c r="AJ174" s="1">
        <v>8059.337651519867</v>
      </c>
      <c r="AK174" s="1">
        <v>6639.4978248779789</v>
      </c>
      <c r="AL174" s="1">
        <f t="shared" si="22"/>
        <v>9999</v>
      </c>
      <c r="AM174" s="1">
        <v>1365.39278177605</v>
      </c>
      <c r="AN174" s="1">
        <v>4742.2278868972007</v>
      </c>
      <c r="AO174" s="1">
        <v>9955.5080488225813</v>
      </c>
      <c r="AP174" s="1">
        <v>8796.9431498795511</v>
      </c>
      <c r="AQ174" s="1">
        <f t="shared" si="23"/>
        <v>9999</v>
      </c>
      <c r="AR174" s="1">
        <v>1719.8172558311385</v>
      </c>
      <c r="AS174" s="1">
        <v>5886.7280059686691</v>
      </c>
      <c r="AT174" s="1">
        <v>12242.035350059363</v>
      </c>
      <c r="AU174" s="1">
        <v>11622.693379854109</v>
      </c>
      <c r="AV174" s="1">
        <f t="shared" si="24"/>
        <v>9999</v>
      </c>
      <c r="AW174" s="1">
        <v>2119.7651217704665</v>
      </c>
      <c r="AX174" s="1">
        <v>7178.095542050075</v>
      </c>
      <c r="AY174" s="1">
        <v>14821.665625651396</v>
      </c>
      <c r="AZ174" s="1">
        <v>15141.900315914736</v>
      </c>
      <c r="BA174" s="1">
        <f t="shared" si="25"/>
        <v>9999</v>
      </c>
    </row>
    <row r="175" spans="1:53">
      <c r="A175" s="2">
        <f t="shared" si="26"/>
        <v>2169</v>
      </c>
      <c r="B175" s="1">
        <f>economy!Z215</f>
        <v>38.099445222750433</v>
      </c>
      <c r="C175" s="1">
        <f>economy!AA215</f>
        <v>297.38904787116775</v>
      </c>
      <c r="D175" s="1">
        <f>economy!AB215</f>
        <v>868.76076958557849</v>
      </c>
      <c r="E175" s="1">
        <f>SUMPRODUCT(economy!B215:D215,economy!K215:M215)/SUM(economy!B215:D215)</f>
        <v>511.35674982379686</v>
      </c>
      <c r="F175" s="1">
        <v>6154.2301311434785</v>
      </c>
      <c r="G175" s="1">
        <v>22779.93309468704</v>
      </c>
      <c r="H175" s="1">
        <v>50739.252667413028</v>
      </c>
      <c r="I175" s="1">
        <v>37553.075512289324</v>
      </c>
      <c r="J175" s="1">
        <v>6056.6581944059308</v>
      </c>
      <c r="K175" s="1">
        <v>22214.980378141558</v>
      </c>
      <c r="L175" s="1">
        <v>49164.173395919162</v>
      </c>
      <c r="M175" s="1">
        <v>38752.292563770243</v>
      </c>
      <c r="N175" s="1">
        <f t="shared" si="18"/>
        <v>2169</v>
      </c>
      <c r="O175" s="1">
        <v>5938.2809986959664</v>
      </c>
      <c r="P175" s="1">
        <v>21589.484251070058</v>
      </c>
      <c r="Q175" s="1">
        <v>47480.540744223319</v>
      </c>
      <c r="R175" s="1">
        <v>39957.034801934016</v>
      </c>
      <c r="S175" s="1">
        <f t="shared" si="19"/>
        <v>2169</v>
      </c>
      <c r="T175" s="1">
        <v>5798.1665780308476</v>
      </c>
      <c r="U175" s="1">
        <v>20901.689170231639</v>
      </c>
      <c r="V175" s="1">
        <v>45686.889309631217</v>
      </c>
      <c r="W175" s="1">
        <v>41162.931210271483</v>
      </c>
      <c r="X175" s="1">
        <f t="shared" si="20"/>
        <v>2169</v>
      </c>
      <c r="Y175" s="1">
        <v>5635.4413229672155</v>
      </c>
      <c r="Z175" s="1">
        <v>20149.992300636834</v>
      </c>
      <c r="AA175" s="1">
        <v>43781.992091478489</v>
      </c>
      <c r="AB175" s="1">
        <v>42364.89534376419</v>
      </c>
      <c r="AC175" s="1">
        <f t="shared" si="21"/>
        <v>2169</v>
      </c>
      <c r="AD175" s="1">
        <v>840.78169454638828</v>
      </c>
      <c r="AE175" s="1">
        <v>3056.6494949387138</v>
      </c>
      <c r="AF175" s="1">
        <v>6658.3214320776988</v>
      </c>
      <c r="AG175" s="1">
        <v>5140.0828138066336</v>
      </c>
      <c r="AH175" s="1">
        <v>1055.1347278271714</v>
      </c>
      <c r="AI175" s="1">
        <v>3752.213140214757</v>
      </c>
      <c r="AJ175" s="1">
        <v>8063.9091953288653</v>
      </c>
      <c r="AK175" s="1">
        <v>6650.0646674889285</v>
      </c>
      <c r="AL175" s="1">
        <f t="shared" si="22"/>
        <v>9999</v>
      </c>
      <c r="AM175" s="1">
        <v>1334.8899019238956</v>
      </c>
      <c r="AN175" s="1">
        <v>4659.6353050104508</v>
      </c>
      <c r="AO175" s="1">
        <v>9897.4914190903673</v>
      </c>
      <c r="AP175" s="1">
        <v>8747.4387004075579</v>
      </c>
      <c r="AQ175" s="1">
        <f t="shared" si="23"/>
        <v>9999</v>
      </c>
      <c r="AR175" s="1">
        <v>1675.9343928835826</v>
      </c>
      <c r="AS175" s="1">
        <v>5765.3551427943967</v>
      </c>
      <c r="AT175" s="1">
        <v>12131.193339913923</v>
      </c>
      <c r="AU175" s="1">
        <v>11514.693036688672</v>
      </c>
      <c r="AV175" s="1">
        <f t="shared" si="24"/>
        <v>9999</v>
      </c>
      <c r="AW175" s="1">
        <v>2064.2986783338538</v>
      </c>
      <c r="AX175" s="1">
        <v>7024.4453603652646</v>
      </c>
      <c r="AY175" s="1">
        <v>14674.551726738368</v>
      </c>
      <c r="AZ175" s="1">
        <v>14985.028306832297</v>
      </c>
      <c r="BA175" s="1">
        <f t="shared" si="25"/>
        <v>9999</v>
      </c>
    </row>
    <row r="176" spans="1:53">
      <c r="A176" s="2">
        <f t="shared" si="26"/>
        <v>2170</v>
      </c>
      <c r="B176" s="1">
        <f>economy!Z216</f>
        <v>48.269062932664191</v>
      </c>
      <c r="C176" s="1">
        <f>economy!AA216</f>
        <v>331.04798295155393</v>
      </c>
      <c r="D176" s="1">
        <f>economy!AB216</f>
        <v>947.78725188900648</v>
      </c>
      <c r="E176" s="1">
        <f>SUMPRODUCT(economy!B216:D216,economy!K216:M216)/SUM(economy!B216:D216)</f>
        <v>599.5414653521517</v>
      </c>
      <c r="F176" s="1">
        <v>6070.3337730128396</v>
      </c>
      <c r="G176" s="1">
        <v>22590.434312925197</v>
      </c>
      <c r="H176" s="1">
        <v>50927.569494178235</v>
      </c>
      <c r="I176" s="1">
        <v>37630.2858992193</v>
      </c>
      <c r="J176" s="1">
        <v>5975.6652126721574</v>
      </c>
      <c r="K176" s="1">
        <v>22033.885301893351</v>
      </c>
      <c r="L176" s="1">
        <v>49352.14095751517</v>
      </c>
      <c r="M176" s="1">
        <v>38840.20322642356</v>
      </c>
      <c r="N176" s="1">
        <f t="shared" si="18"/>
        <v>2170</v>
      </c>
      <c r="O176" s="1">
        <v>5860.4222157588019</v>
      </c>
      <c r="P176" s="1">
        <v>21417.184241379509</v>
      </c>
      <c r="Q176" s="1">
        <v>47667.611429042496</v>
      </c>
      <c r="R176" s="1">
        <v>40056.31186815726</v>
      </c>
      <c r="S176" s="1">
        <f t="shared" si="19"/>
        <v>2170</v>
      </c>
      <c r="T176" s="1">
        <v>5723.6663045771402</v>
      </c>
      <c r="U176" s="1">
        <v>20738.545061677098</v>
      </c>
      <c r="V176" s="1">
        <v>45872.442521354802</v>
      </c>
      <c r="W176" s="1">
        <v>41274.233199347087</v>
      </c>
      <c r="X176" s="1">
        <f t="shared" si="20"/>
        <v>2170</v>
      </c>
      <c r="Y176" s="1">
        <v>5564.5152461139478</v>
      </c>
      <c r="Z176" s="1">
        <v>19996.329758393313</v>
      </c>
      <c r="AA176" s="1">
        <v>43965.329729553407</v>
      </c>
      <c r="AB176" s="1">
        <v>42488.863006797677</v>
      </c>
      <c r="AC176" s="1">
        <f t="shared" si="21"/>
        <v>2170</v>
      </c>
      <c r="AD176" s="1">
        <v>839.05608244989105</v>
      </c>
      <c r="AE176" s="1">
        <v>3061.3972256127367</v>
      </c>
      <c r="AF176" s="1">
        <v>6741.2645075386463</v>
      </c>
      <c r="AG176" s="1">
        <v>5216.6038908695318</v>
      </c>
      <c r="AH176" s="1">
        <v>1040.6487597700302</v>
      </c>
      <c r="AI176" s="1">
        <v>3717.646589891679</v>
      </c>
      <c r="AJ176" s="1">
        <v>8081.4811195348002</v>
      </c>
      <c r="AK176" s="1">
        <v>6672.0388921383283</v>
      </c>
      <c r="AL176" s="1">
        <f t="shared" si="22"/>
        <v>9999</v>
      </c>
      <c r="AM176" s="1">
        <v>1306.8791801590164</v>
      </c>
      <c r="AN176" s="1">
        <v>4584.4333417506759</v>
      </c>
      <c r="AO176" s="1">
        <v>9852.1858771070893</v>
      </c>
      <c r="AP176" s="1">
        <v>8709.915583386075</v>
      </c>
      <c r="AQ176" s="1">
        <f t="shared" si="23"/>
        <v>9999</v>
      </c>
      <c r="AR176" s="1">
        <v>1634.7099030124173</v>
      </c>
      <c r="AS176" s="1">
        <v>5651.5326966037201</v>
      </c>
      <c r="AT176" s="1">
        <v>12031.888635298446</v>
      </c>
      <c r="AU176" s="1">
        <v>11418.416353784862</v>
      </c>
      <c r="AV176" s="1">
        <f t="shared" si="24"/>
        <v>9999</v>
      </c>
      <c r="AW176" s="1">
        <v>2011.45573861307</v>
      </c>
      <c r="AX176" s="1">
        <v>6877.9112384075552</v>
      </c>
      <c r="AY176" s="1">
        <v>14536.938485777275</v>
      </c>
      <c r="AZ176" s="1">
        <v>14838.608948197218</v>
      </c>
      <c r="BA176" s="1">
        <f t="shared" si="25"/>
        <v>9999</v>
      </c>
    </row>
    <row r="177" spans="1:53">
      <c r="A177" s="2">
        <f t="shared" si="26"/>
        <v>2171</v>
      </c>
      <c r="B177" s="1">
        <f>economy!Z217</f>
        <v>59.083351953308579</v>
      </c>
      <c r="C177" s="1">
        <f>economy!AA217</f>
        <v>367.85262748109676</v>
      </c>
      <c r="D177" s="1">
        <f>economy!AB217</f>
        <v>1035.8005550564937</v>
      </c>
      <c r="E177" s="1">
        <f>SUMPRODUCT(economy!B217:D217,economy!K217:M217)/SUM(economy!B217:D217)</f>
        <v>695.45876716428666</v>
      </c>
      <c r="F177" s="1">
        <v>5987.5033070042164</v>
      </c>
      <c r="G177" s="1">
        <v>22401.751513670439</v>
      </c>
      <c r="H177" s="1">
        <v>51114.839920413637</v>
      </c>
      <c r="I177" s="1">
        <v>37706.964012004639</v>
      </c>
      <c r="J177" s="1">
        <v>5895.6578336052444</v>
      </c>
      <c r="K177" s="1">
        <v>21853.464919860657</v>
      </c>
      <c r="L177" s="1">
        <v>49539.033068647856</v>
      </c>
      <c r="M177" s="1">
        <v>38927.4731037948</v>
      </c>
      <c r="N177" s="1">
        <f t="shared" si="18"/>
        <v>2171</v>
      </c>
      <c r="O177" s="1">
        <v>5783.4688415503588</v>
      </c>
      <c r="P177" s="1">
        <v>21245.423344315652</v>
      </c>
      <c r="Q177" s="1">
        <v>47853.588611972576</v>
      </c>
      <c r="R177" s="1">
        <v>40154.841914374934</v>
      </c>
      <c r="S177" s="1">
        <f t="shared" si="19"/>
        <v>2171</v>
      </c>
      <c r="T177" s="1">
        <v>5649.991854094892</v>
      </c>
      <c r="U177" s="1">
        <v>20575.811323543785</v>
      </c>
      <c r="V177" s="1">
        <v>46056.89546964645</v>
      </c>
      <c r="W177" s="1">
        <v>41384.685304343722</v>
      </c>
      <c r="X177" s="1">
        <f t="shared" si="20"/>
        <v>2171</v>
      </c>
      <c r="Y177" s="1">
        <v>5494.3365490883662</v>
      </c>
      <c r="Z177" s="1">
        <v>19842.956826013404</v>
      </c>
      <c r="AA177" s="1">
        <v>44147.571806882261</v>
      </c>
      <c r="AB177" s="1">
        <v>42611.882473716636</v>
      </c>
      <c r="AC177" s="1">
        <f t="shared" si="21"/>
        <v>2171</v>
      </c>
      <c r="AD177" s="1">
        <v>838.9243404011703</v>
      </c>
      <c r="AE177" s="1">
        <v>3071.46583439393</v>
      </c>
      <c r="AF177" s="1">
        <v>6836.4581156894465</v>
      </c>
      <c r="AG177" s="1">
        <v>5303.1736576318572</v>
      </c>
      <c r="AH177" s="1">
        <v>1028.1755026773137</v>
      </c>
      <c r="AI177" s="1">
        <v>3689.3981675876062</v>
      </c>
      <c r="AJ177" s="1">
        <v>8111.6903034739607</v>
      </c>
      <c r="AK177" s="1">
        <v>6705.0788312985833</v>
      </c>
      <c r="AL177" s="1">
        <f t="shared" si="22"/>
        <v>9999</v>
      </c>
      <c r="AM177" s="1">
        <v>1281.2226361079306</v>
      </c>
      <c r="AN177" s="1">
        <v>4516.2716322910192</v>
      </c>
      <c r="AO177" s="1">
        <v>9819.3307069214407</v>
      </c>
      <c r="AP177" s="1">
        <v>8684.0975358362157</v>
      </c>
      <c r="AQ177" s="1">
        <f t="shared" si="23"/>
        <v>9999</v>
      </c>
      <c r="AR177" s="1">
        <v>1596.0276269484043</v>
      </c>
      <c r="AS177" s="1">
        <v>5544.9882740605753</v>
      </c>
      <c r="AT177" s="1">
        <v>11944.004669396403</v>
      </c>
      <c r="AU177" s="1">
        <v>11333.711146809204</v>
      </c>
      <c r="AV177" s="1">
        <f t="shared" si="24"/>
        <v>9999</v>
      </c>
      <c r="AW177" s="1">
        <v>1961.1504283163697</v>
      </c>
      <c r="AX177" s="1">
        <v>6738.317466275259</v>
      </c>
      <c r="AY177" s="1">
        <v>14408.855905290889</v>
      </c>
      <c r="AZ177" s="1">
        <v>14702.640487469313</v>
      </c>
      <c r="BA177" s="1">
        <f t="shared" si="25"/>
        <v>9999</v>
      </c>
    </row>
    <row r="178" spans="1:53">
      <c r="A178" s="2">
        <f t="shared" si="26"/>
        <v>2172</v>
      </c>
      <c r="B178" s="1">
        <f>economy!Z218</f>
        <v>70.498396544799888</v>
      </c>
      <c r="C178" s="1">
        <f>economy!AA218</f>
        <v>407.63956637142701</v>
      </c>
      <c r="D178" s="1">
        <f>economy!AB218</f>
        <v>1132.6504919517618</v>
      </c>
      <c r="E178" s="1">
        <f>SUMPRODUCT(economy!B218:D218,economy!K218:M218)/SUM(economy!B218:D218)</f>
        <v>799.21551757130555</v>
      </c>
      <c r="F178" s="1">
        <v>5905.7325798963075</v>
      </c>
      <c r="G178" s="1">
        <v>22213.91198287623</v>
      </c>
      <c r="H178" s="1">
        <v>51301.086935231513</v>
      </c>
      <c r="I178" s="1">
        <v>37783.141119290449</v>
      </c>
      <c r="J178" s="1">
        <v>5816.6315112379443</v>
      </c>
      <c r="K178" s="1">
        <v>21673.747677011721</v>
      </c>
      <c r="L178" s="1">
        <v>49724.870863120304</v>
      </c>
      <c r="M178" s="1">
        <v>39014.13294987136</v>
      </c>
      <c r="N178" s="1">
        <f t="shared" si="18"/>
        <v>2172</v>
      </c>
      <c r="O178" s="1">
        <v>5707.4178097275035</v>
      </c>
      <c r="P178" s="1">
        <v>21074.230831798253</v>
      </c>
      <c r="Q178" s="1">
        <v>48038.491452766226</v>
      </c>
      <c r="R178" s="1">
        <v>40252.654900302128</v>
      </c>
      <c r="S178" s="1">
        <f t="shared" si="19"/>
        <v>2172</v>
      </c>
      <c r="T178" s="1">
        <v>5577.1415024304142</v>
      </c>
      <c r="U178" s="1">
        <v>20413.517715011007</v>
      </c>
      <c r="V178" s="1">
        <v>46240.265246668067</v>
      </c>
      <c r="W178" s="1">
        <v>41494.316398192634</v>
      </c>
      <c r="X178" s="1">
        <f t="shared" si="20"/>
        <v>2172</v>
      </c>
      <c r="Y178" s="1">
        <v>5424.9047038496637</v>
      </c>
      <c r="Z178" s="1">
        <v>19689.903406121273</v>
      </c>
      <c r="AA178" s="1">
        <v>44328.733283147747</v>
      </c>
      <c r="AB178" s="1">
        <v>42733.981228291072</v>
      </c>
      <c r="AC178" s="1">
        <f t="shared" si="21"/>
        <v>2172</v>
      </c>
      <c r="AD178" s="1">
        <v>840.25732346296445</v>
      </c>
      <c r="AE178" s="1">
        <v>3086.4871851717535</v>
      </c>
      <c r="AF178" s="1">
        <v>6943.5133018615879</v>
      </c>
      <c r="AG178" s="1">
        <v>5399.4653094751257</v>
      </c>
      <c r="AH178" s="1">
        <v>1017.5760168194287</v>
      </c>
      <c r="AI178" s="1">
        <v>3667.090453866213</v>
      </c>
      <c r="AJ178" s="1">
        <v>8154.1748184051103</v>
      </c>
      <c r="AK178" s="1">
        <v>6748.8469371462998</v>
      </c>
      <c r="AL178" s="1">
        <f t="shared" si="22"/>
        <v>9999</v>
      </c>
      <c r="AM178" s="1">
        <v>1257.7864745702329</v>
      </c>
      <c r="AN178" s="1">
        <v>4454.8057869050472</v>
      </c>
      <c r="AO178" s="1">
        <v>9798.6556938467256</v>
      </c>
      <c r="AP178" s="1">
        <v>8669.7021807434103</v>
      </c>
      <c r="AQ178" s="1">
        <f t="shared" si="23"/>
        <v>9999</v>
      </c>
      <c r="AR178" s="1">
        <v>1559.7728631606487</v>
      </c>
      <c r="AS178" s="1">
        <v>5445.4479598208</v>
      </c>
      <c r="AT178" s="1">
        <v>11867.407119778904</v>
      </c>
      <c r="AU178" s="1">
        <v>11260.409447622607</v>
      </c>
      <c r="AV178" s="1">
        <f t="shared" si="24"/>
        <v>9999</v>
      </c>
      <c r="AW178" s="1">
        <v>1913.2961468436422</v>
      </c>
      <c r="AX178" s="1">
        <v>6605.4814318247882</v>
      </c>
      <c r="AY178" s="1">
        <v>14290.313107889204</v>
      </c>
      <c r="AZ178" s="1">
        <v>14577.099868328443</v>
      </c>
      <c r="BA178" s="1">
        <f t="shared" si="25"/>
        <v>9999</v>
      </c>
    </row>
    <row r="179" spans="1:53">
      <c r="A179" s="2">
        <f t="shared" si="26"/>
        <v>2173</v>
      </c>
      <c r="B179" s="1">
        <f>economy!Z219</f>
        <v>82.499954762248663</v>
      </c>
      <c r="C179" s="1">
        <f>economy!AA219</f>
        <v>450.30915016924638</v>
      </c>
      <c r="D179" s="1">
        <f>economy!AB219</f>
        <v>1238.284818622592</v>
      </c>
      <c r="E179" s="1">
        <f>SUMPRODUCT(economy!B219:D219,economy!K219:M219)/SUM(economy!B219:D219)</f>
        <v>911.06522584467268</v>
      </c>
      <c r="F179" s="1">
        <v>5825.0150540865243</v>
      </c>
      <c r="G179" s="1">
        <v>22026.941606048167</v>
      </c>
      <c r="H179" s="1">
        <v>51486.333120107716</v>
      </c>
      <c r="I179" s="1">
        <v>37858.847787977655</v>
      </c>
      <c r="J179" s="1">
        <v>5738.5813128119516</v>
      </c>
      <c r="K179" s="1">
        <v>21494.760687910028</v>
      </c>
      <c r="L179" s="1">
        <v>49909.675151286283</v>
      </c>
      <c r="M179" s="1">
        <v>39100.212894991404</v>
      </c>
      <c r="N179" s="1">
        <f t="shared" si="18"/>
        <v>2173</v>
      </c>
      <c r="O179" s="1">
        <v>5632.2656694217449</v>
      </c>
      <c r="P179" s="1">
        <v>20903.634721742554</v>
      </c>
      <c r="Q179" s="1">
        <v>48222.338867078492</v>
      </c>
      <c r="R179" s="1">
        <v>40349.78024377596</v>
      </c>
      <c r="S179" s="1">
        <f t="shared" si="19"/>
        <v>2173</v>
      </c>
      <c r="T179" s="1">
        <v>5505.1131476660203</v>
      </c>
      <c r="U179" s="1">
        <v>20251.692823167643</v>
      </c>
      <c r="V179" s="1">
        <v>46422.568774210929</v>
      </c>
      <c r="W179" s="1">
        <v>41603.154896677435</v>
      </c>
      <c r="X179" s="1">
        <f t="shared" si="20"/>
        <v>2173</v>
      </c>
      <c r="Y179" s="1">
        <v>5356.2188156031807</v>
      </c>
      <c r="Z179" s="1">
        <v>19537.198315717709</v>
      </c>
      <c r="AA179" s="1">
        <v>44508.82901500845</v>
      </c>
      <c r="AB179" s="1">
        <v>42855.186383976652</v>
      </c>
      <c r="AC179" s="1">
        <f t="shared" si="21"/>
        <v>2173</v>
      </c>
      <c r="AD179" s="1">
        <v>842.93315478548607</v>
      </c>
      <c r="AE179" s="1">
        <v>3106.1093740725819</v>
      </c>
      <c r="AF179" s="1">
        <v>7062.0485526260572</v>
      </c>
      <c r="AG179" s="1">
        <v>5505.159759351197</v>
      </c>
      <c r="AH179" s="1">
        <v>1008.7179157493838</v>
      </c>
      <c r="AI179" s="1">
        <v>3650.3594787899719</v>
      </c>
      <c r="AJ179" s="1">
        <v>8208.5747537068582</v>
      </c>
      <c r="AK179" s="1">
        <v>6803.0102058289212</v>
      </c>
      <c r="AL179" s="1">
        <f t="shared" si="22"/>
        <v>9999</v>
      </c>
      <c r="AM179" s="1">
        <v>1236.4412619009634</v>
      </c>
      <c r="AN179" s="1">
        <v>4399.698239208672</v>
      </c>
      <c r="AO179" s="1">
        <v>9789.8828607196538</v>
      </c>
      <c r="AP179" s="1">
        <v>8666.4425578713708</v>
      </c>
      <c r="AQ179" s="1">
        <f t="shared" si="23"/>
        <v>9999</v>
      </c>
      <c r="AR179" s="1">
        <v>1525.8326982479789</v>
      </c>
      <c r="AS179" s="1">
        <v>5352.6374773419129</v>
      </c>
      <c r="AT179" s="1">
        <v>11801.945627011901</v>
      </c>
      <c r="AU179" s="1">
        <v>11198.32925644285</v>
      </c>
      <c r="AV179" s="1">
        <f t="shared" si="24"/>
        <v>9999</v>
      </c>
      <c r="AW179" s="1">
        <v>1867.805917119575</v>
      </c>
      <c r="AX179" s="1">
        <v>6479.2147025679797</v>
      </c>
      <c r="AY179" s="1">
        <v>14181.299508083575</v>
      </c>
      <c r="AZ179" s="1">
        <v>14461.944082437627</v>
      </c>
      <c r="BA179" s="1">
        <f t="shared" si="25"/>
        <v>9999</v>
      </c>
    </row>
    <row r="180" spans="1:53">
      <c r="A180" s="2">
        <f t="shared" si="26"/>
        <v>2174</v>
      </c>
      <c r="B180" s="1">
        <f>economy!Z220</f>
        <v>95.095931669647257</v>
      </c>
      <c r="C180" s="1">
        <f>economy!AA220</f>
        <v>495.8075342877388</v>
      </c>
      <c r="D180" s="1">
        <f>economy!AB220</f>
        <v>1352.723897557943</v>
      </c>
      <c r="E180" s="1">
        <f>SUMPRODUCT(economy!B220:D220,economy!K220:M220)/SUM(economy!B220:D220)</f>
        <v>1031.3569820264918</v>
      </c>
      <c r="F180" s="1">
        <v>5745.3438305523432</v>
      </c>
      <c r="G180" s="1">
        <v>21840.864907184692</v>
      </c>
      <c r="H180" s="1">
        <v>51670.600642171994</v>
      </c>
      <c r="I180" s="1">
        <v>37934.113880035446</v>
      </c>
      <c r="J180" s="1">
        <v>5661.5019399636467</v>
      </c>
      <c r="K180" s="1">
        <v>21316.529770948549</v>
      </c>
      <c r="L180" s="1">
        <v>50093.466412107395</v>
      </c>
      <c r="M180" s="1">
        <v>39185.742440284732</v>
      </c>
      <c r="N180" s="1">
        <f t="shared" si="18"/>
        <v>2174</v>
      </c>
      <c r="O180" s="1">
        <v>5558.008604611905</v>
      </c>
      <c r="P180" s="1">
        <v>20733.661807743087</v>
      </c>
      <c r="Q180" s="1">
        <v>48405.149517595702</v>
      </c>
      <c r="R180" s="1">
        <v>40446.246813006204</v>
      </c>
      <c r="S180" s="1">
        <f t="shared" si="19"/>
        <v>2174</v>
      </c>
      <c r="T180" s="1">
        <v>5433.9043276630127</v>
      </c>
      <c r="U180" s="1">
        <v>20090.364088343249</v>
      </c>
      <c r="V180" s="1">
        <v>46603.822794197506</v>
      </c>
      <c r="W180" s="1">
        <v>41711.228748709844</v>
      </c>
      <c r="X180" s="1">
        <f t="shared" si="20"/>
        <v>2174</v>
      </c>
      <c r="Y180" s="1">
        <v>5288.2776385188554</v>
      </c>
      <c r="Z180" s="1">
        <v>19384.869307396966</v>
      </c>
      <c r="AA180" s="1">
        <v>44687.873746267382</v>
      </c>
      <c r="AB180" s="1">
        <v>42975.524672464511</v>
      </c>
      <c r="AC180" s="1">
        <f t="shared" si="21"/>
        <v>2174</v>
      </c>
      <c r="AD180" s="1">
        <v>846.83666007308727</v>
      </c>
      <c r="AE180" s="1">
        <v>3129.9955388055728</v>
      </c>
      <c r="AF180" s="1">
        <v>7191.6885323082906</v>
      </c>
      <c r="AG180" s="1">
        <v>5619.94407463282</v>
      </c>
      <c r="AH180" s="1">
        <v>1001.4751823598301</v>
      </c>
      <c r="AI180" s="1">
        <v>3638.85460614865</v>
      </c>
      <c r="AJ180" s="1">
        <v>8274.5327708453588</v>
      </c>
      <c r="AK180" s="1">
        <v>6867.2403531249456</v>
      </c>
      <c r="AL180" s="1">
        <f t="shared" si="22"/>
        <v>9999</v>
      </c>
      <c r="AM180" s="1">
        <v>1217.0620493717906</v>
      </c>
      <c r="AN180" s="1">
        <v>4350.6189411213627</v>
      </c>
      <c r="AO180" s="1">
        <v>9792.7280122700249</v>
      </c>
      <c r="AP180" s="1">
        <v>8674.0284530182598</v>
      </c>
      <c r="AQ180" s="1">
        <f t="shared" si="23"/>
        <v>9999</v>
      </c>
      <c r="AR180" s="1">
        <v>1494.0962967128219</v>
      </c>
      <c r="AS180" s="1">
        <v>5266.2832455518237</v>
      </c>
      <c r="AT180" s="1">
        <v>11747.455439894651</v>
      </c>
      <c r="AU180" s="1">
        <v>11147.276199832871</v>
      </c>
      <c r="AV180" s="1">
        <f t="shared" si="24"/>
        <v>9999</v>
      </c>
      <c r="AW180" s="1">
        <v>1824.5927117927968</v>
      </c>
      <c r="AX180" s="1">
        <v>6359.3240587608998</v>
      </c>
      <c r="AY180" s="1">
        <v>14081.785998739659</v>
      </c>
      <c r="AZ180" s="1">
        <v>14357.111521680219</v>
      </c>
      <c r="BA180" s="1">
        <f t="shared" si="25"/>
        <v>9999</v>
      </c>
    </row>
    <row r="181" spans="1:53">
      <c r="A181" s="2">
        <f t="shared" si="26"/>
        <v>2175</v>
      </c>
      <c r="B181" s="1">
        <f>economy!Z221</f>
        <v>108.30740429864468</v>
      </c>
      <c r="C181" s="1">
        <f>economy!AA221</f>
        <v>544.10714937041246</v>
      </c>
      <c r="D181" s="1">
        <f>economy!AB221</f>
        <v>1476.0319148685887</v>
      </c>
      <c r="E181" s="1">
        <f>SUMPRODUCT(economy!B221:D221,economy!K221:M221)/SUM(economy!B221:D221)</f>
        <v>1160.4780713879568</v>
      </c>
      <c r="F181" s="1">
        <v>5666.7116711273266</v>
      </c>
      <c r="G181" s="1">
        <v>21655.705087475228</v>
      </c>
      <c r="H181" s="1">
        <v>51853.911248322089</v>
      </c>
      <c r="I181" s="1">
        <v>38008.968550297053</v>
      </c>
      <c r="J181" s="1">
        <v>5585.3877493237887</v>
      </c>
      <c r="K181" s="1">
        <v>21139.079482478763</v>
      </c>
      <c r="L181" s="1">
        <v>50276.264785973428</v>
      </c>
      <c r="M181" s="1">
        <v>39270.750453091197</v>
      </c>
      <c r="N181" s="1">
        <f t="shared" si="18"/>
        <v>2175</v>
      </c>
      <c r="O181" s="1">
        <v>5484.6424530036138</v>
      </c>
      <c r="P181" s="1">
        <v>20564.337688771418</v>
      </c>
      <c r="Q181" s="1">
        <v>48586.941805861046</v>
      </c>
      <c r="R181" s="1">
        <v>40542.08291978552</v>
      </c>
      <c r="S181" s="1">
        <f t="shared" si="19"/>
        <v>2175</v>
      </c>
      <c r="T181" s="1">
        <v>5363.5122371972457</v>
      </c>
      <c r="U181" s="1">
        <v>19929.557829553483</v>
      </c>
      <c r="V181" s="1">
        <v>46784.043859810154</v>
      </c>
      <c r="W181" s="1">
        <v>41818.565427535461</v>
      </c>
      <c r="X181" s="1">
        <f t="shared" si="20"/>
        <v>2175</v>
      </c>
      <c r="Y181" s="1">
        <v>5221.0795911203386</v>
      </c>
      <c r="Z181" s="1">
        <v>19232.943090759665</v>
      </c>
      <c r="AA181" s="1">
        <v>44865.882098594506</v>
      </c>
      <c r="AB181" s="1">
        <v>43095.022433120321</v>
      </c>
      <c r="AC181" s="1">
        <f t="shared" si="21"/>
        <v>2175</v>
      </c>
      <c r="AD181" s="1">
        <v>851.85881981581508</v>
      </c>
      <c r="AE181" s="1">
        <v>3157.8226845493882</v>
      </c>
      <c r="AF181" s="1">
        <v>7332.0627352296488</v>
      </c>
      <c r="AG181" s="1">
        <v>5743.5099007508461</v>
      </c>
      <c r="AH181" s="1">
        <v>995.72794824332573</v>
      </c>
      <c r="AI181" s="1">
        <v>3632.2382927309613</v>
      </c>
      <c r="AJ181" s="1">
        <v>8351.6944195044362</v>
      </c>
      <c r="AK181" s="1">
        <v>6941.2137798944741</v>
      </c>
      <c r="AL181" s="1">
        <f t="shared" si="22"/>
        <v>9999</v>
      </c>
      <c r="AM181" s="1">
        <v>1199.5284483672788</v>
      </c>
      <c r="AN181" s="1">
        <v>4307.2459154703065</v>
      </c>
      <c r="AO181" s="1">
        <v>9806.9020906120968</v>
      </c>
      <c r="AP181" s="1">
        <v>8692.1675324589687</v>
      </c>
      <c r="AQ181" s="1">
        <f t="shared" si="23"/>
        <v>9999</v>
      </c>
      <c r="AR181" s="1">
        <v>1464.4551513980552</v>
      </c>
      <c r="AS181" s="1">
        <v>5186.1133319575765</v>
      </c>
      <c r="AT181" s="1">
        <v>11703.758977653537</v>
      </c>
      <c r="AU181" s="1">
        <v>11107.045086461338</v>
      </c>
      <c r="AV181" s="1">
        <f t="shared" si="24"/>
        <v>9999</v>
      </c>
      <c r="AW181" s="1">
        <v>1783.5697552532902</v>
      </c>
      <c r="AX181" s="1">
        <v>6245.612473828668</v>
      </c>
      <c r="AY181" s="1">
        <v>13991.72614123548</v>
      </c>
      <c r="AZ181" s="1">
        <v>14262.523319511869</v>
      </c>
      <c r="BA181" s="1">
        <f t="shared" si="25"/>
        <v>9999</v>
      </c>
    </row>
    <row r="182" spans="1:53">
      <c r="A182" s="2">
        <f t="shared" si="26"/>
        <v>2176</v>
      </c>
      <c r="B182" s="1">
        <f>economy!Z222</f>
        <v>122.15929082934716</v>
      </c>
      <c r="C182" s="1">
        <f>economy!AA222</f>
        <v>595.18753751975362</v>
      </c>
      <c r="D182" s="1">
        <f>economy!AB222</f>
        <v>1608.2872521658664</v>
      </c>
      <c r="E182" s="1">
        <f>SUMPRODUCT(economy!B222:D222,economy!K222:M222)/SUM(economy!B222:D222)</f>
        <v>1298.7977379836727</v>
      </c>
      <c r="F182" s="1">
        <v>5589.1110200930398</v>
      </c>
      <c r="G182" s="1">
        <v>21471.484063706615</v>
      </c>
      <c r="H182" s="1">
        <v>52036.286260134533</v>
      </c>
      <c r="I182" s="1">
        <v>38083.440245195357</v>
      </c>
      <c r="J182" s="1">
        <v>5510.2327725300038</v>
      </c>
      <c r="K182" s="1">
        <v>20962.433150786666</v>
      </c>
      <c r="L182" s="1">
        <v>50458.090068263125</v>
      </c>
      <c r="M182" s="1">
        <v>39355.26516331685</v>
      </c>
      <c r="N182" s="1">
        <f t="shared" si="18"/>
        <v>2176</v>
      </c>
      <c r="O182" s="1">
        <v>5412.1627244124338</v>
      </c>
      <c r="P182" s="1">
        <v>20395.686798841762</v>
      </c>
      <c r="Q182" s="1">
        <v>48767.733864779642</v>
      </c>
      <c r="R182" s="1">
        <v>40637.316313624717</v>
      </c>
      <c r="S182" s="1">
        <f t="shared" si="19"/>
        <v>2176</v>
      </c>
      <c r="T182" s="1">
        <v>5293.9337446825366</v>
      </c>
      <c r="U182" s="1">
        <v>19769.299270016436</v>
      </c>
      <c r="V182" s="1">
        <v>46963.248327233399</v>
      </c>
      <c r="W182" s="1">
        <v>41925.191922839673</v>
      </c>
      <c r="X182" s="1">
        <f t="shared" si="20"/>
        <v>2176</v>
      </c>
      <c r="Y182" s="1">
        <v>5154.6227713389244</v>
      </c>
      <c r="Z182" s="1">
        <v>19081.445353980951</v>
      </c>
      <c r="AA182" s="1">
        <v>45042.86856279416</v>
      </c>
      <c r="AB182" s="1">
        <v>43213.705603287272</v>
      </c>
      <c r="AC182" s="1">
        <f t="shared" si="21"/>
        <v>2176</v>
      </c>
      <c r="AD182" s="1">
        <v>857.89625265824986</v>
      </c>
      <c r="AE182" s="1">
        <v>3189.2805653805644</v>
      </c>
      <c r="AF182" s="1">
        <v>7482.8041287800988</v>
      </c>
      <c r="AG182" s="1">
        <v>5875.5519430238437</v>
      </c>
      <c r="AH182" s="1">
        <v>991.36224640186117</v>
      </c>
      <c r="AI182" s="1">
        <v>3630.1857503444321</v>
      </c>
      <c r="AJ182" s="1">
        <v>8439.7082532488694</v>
      </c>
      <c r="AK182" s="1">
        <v>7024.6113678588399</v>
      </c>
      <c r="AL182" s="1">
        <f t="shared" si="22"/>
        <v>9999</v>
      </c>
      <c r="AM182" s="1">
        <v>1183.7246625450703</v>
      </c>
      <c r="AN182" s="1">
        <v>4269.2656784136834</v>
      </c>
      <c r="AO182" s="1">
        <v>9832.1123484878754</v>
      </c>
      <c r="AP182" s="1">
        <v>8720.5662928018901</v>
      </c>
      <c r="AQ182" s="1">
        <f t="shared" si="23"/>
        <v>9999</v>
      </c>
      <c r="AR182" s="1">
        <v>1436.8032962295524</v>
      </c>
      <c r="AS182" s="1">
        <v>5111.8583040517269</v>
      </c>
      <c r="AT182" s="1">
        <v>11670.667301631147</v>
      </c>
      <c r="AU182" s="1">
        <v>11077.421354962997</v>
      </c>
      <c r="AV182" s="1">
        <f t="shared" si="24"/>
        <v>9999</v>
      </c>
      <c r="AW182" s="1">
        <v>1744.6508012024544</v>
      </c>
      <c r="AX182" s="1">
        <v>6137.8800391239374</v>
      </c>
      <c r="AY182" s="1">
        <v>13911.057349275807</v>
      </c>
      <c r="AZ182" s="1">
        <v>14178.084671164204</v>
      </c>
      <c r="BA182" s="1">
        <f t="shared" si="25"/>
        <v>9999</v>
      </c>
    </row>
    <row r="183" spans="1:53">
      <c r="A183" s="2">
        <f t="shared" si="26"/>
        <v>2177</v>
      </c>
      <c r="B183" s="1">
        <f>economy!Z223</f>
        <v>136.671880533559</v>
      </c>
      <c r="C183" s="1">
        <f>economy!AA223</f>
        <v>649.01840065202089</v>
      </c>
      <c r="D183" s="1">
        <f>economy!AB223</f>
        <v>1749.5546069305849</v>
      </c>
      <c r="E183" s="1">
        <f>SUMPRODUCT(economy!B223:D223,economy!K223:M223)/SUM(economy!B223:D223)</f>
        <v>1446.6189645863471</v>
      </c>
      <c r="F183" s="1">
        <v>5512.5340250890522</v>
      </c>
      <c r="G183" s="1">
        <v>21288.222506331877</v>
      </c>
      <c r="H183" s="1">
        <v>52217.746569540643</v>
      </c>
      <c r="I183" s="1">
        <v>38157.556702396505</v>
      </c>
      <c r="J183" s="1">
        <v>5436.0307356516869</v>
      </c>
      <c r="K183" s="1">
        <v>20786.612909870342</v>
      </c>
      <c r="L183" s="1">
        <v>50638.961703619847</v>
      </c>
      <c r="M183" s="1">
        <v>39439.31416069124</v>
      </c>
      <c r="N183" s="1">
        <f t="shared" si="18"/>
        <v>2177</v>
      </c>
      <c r="O183" s="1">
        <v>5340.5646186482436</v>
      </c>
      <c r="P183" s="1">
        <v>20227.732436600556</v>
      </c>
      <c r="Q183" s="1">
        <v>48947.543551781113</v>
      </c>
      <c r="R183" s="1">
        <v>40731.974176780022</v>
      </c>
      <c r="S183" s="1">
        <f t="shared" si="19"/>
        <v>2177</v>
      </c>
      <c r="T183" s="1">
        <v>5225.1654084779038</v>
      </c>
      <c r="U183" s="1">
        <v>19609.612562697752</v>
      </c>
      <c r="V183" s="1">
        <v>47141.452347992214</v>
      </c>
      <c r="W183" s="1">
        <v>42031.134733725768</v>
      </c>
      <c r="X183" s="1">
        <f t="shared" si="20"/>
        <v>2177</v>
      </c>
      <c r="Y183" s="1">
        <v>5088.9049712270898</v>
      </c>
      <c r="Z183" s="1">
        <v>18930.400785495061</v>
      </c>
      <c r="AA183" s="1">
        <v>45218.847490603635</v>
      </c>
      <c r="AB183" s="1">
        <v>43331.599709429458</v>
      </c>
      <c r="AC183" s="1">
        <f t="shared" si="21"/>
        <v>2177</v>
      </c>
      <c r="AD183" s="1">
        <v>864.85074031835643</v>
      </c>
      <c r="AE183" s="1">
        <v>3224.070652511899</v>
      </c>
      <c r="AF183" s="1">
        <v>7643.5478536997771</v>
      </c>
      <c r="AG183" s="1">
        <v>6015.766567246761</v>
      </c>
      <c r="AH183" s="1">
        <v>988.26974674466771</v>
      </c>
      <c r="AI183" s="1">
        <v>3632.384537096968</v>
      </c>
      <c r="AJ183" s="1">
        <v>8538.2257836390982</v>
      </c>
      <c r="AK183" s="1">
        <v>7117.1181468758095</v>
      </c>
      <c r="AL183" s="1">
        <f t="shared" si="22"/>
        <v>9999</v>
      </c>
      <c r="AM183" s="1">
        <v>1169.5394822414357</v>
      </c>
      <c r="AN183" s="1">
        <v>4236.3735447539839</v>
      </c>
      <c r="AO183" s="1">
        <v>9868.0633500785752</v>
      </c>
      <c r="AP183" s="1">
        <v>8758.9308394769869</v>
      </c>
      <c r="AQ183" s="1">
        <f t="shared" si="23"/>
        <v>9999</v>
      </c>
      <c r="AR183" s="1">
        <v>1411.0374832169502</v>
      </c>
      <c r="AS183" s="1">
        <v>5043.2519820173084</v>
      </c>
      <c r="AT183" s="1">
        <v>11647.981491192579</v>
      </c>
      <c r="AU183" s="1">
        <v>11058.182410537458</v>
      </c>
      <c r="AV183" s="1">
        <f t="shared" si="24"/>
        <v>9999</v>
      </c>
      <c r="AW183" s="1">
        <v>1707.7503857738773</v>
      </c>
      <c r="AX183" s="1">
        <v>6035.9248308417646</v>
      </c>
      <c r="AY183" s="1">
        <v>13839.702057272509</v>
      </c>
      <c r="AZ183" s="1">
        <v>14103.686123605246</v>
      </c>
      <c r="BA183" s="1">
        <f t="shared" si="25"/>
        <v>9999</v>
      </c>
    </row>
    <row r="184" spans="1:53">
      <c r="A184" s="2">
        <f t="shared" si="26"/>
        <v>2178</v>
      </c>
      <c r="B184" s="1">
        <f>economy!Z224</f>
        <v>151.85423019405084</v>
      </c>
      <c r="C184" s="1">
        <f>economy!AA224</f>
        <v>705.54625397149118</v>
      </c>
      <c r="D184" s="1">
        <f>economy!AB224</f>
        <v>1899.8610188648997</v>
      </c>
      <c r="E184" s="1">
        <f>SUMPRODUCT(economy!B224:D224,economy!K224:M224)/SUM(economy!B224:D224)</f>
        <v>1604.1428697794368</v>
      </c>
      <c r="F184" s="1">
        <v>5436.9725573447031</v>
      </c>
      <c r="G184" s="1">
        <v>21105.939877158489</v>
      </c>
      <c r="H184" s="1">
        <v>52398.312635240356</v>
      </c>
      <c r="I184" s="1">
        <v>38231.344951289793</v>
      </c>
      <c r="J184" s="1">
        <v>5362.7750780285096</v>
      </c>
      <c r="K184" s="1">
        <v>20611.639732977019</v>
      </c>
      <c r="L184" s="1">
        <v>50818.898780918033</v>
      </c>
      <c r="M184" s="1">
        <v>39522.924392887253</v>
      </c>
      <c r="N184" s="1">
        <f t="shared" si="18"/>
        <v>2178</v>
      </c>
      <c r="O184" s="1">
        <v>5269.8430428998754</v>
      </c>
      <c r="P184" s="1">
        <v>20060.496794799197</v>
      </c>
      <c r="Q184" s="1">
        <v>49126.388442620933</v>
      </c>
      <c r="R184" s="1">
        <v>40826.08312013861</v>
      </c>
      <c r="S184" s="1">
        <f t="shared" si="19"/>
        <v>2178</v>
      </c>
      <c r="T184" s="1">
        <v>5157.2034927759369</v>
      </c>
      <c r="U184" s="1">
        <v>19450.520815845524</v>
      </c>
      <c r="V184" s="1">
        <v>47318.671861871517</v>
      </c>
      <c r="W184" s="1">
        <v>42136.419862534865</v>
      </c>
      <c r="X184" s="1">
        <f t="shared" si="20"/>
        <v>2178</v>
      </c>
      <c r="Y184" s="1">
        <v>5023.9236913276154</v>
      </c>
      <c r="Z184" s="1">
        <v>18779.833095758837</v>
      </c>
      <c r="AA184" s="1">
        <v>45393.833087011677</v>
      </c>
      <c r="AB184" s="1">
        <v>43448.729859090134</v>
      </c>
      <c r="AC184" s="1">
        <f t="shared" si="21"/>
        <v>2178</v>
      </c>
      <c r="AD184" s="1">
        <v>872.62880139912193</v>
      </c>
      <c r="AE184" s="1">
        <v>3261.9052124869058</v>
      </c>
      <c r="AF184" s="1">
        <v>7813.9300373484939</v>
      </c>
      <c r="AG184" s="1">
        <v>6163.8505672241981</v>
      </c>
      <c r="AH184" s="1">
        <v>986.34748299039882</v>
      </c>
      <c r="AI184" s="1">
        <v>3638.5341025845923</v>
      </c>
      <c r="AJ184" s="1">
        <v>8646.9013118617604</v>
      </c>
      <c r="AK184" s="1">
        <v>7218.4228740421395</v>
      </c>
      <c r="AL184" s="1">
        <f t="shared" si="22"/>
        <v>9999</v>
      </c>
      <c r="AM184" s="1">
        <v>1156.8662464388717</v>
      </c>
      <c r="AN184" s="1">
        <v>4208.2738297482374</v>
      </c>
      <c r="AO184" s="1">
        <v>9914.4578118910686</v>
      </c>
      <c r="AP184" s="1">
        <v>8806.9675094936974</v>
      </c>
      <c r="AQ184" s="1">
        <f t="shared" si="23"/>
        <v>9999</v>
      </c>
      <c r="AR184" s="1">
        <v>1387.0573259203409</v>
      </c>
      <c r="AS184" s="1">
        <v>4980.0320967301932</v>
      </c>
      <c r="AT184" s="1">
        <v>11635.493920678085</v>
      </c>
      <c r="AU184" s="1">
        <v>11049.09884911721</v>
      </c>
      <c r="AV184" s="1">
        <f t="shared" si="24"/>
        <v>9999</v>
      </c>
      <c r="AW184" s="1">
        <v>1672.7840564467381</v>
      </c>
      <c r="AX184" s="1">
        <v>5939.5437177028471</v>
      </c>
      <c r="AY184" s="1">
        <v>13777.568865221832</v>
      </c>
      <c r="AZ184" s="1">
        <v>14039.20482737207</v>
      </c>
      <c r="BA184" s="1">
        <f t="shared" si="25"/>
        <v>9999</v>
      </c>
    </row>
    <row r="185" spans="1:53">
      <c r="A185" s="2">
        <f t="shared" si="26"/>
        <v>2179</v>
      </c>
      <c r="B185" s="1">
        <f>economy!Z225</f>
        <v>167.69997277473695</v>
      </c>
      <c r="C185" s="1">
        <f>economy!AA225</f>
        <v>764.68540357163158</v>
      </c>
      <c r="D185" s="1">
        <f>economy!AB225</f>
        <v>2059.1772247309891</v>
      </c>
      <c r="E185" s="1">
        <f>SUMPRODUCT(economy!B225:D225,economy!K225:M225)/SUM(economy!B225:D225)</f>
        <v>1771.447335398439</v>
      </c>
      <c r="F185" s="1">
        <v>5362.418231237386</v>
      </c>
      <c r="G185" s="1">
        <v>20924.654466617241</v>
      </c>
      <c r="H185" s="1">
        <v>52578.004479823889</v>
      </c>
      <c r="I185" s="1">
        <v>38304.831314292664</v>
      </c>
      <c r="J185" s="1">
        <v>5290.4589705245162</v>
      </c>
      <c r="K185" s="1">
        <v>20437.533465860404</v>
      </c>
      <c r="L185" s="1">
        <v>50997.920028896217</v>
      </c>
      <c r="M185" s="1">
        <v>39606.122164466506</v>
      </c>
      <c r="N185" s="1">
        <f t="shared" si="18"/>
        <v>2179</v>
      </c>
      <c r="O185" s="1">
        <v>5199.9926286197715</v>
      </c>
      <c r="P185" s="1">
        <v>19894.000989611144</v>
      </c>
      <c r="Q185" s="1">
        <v>49304.28582579994</v>
      </c>
      <c r="R185" s="1">
        <v>40919.669179929035</v>
      </c>
      <c r="S185" s="1">
        <f t="shared" si="19"/>
        <v>2179</v>
      </c>
      <c r="T185" s="1">
        <v>5090.0439830702435</v>
      </c>
      <c r="U185" s="1">
        <v>19292.046118477749</v>
      </c>
      <c r="V185" s="1">
        <v>47494.922590400667</v>
      </c>
      <c r="W185" s="1">
        <v>42241.072809479781</v>
      </c>
      <c r="X185" s="1">
        <f t="shared" si="20"/>
        <v>2179</v>
      </c>
      <c r="Y185" s="1">
        <v>4959.6761546948701</v>
      </c>
      <c r="Z185" s="1">
        <v>18629.765039059286</v>
      </c>
      <c r="AA185" s="1">
        <v>45567.83940308453</v>
      </c>
      <c r="AB185" s="1">
        <v>43565.120733640651</v>
      </c>
      <c r="AC185" s="1">
        <f t="shared" si="21"/>
        <v>2179</v>
      </c>
      <c r="AD185" s="1">
        <v>881.14131842871677</v>
      </c>
      <c r="AE185" s="1">
        <v>3302.5065104216469</v>
      </c>
      <c r="AF185" s="1">
        <v>7993.5867640086681</v>
      </c>
      <c r="AG185" s="1">
        <v>6319.500134369373</v>
      </c>
      <c r="AH185" s="1">
        <v>985.49757859152885</v>
      </c>
      <c r="AI185" s="1">
        <v>3648.3453091967299</v>
      </c>
      <c r="AJ185" s="1">
        <v>8765.3916757676052</v>
      </c>
      <c r="AK185" s="1">
        <v>7328.2175627837423</v>
      </c>
      <c r="AL185" s="1">
        <f t="shared" si="22"/>
        <v>9999</v>
      </c>
      <c r="AM185" s="1">
        <v>1145.6027775345594</v>
      </c>
      <c r="AN185" s="1">
        <v>4184.6799612049999</v>
      </c>
      <c r="AO185" s="1">
        <v>9970.9972983650641</v>
      </c>
      <c r="AP185" s="1">
        <v>8864.3833559231571</v>
      </c>
      <c r="AQ185" s="1">
        <f t="shared" si="23"/>
        <v>9999</v>
      </c>
      <c r="AR185" s="1">
        <v>1364.7654117896893</v>
      </c>
      <c r="AS185" s="1">
        <v>4921.9408578992116</v>
      </c>
      <c r="AT185" s="1">
        <v>11632.989436217014</v>
      </c>
      <c r="AU185" s="1">
        <v>11049.935569975354</v>
      </c>
      <c r="AV185" s="1">
        <f t="shared" si="24"/>
        <v>9999</v>
      </c>
      <c r="AW185" s="1">
        <v>1639.6685772149704</v>
      </c>
      <c r="AX185" s="1">
        <v>5848.5331087585737</v>
      </c>
      <c r="AY185" s="1">
        <v>13724.553653065755</v>
      </c>
      <c r="AZ185" s="1">
        <v>13984.505743623593</v>
      </c>
      <c r="BA185" s="1">
        <f t="shared" si="25"/>
        <v>9999</v>
      </c>
    </row>
    <row r="186" spans="1:53">
      <c r="A186" s="2">
        <f t="shared" si="26"/>
        <v>2180</v>
      </c>
      <c r="B186" s="1">
        <f>economy!Z226</f>
        <v>184.18555979963875</v>
      </c>
      <c r="C186" s="1">
        <f>economy!AA226</f>
        <v>826.31327018900106</v>
      </c>
      <c r="D186" s="1">
        <f>economy!AB226</f>
        <v>2227.4049256976423</v>
      </c>
      <c r="E186" s="1">
        <f>SUMPRODUCT(economy!B226:D226,economy!K226:M226)/SUM(economy!B226:D226)</f>
        <v>1948.4788183416649</v>
      </c>
      <c r="F186" s="1">
        <v>5288.8624231830763</v>
      </c>
      <c r="G186" s="1">
        <v>20744.383430574886</v>
      </c>
      <c r="H186" s="1">
        <v>52756.841687573047</v>
      </c>
      <c r="I186" s="1">
        <v>38378.041408930265</v>
      </c>
      <c r="J186" s="1">
        <v>5219.0753332009899</v>
      </c>
      <c r="K186" s="1">
        <v>20264.312859721711</v>
      </c>
      <c r="L186" s="1">
        <v>51176.043812432108</v>
      </c>
      <c r="M186" s="1">
        <v>39688.933136613363</v>
      </c>
      <c r="N186" s="1">
        <f t="shared" si="18"/>
        <v>2180</v>
      </c>
      <c r="O186" s="1">
        <v>5131.0077479096271</v>
      </c>
      <c r="P186" s="1">
        <v>19728.265089757446</v>
      </c>
      <c r="Q186" s="1">
        <v>49481.252697582182</v>
      </c>
      <c r="R186" s="1">
        <v>41012.757815223602</v>
      </c>
      <c r="S186" s="1">
        <f t="shared" si="19"/>
        <v>2180</v>
      </c>
      <c r="T186" s="1">
        <v>5023.6826012011434</v>
      </c>
      <c r="U186" s="1">
        <v>19134.209565787205</v>
      </c>
      <c r="V186" s="1">
        <v>47670.220030886507</v>
      </c>
      <c r="W186" s="1">
        <v>42345.118568062309</v>
      </c>
      <c r="X186" s="1">
        <f t="shared" si="20"/>
        <v>2180</v>
      </c>
      <c r="Y186" s="1">
        <v>4896.1593205659428</v>
      </c>
      <c r="Z186" s="1">
        <v>18480.21843533171</v>
      </c>
      <c r="AA186" s="1">
        <v>45740.880329286767</v>
      </c>
      <c r="AB186" s="1">
        <v>43680.796581794355</v>
      </c>
      <c r="AC186" s="1">
        <f t="shared" si="21"/>
        <v>2180</v>
      </c>
      <c r="AD186" s="1">
        <v>890.30321967452983</v>
      </c>
      <c r="AE186" s="1">
        <v>3345.6061458047084</v>
      </c>
      <c r="AF186" s="1">
        <v>8182.1532341359043</v>
      </c>
      <c r="AG186" s="1">
        <v>6482.4100515522323</v>
      </c>
      <c r="AH186" s="1">
        <v>985.62697817317348</v>
      </c>
      <c r="AI186" s="1">
        <v>3661.5399488865319</v>
      </c>
      <c r="AJ186" s="1">
        <v>8893.3559478604475</v>
      </c>
      <c r="AK186" s="1">
        <v>7446.1969967850537</v>
      </c>
      <c r="AL186" s="1">
        <f t="shared" si="22"/>
        <v>9999</v>
      </c>
      <c r="AM186" s="1">
        <v>1135.6512939664713</v>
      </c>
      <c r="AN186" s="1">
        <v>4165.3145155084721</v>
      </c>
      <c r="AO186" s="1">
        <v>10037.38278840997</v>
      </c>
      <c r="AP186" s="1">
        <v>8930.8865127456575</v>
      </c>
      <c r="AQ186" s="1">
        <f t="shared" si="23"/>
        <v>9999</v>
      </c>
      <c r="AR186" s="1">
        <v>1344.0673859277224</v>
      </c>
      <c r="AS186" s="1">
        <v>4868.7254378674534</v>
      </c>
      <c r="AT186" s="1">
        <v>11640.246433055361</v>
      </c>
      <c r="AU186" s="1">
        <v>11060.452779481597</v>
      </c>
      <c r="AV186" s="1">
        <f t="shared" si="24"/>
        <v>9999</v>
      </c>
      <c r="AW186" s="1">
        <v>1608.3221106724004</v>
      </c>
      <c r="AX186" s="1">
        <v>5762.689641358721</v>
      </c>
      <c r="AY186" s="1">
        <v>13680.5406585978</v>
      </c>
      <c r="AZ186" s="1">
        <v>13939.442800991963</v>
      </c>
      <c r="BA186" s="1">
        <f t="shared" si="25"/>
        <v>9999</v>
      </c>
    </row>
    <row r="187" spans="1:53">
      <c r="A187" s="2">
        <f t="shared" si="26"/>
        <v>2181</v>
      </c>
      <c r="B187" s="1">
        <f>economy!Z227</f>
        <v>201.2705474099163</v>
      </c>
      <c r="C187" s="1">
        <f>economy!AA227</f>
        <v>890.26952932933864</v>
      </c>
      <c r="D187" s="1">
        <f>economy!AB227</f>
        <v>2404.3697962676306</v>
      </c>
      <c r="E187" s="1">
        <f>SUMPRODUCT(economy!B227:D227,economy!K227:M227)/SUM(economy!B227:D227)</f>
        <v>2135.0546261803038</v>
      </c>
      <c r="F187" s="1">
        <v>5216.2962898659152</v>
      </c>
      <c r="G187" s="1">
        <v>20565.142826657895</v>
      </c>
      <c r="H187" s="1">
        <v>52934.843402912898</v>
      </c>
      <c r="I187" s="1">
        <v>38451.000150649823</v>
      </c>
      <c r="J187" s="1">
        <v>5148.6168524121231</v>
      </c>
      <c r="K187" s="1">
        <v>20091.995603800595</v>
      </c>
      <c r="L187" s="1">
        <v>51353.28812943487</v>
      </c>
      <c r="M187" s="1">
        <v>39771.382327620711</v>
      </c>
      <c r="N187" s="1">
        <f t="shared" si="18"/>
        <v>2181</v>
      </c>
      <c r="O187" s="1">
        <v>5062.8825294086864</v>
      </c>
      <c r="P187" s="1">
        <v>19563.308145407129</v>
      </c>
      <c r="Q187" s="1">
        <v>49657.305757589755</v>
      </c>
      <c r="R187" s="1">
        <v>41105.373906199362</v>
      </c>
      <c r="S187" s="1">
        <f t="shared" si="19"/>
        <v>2181</v>
      </c>
      <c r="T187" s="1">
        <v>4958.1148199792342</v>
      </c>
      <c r="U187" s="1">
        <v>18977.031284430952</v>
      </c>
      <c r="V187" s="1">
        <v>47844.579450978184</v>
      </c>
      <c r="W187" s="1">
        <v>42448.581621245881</v>
      </c>
      <c r="X187" s="1">
        <f t="shared" si="20"/>
        <v>2181</v>
      </c>
      <c r="Y187" s="1">
        <v>4833.3698976797532</v>
      </c>
      <c r="Z187" s="1">
        <v>18331.214191956718</v>
      </c>
      <c r="AA187" s="1">
        <v>45912.96958928361</v>
      </c>
      <c r="AB187" s="1">
        <v>43795.781213860449</v>
      </c>
      <c r="AC187" s="1">
        <f t="shared" si="21"/>
        <v>2181</v>
      </c>
      <c r="AD187" s="1">
        <v>900.03321482547096</v>
      </c>
      <c r="AE187" s="1">
        <v>3390.9445215894257</v>
      </c>
      <c r="AF187" s="1">
        <v>8379.2631326138508</v>
      </c>
      <c r="AG187" s="1">
        <v>6652.2731212678536</v>
      </c>
      <c r="AH187" s="1">
        <v>986.64718977914038</v>
      </c>
      <c r="AI187" s="1">
        <v>3677.8502716112203</v>
      </c>
      <c r="AJ187" s="1">
        <v>9030.4551164609602</v>
      </c>
      <c r="AK187" s="1">
        <v>7572.0582593944819</v>
      </c>
      <c r="AL187" s="1">
        <f t="shared" si="22"/>
        <v>9999</v>
      </c>
      <c r="AM187" s="1">
        <v>1126.9183054788189</v>
      </c>
      <c r="AN187" s="1">
        <v>4149.909190755081</v>
      </c>
      <c r="AO187" s="1">
        <v>10113.315130057084</v>
      </c>
      <c r="AP187" s="1">
        <v>9006.1864592670463</v>
      </c>
      <c r="AQ187" s="1">
        <f t="shared" si="23"/>
        <v>9999</v>
      </c>
      <c r="AR187" s="1">
        <v>1324.872008915514</v>
      </c>
      <c r="AS187" s="1">
        <v>4820.1383771154342</v>
      </c>
      <c r="AT187" s="1">
        <v>11657.037835693782</v>
      </c>
      <c r="AU187" s="1">
        <v>11080.406890337998</v>
      </c>
      <c r="AV187" s="1">
        <f t="shared" si="24"/>
        <v>9999</v>
      </c>
      <c r="AW187" s="1">
        <v>1578.6643778459495</v>
      </c>
      <c r="AX187" s="1">
        <v>5681.8108099480733</v>
      </c>
      <c r="AY187" s="1">
        <v>13645.403514043544</v>
      </c>
      <c r="AZ187" s="1">
        <v>13903.859998018532</v>
      </c>
      <c r="BA187" s="1">
        <f t="shared" si="25"/>
        <v>9999</v>
      </c>
    </row>
    <row r="188" spans="1:53">
      <c r="A188" s="2">
        <f t="shared" si="26"/>
        <v>2182</v>
      </c>
      <c r="B188" s="1">
        <f>economy!Z228</f>
        <v>218.89932648792831</v>
      </c>
      <c r="C188" s="1">
        <f>economy!AA228</f>
        <v>956.35821692513787</v>
      </c>
      <c r="D188" s="1">
        <f>economy!AB228</f>
        <v>2589.8195160837713</v>
      </c>
      <c r="E188" s="1">
        <f>SUMPRODUCT(economy!B228:D228,economy!K228:M228)/SUM(economy!B228:D228)</f>
        <v>2330.8723562066357</v>
      </c>
      <c r="F188" s="1">
        <v>5144.7107858144964</v>
      </c>
      <c r="G188" s="1">
        <v>20386.947650056456</v>
      </c>
      <c r="H188" s="1">
        <v>53112.028329485656</v>
      </c>
      <c r="I188" s="1">
        <v>38523.731756330555</v>
      </c>
      <c r="J188" s="1">
        <v>5079.0759973283866</v>
      </c>
      <c r="K188" s="1">
        <v>19920.598357584782</v>
      </c>
      <c r="L188" s="1">
        <v>51529.670608330664</v>
      </c>
      <c r="M188" s="1">
        <v>39853.494114092136</v>
      </c>
      <c r="N188" s="1">
        <f t="shared" si="18"/>
        <v>2182</v>
      </c>
      <c r="O188" s="1">
        <v>4995.6108736872857</v>
      </c>
      <c r="P188" s="1">
        <v>19399.148216820795</v>
      </c>
      <c r="Q188" s="1">
        <v>49832.461404955422</v>
      </c>
      <c r="R188" s="1">
        <v>41197.541753125661</v>
      </c>
      <c r="S188" s="1">
        <f t="shared" si="19"/>
        <v>2182</v>
      </c>
      <c r="T188" s="1">
        <v>4893.3358773876244</v>
      </c>
      <c r="U188" s="1">
        <v>18820.5304576737</v>
      </c>
      <c r="V188" s="1">
        <v>48018.015883747321</v>
      </c>
      <c r="W188" s="1">
        <v>42551.485938353806</v>
      </c>
      <c r="X188" s="1">
        <f t="shared" si="20"/>
        <v>2182</v>
      </c>
      <c r="Y188" s="1">
        <v>4771.3043572432825</v>
      </c>
      <c r="Z188" s="1">
        <v>18182.772325506474</v>
      </c>
      <c r="AA188" s="1">
        <v>46084.120734211734</v>
      </c>
      <c r="AB188" s="1">
        <v>43910.097996712713</v>
      </c>
      <c r="AC188" s="1">
        <f t="shared" si="21"/>
        <v>2182</v>
      </c>
      <c r="AD188" s="1">
        <v>910.25358161039571</v>
      </c>
      <c r="AE188" s="1">
        <v>3438.2704415740654</v>
      </c>
      <c r="AF188" s="1">
        <v>8584.5482150550924</v>
      </c>
      <c r="AG188" s="1">
        <v>6828.7798274435127</v>
      </c>
      <c r="AH188" s="1">
        <v>988.47404199669234</v>
      </c>
      <c r="AI188" s="1">
        <v>3697.0185383720086</v>
      </c>
      <c r="AJ188" s="1">
        <v>9176.3517781951105</v>
      </c>
      <c r="AK188" s="1">
        <v>7705.5003042956305</v>
      </c>
      <c r="AL188" s="1">
        <f t="shared" si="22"/>
        <v>9999</v>
      </c>
      <c r="AM188" s="1">
        <v>1119.3144954544512</v>
      </c>
      <c r="AN188" s="1">
        <v>4138.2047294665645</v>
      </c>
      <c r="AO188" s="1">
        <v>10198.495400819491</v>
      </c>
      <c r="AP188" s="1">
        <v>9089.9942032719555</v>
      </c>
      <c r="AQ188" s="1">
        <f t="shared" si="23"/>
        <v>9999</v>
      </c>
      <c r="AR188" s="1">
        <v>1307.0911913771915</v>
      </c>
      <c r="AS188" s="1">
        <v>4775.9379178678382</v>
      </c>
      <c r="AT188" s="1">
        <v>11683.131984576372</v>
      </c>
      <c r="AU188" s="1">
        <v>11109.551321993693</v>
      </c>
      <c r="AV188" s="1">
        <f t="shared" si="24"/>
        <v>9999</v>
      </c>
      <c r="AW188" s="1">
        <v>1550.6167967549279</v>
      </c>
      <c r="AX188" s="1">
        <v>5605.6955369173102</v>
      </c>
      <c r="AY188" s="1">
        <v>13619.006237493521</v>
      </c>
      <c r="AZ188" s="1">
        <v>13877.592448124267</v>
      </c>
      <c r="BA188" s="1">
        <f t="shared" si="25"/>
        <v>9999</v>
      </c>
    </row>
    <row r="189" spans="1:53">
      <c r="A189" s="2">
        <f t="shared" si="26"/>
        <v>2183</v>
      </c>
      <c r="B189" s="1">
        <f>economy!Z229</f>
        <v>237.00367948570343</v>
      </c>
      <c r="C189" s="1">
        <f>economy!AA229</f>
        <v>1024.3518575332716</v>
      </c>
      <c r="D189" s="1">
        <f>economy!AB229</f>
        <v>2783.4258068302979</v>
      </c>
      <c r="E189" s="1">
        <f>SUMPRODUCT(economy!B229:D229,economy!K229:M229)/SUM(economy!B229:D229)</f>
        <v>2535.5234385649014</v>
      </c>
      <c r="F189" s="1">
        <v>5074.0966803333431</v>
      </c>
      <c r="G189" s="1">
        <v>20209.8118687815</v>
      </c>
      <c r="H189" s="1">
        <v>53288.414729818986</v>
      </c>
      <c r="I189" s="1">
        <v>38596.259748451026</v>
      </c>
      <c r="J189" s="1">
        <v>5010.4450358934455</v>
      </c>
      <c r="K189" s="1">
        <v>19750.136782609778</v>
      </c>
      <c r="L189" s="1">
        <v>51705.208506117495</v>
      </c>
      <c r="M189" s="1">
        <v>39935.292232824475</v>
      </c>
      <c r="N189" s="1">
        <f t="shared" si="18"/>
        <v>2183</v>
      </c>
      <c r="O189" s="1">
        <v>4929.1864681490633</v>
      </c>
      <c r="P189" s="1">
        <v>19235.802402708778</v>
      </c>
      <c r="Q189" s="1">
        <v>50006.735735012197</v>
      </c>
      <c r="R189" s="1">
        <v>41289.28507604554</v>
      </c>
      <c r="S189" s="1">
        <f t="shared" si="19"/>
        <v>2183</v>
      </c>
      <c r="T189" s="1">
        <v>4829.3407903640682</v>
      </c>
      <c r="U189" s="1">
        <v>18664.725350355886</v>
      </c>
      <c r="V189" s="1">
        <v>48190.54412326726</v>
      </c>
      <c r="W189" s="1">
        <v>42653.854972665009</v>
      </c>
      <c r="X189" s="1">
        <f t="shared" si="20"/>
        <v>2183</v>
      </c>
      <c r="Y189" s="1">
        <v>4709.9589455445857</v>
      </c>
      <c r="Z189" s="1">
        <v>18034.911983412007</v>
      </c>
      <c r="AA189" s="1">
        <v>46254.347137405712</v>
      </c>
      <c r="AB189" s="1">
        <v>44023.76984944773</v>
      </c>
      <c r="AC189" s="1">
        <f t="shared" si="21"/>
        <v>2183</v>
      </c>
      <c r="AD189" s="1">
        <v>920.88999886176327</v>
      </c>
      <c r="AE189" s="1">
        <v>3487.3408264975792</v>
      </c>
      <c r="AF189" s="1">
        <v>8797.6381114414198</v>
      </c>
      <c r="AG189" s="1">
        <v>7011.6182211770356</v>
      </c>
      <c r="AH189" s="1">
        <v>991.02745883927639</v>
      </c>
      <c r="AI189" s="1">
        <v>3718.7966085214516</v>
      </c>
      <c r="AJ189" s="1">
        <v>9330.7098653811645</v>
      </c>
      <c r="AK189" s="1">
        <v>7846.2235880295748</v>
      </c>
      <c r="AL189" s="1">
        <f t="shared" si="22"/>
        <v>9999</v>
      </c>
      <c r="AM189" s="1">
        <v>1112.754594324671</v>
      </c>
      <c r="AN189" s="1">
        <v>4129.9508023980643</v>
      </c>
      <c r="AO189" s="1">
        <v>10292.625191219697</v>
      </c>
      <c r="AP189" s="1">
        <v>9182.0224014963442</v>
      </c>
      <c r="AQ189" s="1">
        <f t="shared" si="23"/>
        <v>9999</v>
      </c>
      <c r="AR189" s="1">
        <v>1290.640007947522</v>
      </c>
      <c r="AS189" s="1">
        <v>4735.8882724081213</v>
      </c>
      <c r="AT189" s="1">
        <v>11718.293434278066</v>
      </c>
      <c r="AU189" s="1">
        <v>11147.637209049843</v>
      </c>
      <c r="AV189" s="1">
        <f t="shared" si="24"/>
        <v>9999</v>
      </c>
      <c r="AW189" s="1">
        <v>1524.1026007942105</v>
      </c>
      <c r="AX189" s="1">
        <v>5534.144687222084</v>
      </c>
      <c r="AY189" s="1">
        <v>13601.204176374118</v>
      </c>
      <c r="AZ189" s="1">
        <v>13860.467365166603</v>
      </c>
      <c r="BA189" s="1">
        <f t="shared" si="25"/>
        <v>9999</v>
      </c>
    </row>
    <row r="190" spans="1:53">
      <c r="A190" s="2">
        <f t="shared" si="26"/>
        <v>2184</v>
      </c>
      <c r="B190" s="1">
        <f>economy!Z230</f>
        <v>255.50565258981783</v>
      </c>
      <c r="C190" s="1">
        <f>economy!AA230</f>
        <v>1093.99674980334</v>
      </c>
      <c r="D190" s="1">
        <f>economy!AB230</f>
        <v>2984.7893798160671</v>
      </c>
      <c r="E190" s="1">
        <f>SUMPRODUCT(economy!B230:D230,economy!K230:M230)/SUM(economy!B230:D230)</f>
        <v>2748.5083900350987</v>
      </c>
      <c r="F190" s="1">
        <v>5004.4445737988108</v>
      </c>
      <c r="G190" s="1">
        <v>20033.748458349568</v>
      </c>
      <c r="H190" s="1">
        <v>53464.020425560324</v>
      </c>
      <c r="I190" s="1">
        <v>38668.606959876161</v>
      </c>
      <c r="J190" s="1">
        <v>4942.7160502209772</v>
      </c>
      <c r="K190" s="1">
        <v>19580.625573822424</v>
      </c>
      <c r="L190" s="1">
        <v>51879.918706964716</v>
      </c>
      <c r="M190" s="1">
        <v>40016.799783336362</v>
      </c>
      <c r="N190" s="1">
        <f t="shared" si="18"/>
        <v>2184</v>
      </c>
      <c r="O190" s="1">
        <v>4863.6028014458607</v>
      </c>
      <c r="P190" s="1">
        <v>19073.286868276478</v>
      </c>
      <c r="Q190" s="1">
        <v>50180.144536498759</v>
      </c>
      <c r="R190" s="1">
        <v>41380.627015119593</v>
      </c>
      <c r="S190" s="1">
        <f t="shared" si="19"/>
        <v>2184</v>
      </c>
      <c r="T190" s="1">
        <v>4766.1243681651449</v>
      </c>
      <c r="U190" s="1">
        <v>18509.633333659782</v>
      </c>
      <c r="V190" s="1">
        <v>48362.178720673466</v>
      </c>
      <c r="W190" s="1">
        <v>42755.711659677982</v>
      </c>
      <c r="X190" s="1">
        <f t="shared" si="20"/>
        <v>2184</v>
      </c>
      <c r="Y190" s="1">
        <v>4649.3296962129834</v>
      </c>
      <c r="Z190" s="1">
        <v>17887.651465525232</v>
      </c>
      <c r="AA190" s="1">
        <v>46423.661989565706</v>
      </c>
      <c r="AB190" s="1">
        <v>44136.819239707467</v>
      </c>
      <c r="AC190" s="1">
        <f t="shared" si="21"/>
        <v>2184</v>
      </c>
      <c r="AD190" s="1">
        <v>931.87142044988911</v>
      </c>
      <c r="AE190" s="1">
        <v>3537.9205359216453</v>
      </c>
      <c r="AF190" s="1">
        <v>9018.1603382039466</v>
      </c>
      <c r="AG190" s="1">
        <v>7200.4740135759175</v>
      </c>
      <c r="AH190" s="1">
        <v>994.23125414750041</v>
      </c>
      <c r="AI190" s="1">
        <v>3742.9455678861732</v>
      </c>
      <c r="AJ190" s="1">
        <v>9493.1944270515723</v>
      </c>
      <c r="AK190" s="1">
        <v>7993.929779656688</v>
      </c>
      <c r="AL190" s="1">
        <f t="shared" si="22"/>
        <v>9999</v>
      </c>
      <c r="AM190" s="1">
        <v>1107.1572476037832</v>
      </c>
      <c r="AN190" s="1">
        <v>4124.9058638405859</v>
      </c>
      <c r="AO190" s="1">
        <v>10395.406828327034</v>
      </c>
      <c r="AP190" s="1">
        <v>9281.9854349370435</v>
      </c>
      <c r="AQ190" s="1">
        <f t="shared" si="23"/>
        <v>9999</v>
      </c>
      <c r="AR190" s="1">
        <v>1275.4366932493554</v>
      </c>
      <c r="AS190" s="1">
        <v>4699.759832765315</v>
      </c>
      <c r="AT190" s="1">
        <v>11762.283669112277</v>
      </c>
      <c r="AU190" s="1">
        <v>11194.414025303593</v>
      </c>
      <c r="AV190" s="1">
        <f t="shared" si="24"/>
        <v>9999</v>
      </c>
      <c r="AW190" s="1">
        <v>1499.0469381329804</v>
      </c>
      <c r="AX190" s="1">
        <v>5466.9615289004687</v>
      </c>
      <c r="AY190" s="1">
        <v>13591.844901093469</v>
      </c>
      <c r="AZ190" s="1">
        <v>13852.304988660073</v>
      </c>
      <c r="BA190" s="1">
        <f t="shared" si="25"/>
        <v>9999</v>
      </c>
    </row>
    <row r="191" spans="1:53">
      <c r="A191" s="2">
        <f t="shared" si="26"/>
        <v>2185</v>
      </c>
      <c r="B191" s="1">
        <f>economy!Z231</f>
        <v>274.32038541537872</v>
      </c>
      <c r="C191" s="1">
        <f>economy!AA231</f>
        <v>1165.0187145121135</v>
      </c>
      <c r="D191" s="1">
        <f>economy!AB231</f>
        <v>3193.4467822407537</v>
      </c>
      <c r="E191" s="1">
        <f>SUMPRODUCT(economy!B231:D231,economy!K231:M231)/SUM(economy!B231:D231)</f>
        <v>2969.2521470645588</v>
      </c>
      <c r="F191" s="1">
        <v>4935.7449133293003</v>
      </c>
      <c r="G191" s="1">
        <v>19858.769435873644</v>
      </c>
      <c r="H191" s="1">
        <v>53638.862798250251</v>
      </c>
      <c r="I191" s="1">
        <v>38740.795539227722</v>
      </c>
      <c r="J191" s="1">
        <v>4875.8809514386558</v>
      </c>
      <c r="K191" s="1">
        <v>19412.078490484473</v>
      </c>
      <c r="L191" s="1">
        <v>52053.81772133406</v>
      </c>
      <c r="M191" s="1">
        <v>40098.039231008566</v>
      </c>
      <c r="N191" s="1">
        <f t="shared" si="18"/>
        <v>2185</v>
      </c>
      <c r="O191" s="1">
        <v>4798.8531774100929</v>
      </c>
      <c r="P191" s="1">
        <v>18911.616872932722</v>
      </c>
      <c r="Q191" s="1">
        <v>50352.703289262347</v>
      </c>
      <c r="R191" s="1">
        <v>41471.590131600758</v>
      </c>
      <c r="S191" s="1">
        <f t="shared" si="19"/>
        <v>2185</v>
      </c>
      <c r="T191" s="1">
        <v>4703.6812253150674</v>
      </c>
      <c r="U191" s="1">
        <v>18355.270909648621</v>
      </c>
      <c r="V191" s="1">
        <v>48532.933980689457</v>
      </c>
      <c r="W191" s="1">
        <v>42857.078416015611</v>
      </c>
      <c r="X191" s="1">
        <f t="shared" si="20"/>
        <v>2185</v>
      </c>
      <c r="Y191" s="1">
        <v>4589.4124421273364</v>
      </c>
      <c r="Z191" s="1">
        <v>17741.008245551006</v>
      </c>
      <c r="AA191" s="1">
        <v>46592.078294353531</v>
      </c>
      <c r="AB191" s="1">
        <v>44249.268180641535</v>
      </c>
      <c r="AC191" s="1">
        <f t="shared" si="21"/>
        <v>2185</v>
      </c>
      <c r="AD191" s="1">
        <v>943.12998387715299</v>
      </c>
      <c r="AE191" s="1">
        <v>3589.7822807765879</v>
      </c>
      <c r="AF191" s="1">
        <v>9245.7405033373434</v>
      </c>
      <c r="AG191" s="1">
        <v>7395.0308536841276</v>
      </c>
      <c r="AH191" s="1">
        <v>998.01294625886237</v>
      </c>
      <c r="AI191" s="1">
        <v>3769.2354013811978</v>
      </c>
      <c r="AJ191" s="1">
        <v>9663.4714774789463</v>
      </c>
      <c r="AK191" s="1">
        <v>8148.3215576998673</v>
      </c>
      <c r="AL191" s="1">
        <f t="shared" si="22"/>
        <v>9999</v>
      </c>
      <c r="AM191" s="1">
        <v>1102.4448816048937</v>
      </c>
      <c r="AN191" s="1">
        <v>4122.8369875763947</v>
      </c>
      <c r="AO191" s="1">
        <v>10506.543555111417</v>
      </c>
      <c r="AP191" s="1">
        <v>9389.5994550468749</v>
      </c>
      <c r="AQ191" s="1">
        <f t="shared" si="23"/>
        <v>9999</v>
      </c>
      <c r="AR191" s="1">
        <v>1261.402622390952</v>
      </c>
      <c r="AS191" s="1">
        <v>4667.329328362106</v>
      </c>
      <c r="AT191" s="1">
        <v>11814.861742808313</v>
      </c>
      <c r="AU191" s="1">
        <v>11249.630131654314</v>
      </c>
      <c r="AV191" s="1">
        <f t="shared" si="24"/>
        <v>9999</v>
      </c>
      <c r="AW191" s="1">
        <v>1475.3769533895211</v>
      </c>
      <c r="AX191" s="1">
        <v>5403.9521419625253</v>
      </c>
      <c r="AY191" s="1">
        <v>13590.769047884594</v>
      </c>
      <c r="AZ191" s="1">
        <v>13852.919448671184</v>
      </c>
      <c r="BA191" s="1">
        <f t="shared" si="25"/>
        <v>9999</v>
      </c>
    </row>
    <row r="192" spans="1:53">
      <c r="A192" s="2">
        <f t="shared" si="26"/>
        <v>2186</v>
      </c>
      <c r="B192" s="1">
        <f>economy!Z232</f>
        <v>293.35868714515988</v>
      </c>
      <c r="C192" s="1">
        <f>economy!AA232</f>
        <v>1237.1288075921505</v>
      </c>
      <c r="D192" s="1">
        <f>economy!AB232</f>
        <v>3408.8783007731454</v>
      </c>
      <c r="E192" s="1">
        <f>SUMPRODUCT(economy!B232:D232,economy!K232:M232)/SUM(economy!B232:D232)</f>
        <v>3197.1185111609816</v>
      </c>
      <c r="F192" s="1">
        <v>4867.9880078404003</v>
      </c>
      <c r="G192" s="1">
        <v>19684.88589353958</v>
      </c>
      <c r="H192" s="1">
        <v>53812.958790608267</v>
      </c>
      <c r="I192" s="1">
        <v>38812.84695680195</v>
      </c>
      <c r="J192" s="1">
        <v>4809.9314939870574</v>
      </c>
      <c r="K192" s="1">
        <v>19244.5083865946</v>
      </c>
      <c r="L192" s="1">
        <v>52226.921685598623</v>
      </c>
      <c r="M192" s="1">
        <v>40179.032410802633</v>
      </c>
      <c r="N192" s="1">
        <f t="shared" si="18"/>
        <v>2186</v>
      </c>
      <c r="O192" s="1">
        <v>4734.9307285100112</v>
      </c>
      <c r="P192" s="1">
        <v>18750.806797637873</v>
      </c>
      <c r="Q192" s="1">
        <v>50524.427162437198</v>
      </c>
      <c r="R192" s="1">
        <v>41562.196409409364</v>
      </c>
      <c r="S192" s="1">
        <f t="shared" si="19"/>
        <v>2186</v>
      </c>
      <c r="T192" s="1">
        <v>4642.0057941425648</v>
      </c>
      <c r="U192" s="1">
        <v>18201.653735555421</v>
      </c>
      <c r="V192" s="1">
        <v>48702.823958600871</v>
      </c>
      <c r="W192" s="1">
        <v>42957.977138941824</v>
      </c>
      <c r="X192" s="1">
        <f t="shared" si="20"/>
        <v>2186</v>
      </c>
      <c r="Y192" s="1">
        <v>4530.202826974054</v>
      </c>
      <c r="Z192" s="1">
        <v>17594.998992326007</v>
      </c>
      <c r="AA192" s="1">
        <v>46759.608864403272</v>
      </c>
      <c r="AB192" s="1">
        <v>44361.138228483818</v>
      </c>
      <c r="AC192" s="1">
        <f t="shared" si="21"/>
        <v>2186</v>
      </c>
      <c r="AD192" s="1">
        <v>954.60094708473605</v>
      </c>
      <c r="AE192" s="1">
        <v>3642.7066103189163</v>
      </c>
      <c r="AF192" s="1">
        <v>9480.0026843464602</v>
      </c>
      <c r="AG192" s="1">
        <v>7594.9707661273706</v>
      </c>
      <c r="AH192" s="1">
        <v>1002.3035928230393</v>
      </c>
      <c r="AI192" s="1">
        <v>3797.4447112520456</v>
      </c>
      <c r="AJ192" s="1">
        <v>9841.2079213818597</v>
      </c>
      <c r="AK192" s="1">
        <v>8309.1024997125332</v>
      </c>
      <c r="AL192" s="1">
        <f t="shared" si="22"/>
        <v>9999</v>
      </c>
      <c r="AM192" s="1">
        <v>1098.5435693915467</v>
      </c>
      <c r="AN192" s="1">
        <v>4123.5196913324507</v>
      </c>
      <c r="AO192" s="1">
        <v>10625.739680038025</v>
      </c>
      <c r="AP192" s="1">
        <v>9504.5824150897442</v>
      </c>
      <c r="AQ192" s="1">
        <f t="shared" si="23"/>
        <v>9999</v>
      </c>
      <c r="AR192" s="1">
        <v>1248.462278362817</v>
      </c>
      <c r="AS192" s="1">
        <v>4638.3799380210303</v>
      </c>
      <c r="AT192" s="1">
        <v>11875.784849399897</v>
      </c>
      <c r="AU192" s="1">
        <v>11313.03325640547</v>
      </c>
      <c r="AV192" s="1">
        <f t="shared" si="24"/>
        <v>9999</v>
      </c>
      <c r="AW192" s="1">
        <v>1453.0218528871872</v>
      </c>
      <c r="AX192" s="1">
        <v>5344.9257783962657</v>
      </c>
      <c r="AY192" s="1">
        <v>13597.811110669751</v>
      </c>
      <c r="AZ192" s="1">
        <v>13862.119571230645</v>
      </c>
      <c r="BA192" s="1">
        <f t="shared" si="25"/>
        <v>9999</v>
      </c>
    </row>
    <row r="193" spans="1:53">
      <c r="A193" s="2">
        <f t="shared" si="26"/>
        <v>2187</v>
      </c>
      <c r="B193" s="1">
        <f>economy!Z233</f>
        <v>312.52926166195232</v>
      </c>
      <c r="C193" s="1">
        <f>economy!AA233</f>
        <v>1310.0286811051697</v>
      </c>
      <c r="D193" s="1">
        <f>economy!AB233</f>
        <v>3630.5162810152524</v>
      </c>
      <c r="E193" s="1">
        <f>SUMPRODUCT(economy!B233:D233,economy!K233:M233)/SUM(economy!B233:D233)</f>
        <v>3431.4232331539906</v>
      </c>
      <c r="F193" s="1">
        <v>4801.164042495896</v>
      </c>
      <c r="G193" s="1">
        <v>19512.108031450847</v>
      </c>
      <c r="H193" s="1">
        <v>53986.324908303715</v>
      </c>
      <c r="I193" s="1">
        <v>38884.782010999697</v>
      </c>
      <c r="J193" s="1">
        <v>4744.8592893818504</v>
      </c>
      <c r="K193" s="1">
        <v>19077.927240809116</v>
      </c>
      <c r="L193" s="1">
        <v>52399.24636213643</v>
      </c>
      <c r="M193" s="1">
        <v>40259.800531525092</v>
      </c>
      <c r="N193" s="1">
        <f t="shared" si="18"/>
        <v>2187</v>
      </c>
      <c r="O193" s="1">
        <v>4671.8284288337436</v>
      </c>
      <c r="P193" s="1">
        <v>18590.870171871156</v>
      </c>
      <c r="Q193" s="1">
        <v>50695.331013080038</v>
      </c>
      <c r="R193" s="1">
        <v>41652.467257278011</v>
      </c>
      <c r="S193" s="1">
        <f t="shared" si="19"/>
        <v>2187</v>
      </c>
      <c r="T193" s="1">
        <v>4581.0923369095199</v>
      </c>
      <c r="U193" s="1">
        <v>18048.796647799903</v>
      </c>
      <c r="V193" s="1">
        <v>48871.862457661315</v>
      </c>
      <c r="W193" s="1">
        <v>43058.429206463668</v>
      </c>
      <c r="X193" s="1">
        <f t="shared" si="20"/>
        <v>2187</v>
      </c>
      <c r="Y193" s="1">
        <v>4471.6963164567978</v>
      </c>
      <c r="Z193" s="1">
        <v>17449.639590922885</v>
      </c>
      <c r="AA193" s="1">
        <v>46926.266317732727</v>
      </c>
      <c r="AB193" s="1">
        <v>44472.450480719242</v>
      </c>
      <c r="AC193" s="1">
        <f t="shared" si="21"/>
        <v>2187</v>
      </c>
      <c r="AD193" s="1">
        <v>966.2226471196318</v>
      </c>
      <c r="AE193" s="1">
        <v>3696.4819570259979</v>
      </c>
      <c r="AF193" s="1">
        <v>9720.5699556392883</v>
      </c>
      <c r="AG193" s="1">
        <v>7799.9747213942201</v>
      </c>
      <c r="AH193" s="1">
        <v>1007.0376449177969</v>
      </c>
      <c r="AI193" s="1">
        <v>3827.3604799255691</v>
      </c>
      <c r="AJ193" s="1">
        <v>10026.07156063223</v>
      </c>
      <c r="AK193" s="1">
        <v>8475.9770655212433</v>
      </c>
      <c r="AL193" s="1">
        <f t="shared" si="22"/>
        <v>9999</v>
      </c>
      <c r="AM193" s="1">
        <v>1095.3828990241298</v>
      </c>
      <c r="AN193" s="1">
        <v>4126.7377562446836</v>
      </c>
      <c r="AO193" s="1">
        <v>10752.700709690826</v>
      </c>
      <c r="AP193" s="1">
        <v>9626.6540989362966</v>
      </c>
      <c r="AQ193" s="1">
        <f t="shared" si="23"/>
        <v>9999</v>
      </c>
      <c r="AR193" s="1">
        <v>1236.5432085548293</v>
      </c>
      <c r="AS193" s="1">
        <v>4612.701362430199</v>
      </c>
      <c r="AT193" s="1">
        <v>11944.808832725679</v>
      </c>
      <c r="AU193" s="1">
        <v>11384.370916566895</v>
      </c>
      <c r="AV193" s="1">
        <f t="shared" si="24"/>
        <v>9999</v>
      </c>
      <c r="AW193" s="1">
        <v>1431.9129548187639</v>
      </c>
      <c r="AX193" s="1">
        <v>5289.695176236005</v>
      </c>
      <c r="AY193" s="1">
        <v>13612.800182486339</v>
      </c>
      <c r="AZ193" s="1">
        <v>13879.709625829986</v>
      </c>
      <c r="BA193" s="1">
        <f t="shared" si="25"/>
        <v>9999</v>
      </c>
    </row>
    <row r="194" spans="1:53">
      <c r="A194" s="2">
        <f t="shared" si="26"/>
        <v>2188</v>
      </c>
      <c r="B194" s="1">
        <f>economy!Z234</f>
        <v>331.74055961993321</v>
      </c>
      <c r="C194" s="1">
        <f>economy!AA234</f>
        <v>1383.4154185783375</v>
      </c>
      <c r="D194" s="1">
        <f>economy!AB234</f>
        <v>3857.753411327305</v>
      </c>
      <c r="E194" s="1">
        <f>SUMPRODUCT(economy!B234:D234,economy!K234:M234)/SUM(economy!B234:D234)</f>
        <v>3671.4455862215809</v>
      </c>
      <c r="F194" s="1">
        <v>4735.263092566297</v>
      </c>
      <c r="G194" s="1">
        <v>19340.445189826591</v>
      </c>
      <c r="H194" s="1">
        <v>54158.97722218695</v>
      </c>
      <c r="I194" s="1">
        <v>38956.620835235488</v>
      </c>
      <c r="J194" s="1">
        <v>4680.6558194481086</v>
      </c>
      <c r="K194" s="1">
        <v>18912.346185844552</v>
      </c>
      <c r="L194" s="1">
        <v>52570.807139876211</v>
      </c>
      <c r="M194" s="1">
        <v>40340.364180605407</v>
      </c>
      <c r="N194" s="1">
        <f t="shared" si="18"/>
        <v>2188</v>
      </c>
      <c r="O194" s="1">
        <v>4609.5391066085895</v>
      </c>
      <c r="P194" s="1">
        <v>18431.819700198575</v>
      </c>
      <c r="Q194" s="1">
        <v>50865.429385242111</v>
      </c>
      <c r="R194" s="1">
        <v>41742.423511436784</v>
      </c>
      <c r="S194" s="1">
        <f t="shared" si="19"/>
        <v>2188</v>
      </c>
      <c r="T194" s="1">
        <v>4520.9349575358547</v>
      </c>
      <c r="U194" s="1">
        <v>17896.713685714276</v>
      </c>
      <c r="V194" s="1">
        <v>49040.063026913107</v>
      </c>
      <c r="W194" s="1">
        <v>43158.455477990821</v>
      </c>
      <c r="X194" s="1">
        <f t="shared" si="20"/>
        <v>2188</v>
      </c>
      <c r="Y194" s="1">
        <v>4413.8882091605064</v>
      </c>
      <c r="Z194" s="1">
        <v>17304.945163559663</v>
      </c>
      <c r="AA194" s="1">
        <v>47092.063074542311</v>
      </c>
      <c r="AB194" s="1">
        <v>44583.225574816119</v>
      </c>
      <c r="AC194" s="1">
        <f t="shared" si="21"/>
        <v>2188</v>
      </c>
      <c r="AD194" s="1">
        <v>977.93647466564357</v>
      </c>
      <c r="AE194" s="1">
        <v>3750.9047234726886</v>
      </c>
      <c r="AF194" s="1">
        <v>9967.0650402515275</v>
      </c>
      <c r="AG194" s="1">
        <v>8009.7233113408511</v>
      </c>
      <c r="AH194" s="1">
        <v>1012.1528190574431</v>
      </c>
      <c r="AI194" s="1">
        <v>3858.7778747089742</v>
      </c>
      <c r="AJ194" s="1">
        <v>10217.731183401456</v>
      </c>
      <c r="AK194" s="1">
        <v>8648.650671509009</v>
      </c>
      <c r="AL194" s="1">
        <f t="shared" si="22"/>
        <v>9999</v>
      </c>
      <c r="AM194" s="1">
        <v>1092.8958456841901</v>
      </c>
      <c r="AN194" s="1">
        <v>4132.2830465346915</v>
      </c>
      <c r="AO194" s="1">
        <v>10887.133475396266</v>
      </c>
      <c r="AP194" s="1">
        <v>9755.5361574695744</v>
      </c>
      <c r="AQ194" s="1">
        <f t="shared" si="23"/>
        <v>9999</v>
      </c>
      <c r="AR194" s="1">
        <v>1225.5759724347208</v>
      </c>
      <c r="AS194" s="1">
        <v>4590.0898627920478</v>
      </c>
      <c r="AT194" s="1">
        <v>12021.688641992745</v>
      </c>
      <c r="AU194" s="1">
        <v>11463.390788609808</v>
      </c>
      <c r="AV194" s="1">
        <f t="shared" si="24"/>
        <v>9999</v>
      </c>
      <c r="AW194" s="1">
        <v>1411.9837256478256</v>
      </c>
      <c r="AX194" s="1">
        <v>5238.076830773517</v>
      </c>
      <c r="AY194" s="1">
        <v>13635.560647635706</v>
      </c>
      <c r="AZ194" s="1">
        <v>13905.49001717897</v>
      </c>
      <c r="BA194" s="1">
        <f t="shared" si="25"/>
        <v>9999</v>
      </c>
    </row>
    <row r="195" spans="1:53">
      <c r="A195" s="2">
        <f t="shared" si="26"/>
        <v>2189</v>
      </c>
      <c r="B195" s="1">
        <f>economy!Z235</f>
        <v>350.90227849309179</v>
      </c>
      <c r="C195" s="1">
        <f>economy!AA235</f>
        <v>1456.9857734130501</v>
      </c>
      <c r="D195" s="1">
        <f>economy!AB235</f>
        <v>4089.95067876443</v>
      </c>
      <c r="E195" s="1">
        <f>SUMPRODUCT(economy!B235:D235,economy!K235:M235)/SUM(economy!B235:D235)</f>
        <v>3916.4384652841472</v>
      </c>
      <c r="F195" s="1">
        <v>4670.2751367068904</v>
      </c>
      <c r="G195" s="1">
        <v>19169.905880539409</v>
      </c>
      <c r="H195" s="1">
        <v>54330.931370953971</v>
      </c>
      <c r="I195" s="1">
        <v>39028.382905292063</v>
      </c>
      <c r="J195" s="1">
        <v>4617.3124490361242</v>
      </c>
      <c r="K195" s="1">
        <v>18747.775537346344</v>
      </c>
      <c r="L195" s="1">
        <v>52741.61903527227</v>
      </c>
      <c r="M195" s="1">
        <v>40420.743329356432</v>
      </c>
      <c r="N195" s="1">
        <f t="shared" si="18"/>
        <v>2189</v>
      </c>
      <c r="O195" s="1">
        <v>4548.0554562625357</v>
      </c>
      <c r="P195" s="1">
        <v>18273.667288424032</v>
      </c>
      <c r="Q195" s="1">
        <v>51034.736509458875</v>
      </c>
      <c r="R195" s="1">
        <v>41832.085438809634</v>
      </c>
      <c r="S195" s="1">
        <f t="shared" si="19"/>
        <v>2189</v>
      </c>
      <c r="T195" s="1">
        <v>4461.5276129254235</v>
      </c>
      <c r="U195" s="1">
        <v>17745.41811495927</v>
      </c>
      <c r="V195" s="1">
        <v>49207.438959406456</v>
      </c>
      <c r="W195" s="1">
        <v>43258.076295526174</v>
      </c>
      <c r="X195" s="1">
        <f t="shared" si="20"/>
        <v>2189</v>
      </c>
      <c r="Y195" s="1">
        <v>4356.7736470727623</v>
      </c>
      <c r="Z195" s="1">
        <v>17160.930090295922</v>
      </c>
      <c r="AA195" s="1">
        <v>47257.011354386923</v>
      </c>
      <c r="AB195" s="1">
        <v>44693.483687500113</v>
      </c>
      <c r="AC195" s="1">
        <f t="shared" si="21"/>
        <v>2189</v>
      </c>
      <c r="AD195" s="1">
        <v>989.68685898500519</v>
      </c>
      <c r="AE195" s="1">
        <v>3805.7793963139225</v>
      </c>
      <c r="AF195" s="1">
        <v>10219.111060301751</v>
      </c>
      <c r="AG195" s="1">
        <v>8223.8975032901926</v>
      </c>
      <c r="AH195" s="1">
        <v>1017.5899852786562</v>
      </c>
      <c r="AI195" s="1">
        <v>3891.500090252212</v>
      </c>
      <c r="AJ195" s="1">
        <v>10415.856733349987</v>
      </c>
      <c r="AK195" s="1">
        <v>8826.8298502889083</v>
      </c>
      <c r="AL195" s="1">
        <f t="shared" si="22"/>
        <v>9999</v>
      </c>
      <c r="AM195" s="1">
        <v>1091.0186488170204</v>
      </c>
      <c r="AN195" s="1">
        <v>4139.9553333538533</v>
      </c>
      <c r="AO195" s="1">
        <v>11028.746262913031</v>
      </c>
      <c r="AP195" s="1">
        <v>9890.9521606238995</v>
      </c>
      <c r="AQ195" s="1">
        <f t="shared" si="23"/>
        <v>9999</v>
      </c>
      <c r="AR195" s="1">
        <v>1215.4940822339242</v>
      </c>
      <c r="AS195" s="1">
        <v>4570.3482709347154</v>
      </c>
      <c r="AT195" s="1">
        <v>12106.178740710915</v>
      </c>
      <c r="AU195" s="1">
        <v>11549.841036781956</v>
      </c>
      <c r="AV195" s="1">
        <f t="shared" si="24"/>
        <v>9999</v>
      </c>
      <c r="AW195" s="1">
        <v>1393.1698040581746</v>
      </c>
      <c r="AX195" s="1">
        <v>5189.8912260650704</v>
      </c>
      <c r="AY195" s="1">
        <v>13665.9128262385</v>
      </c>
      <c r="AZ195" s="1">
        <v>13939.257923895297</v>
      </c>
      <c r="BA195" s="1">
        <f t="shared" si="25"/>
        <v>9999</v>
      </c>
    </row>
    <row r="196" spans="1:53">
      <c r="A196" s="2">
        <f t="shared" si="26"/>
        <v>2190</v>
      </c>
      <c r="B196" s="1">
        <f>economy!Z236</f>
        <v>369.9265517908027</v>
      </c>
      <c r="C196" s="1">
        <f>economy!AA236</f>
        <v>1530.4398051113888</v>
      </c>
      <c r="D196" s="1">
        <f>economy!AB236</f>
        <v>4326.4448269389441</v>
      </c>
      <c r="E196" s="1">
        <f>SUMPRODUCT(economy!B236:D236,economy!K236:M236)/SUM(economy!B236:D236)</f>
        <v>4165.6371435007204</v>
      </c>
      <c r="F196" s="1">
        <v>4606.1900696676048</v>
      </c>
      <c r="G196" s="1">
        <v>19000.497817982014</v>
      </c>
      <c r="H196" s="1">
        <v>54502.202564220854</v>
      </c>
      <c r="I196" s="1">
        <v>39100.087047088608</v>
      </c>
      <c r="J196" s="1">
        <v>4554.8204382283966</v>
      </c>
      <c r="K196" s="1">
        <v>18584.224822210053</v>
      </c>
      <c r="L196" s="1">
        <v>52911.696693687321</v>
      </c>
      <c r="M196" s="1">
        <v>40500.957338687025</v>
      </c>
      <c r="N196" s="1">
        <f t="shared" si="18"/>
        <v>2190</v>
      </c>
      <c r="O196" s="1">
        <v>4487.3700500353052</v>
      </c>
      <c r="P196" s="1">
        <v>18116.424069308505</v>
      </c>
      <c r="Q196" s="1">
        <v>51203.266302637872</v>
      </c>
      <c r="R196" s="1">
        <v>41921.4727406936</v>
      </c>
      <c r="S196" s="1">
        <f t="shared" si="19"/>
        <v>2190</v>
      </c>
      <c r="T196" s="1">
        <v>4402.8641238982036</v>
      </c>
      <c r="U196" s="1">
        <v>17594.922450614114</v>
      </c>
      <c r="V196" s="1">
        <v>49374.003290801156</v>
      </c>
      <c r="W196" s="1">
        <v>43357.311485361533</v>
      </c>
      <c r="X196" s="1">
        <f t="shared" si="20"/>
        <v>2190</v>
      </c>
      <c r="Y196" s="1">
        <v>4300.3476257659167</v>
      </c>
      <c r="Z196" s="1">
        <v>17017.608029498195</v>
      </c>
      <c r="AA196" s="1">
        <v>47421.123173708547</v>
      </c>
      <c r="AB196" s="1">
        <v>44803.244534546007</v>
      </c>
      <c r="AC196" s="1">
        <f t="shared" si="21"/>
        <v>2190</v>
      </c>
      <c r="AD196" s="1">
        <v>1001.4212584804804</v>
      </c>
      <c r="AE196" s="1">
        <v>3860.9186739698785</v>
      </c>
      <c r="AF196" s="1">
        <v>10476.332361103739</v>
      </c>
      <c r="AG196" s="1">
        <v>8442.1794477104122</v>
      </c>
      <c r="AH196" s="1">
        <v>1023.2930692275909</v>
      </c>
      <c r="AI196" s="1">
        <v>3925.338223764229</v>
      </c>
      <c r="AJ196" s="1">
        <v>10620.119553731982</v>
      </c>
      <c r="AK196" s="1">
        <v>9010.2224877832305</v>
      </c>
      <c r="AL196" s="1">
        <f t="shared" si="22"/>
        <v>9999</v>
      </c>
      <c r="AM196" s="1">
        <v>1089.6906950321966</v>
      </c>
      <c r="AN196" s="1">
        <v>4149.5621255971055</v>
      </c>
      <c r="AO196" s="1">
        <v>11177.24895233051</v>
      </c>
      <c r="AP196" s="1">
        <v>10032.627670981754</v>
      </c>
      <c r="AQ196" s="1">
        <f t="shared" si="23"/>
        <v>9999</v>
      </c>
      <c r="AR196" s="1">
        <v>1206.2339382831076</v>
      </c>
      <c r="AS196" s="1">
        <v>4553.2859756760208</v>
      </c>
      <c r="AT196" s="1">
        <v>12198.033475996634</v>
      </c>
      <c r="AU196" s="1">
        <v>11643.470606581674</v>
      </c>
      <c r="AV196" s="1">
        <f t="shared" si="24"/>
        <v>9999</v>
      </c>
      <c r="AW196" s="1">
        <v>1375.4090137284775</v>
      </c>
      <c r="AX196" s="1">
        <v>5144.963029903327</v>
      </c>
      <c r="AY196" s="1">
        <v>13703.673573305552</v>
      </c>
      <c r="AZ196" s="1">
        <v>13980.807887179521</v>
      </c>
      <c r="BA196" s="1">
        <f t="shared" si="25"/>
        <v>9999</v>
      </c>
    </row>
    <row r="197" spans="1:53">
      <c r="A197" s="2">
        <f t="shared" si="26"/>
        <v>2191</v>
      </c>
      <c r="B197" s="1">
        <f>economy!Z237</f>
        <v>388.72887452047786</v>
      </c>
      <c r="C197" s="1">
        <f>economy!AA237</f>
        <v>1603.4839462211105</v>
      </c>
      <c r="D197" s="1">
        <f>economy!AB237</f>
        <v>4566.5552324104619</v>
      </c>
      <c r="E197" s="1">
        <f>SUMPRODUCT(economy!B237:D237,economy!K237:M237)/SUM(economy!B237:D237)</f>
        <v>4418.2668505065531</v>
      </c>
      <c r="F197" s="1">
        <v>4542.9977144474424</v>
      </c>
      <c r="G197" s="1">
        <v>18832.227949253716</v>
      </c>
      <c r="H197" s="1">
        <v>54672.805585983224</v>
      </c>
      <c r="I197" s="1">
        <v>39171.751444831694</v>
      </c>
      <c r="J197" s="1">
        <v>4493.1709540479351</v>
      </c>
      <c r="K197" s="1">
        <v>18421.702806344008</v>
      </c>
      <c r="L197" s="1">
        <v>53081.05439116108</v>
      </c>
      <c r="M197" s="1">
        <v>40581.024965237171</v>
      </c>
      <c r="N197" s="1">
        <f t="shared" si="18"/>
        <v>2191</v>
      </c>
      <c r="O197" s="1">
        <v>4427.4753491467363</v>
      </c>
      <c r="P197" s="1">
        <v>17960.10042784386</v>
      </c>
      <c r="Q197" s="1">
        <v>51371.032368326159</v>
      </c>
      <c r="R197" s="1">
        <v>42010.604556892751</v>
      </c>
      <c r="S197" s="1">
        <f t="shared" si="19"/>
        <v>2191</v>
      </c>
      <c r="T197" s="1">
        <v>4344.9381857344424</v>
      </c>
      <c r="U197" s="1">
        <v>17445.238479925691</v>
      </c>
      <c r="V197" s="1">
        <v>49539.768798334313</v>
      </c>
      <c r="W197" s="1">
        <v>43456.180360251965</v>
      </c>
      <c r="X197" s="1">
        <f t="shared" si="20"/>
        <v>2191</v>
      </c>
      <c r="Y197" s="1">
        <v>4244.6050042438783</v>
      </c>
      <c r="Z197" s="1">
        <v>16874.991938059371</v>
      </c>
      <c r="AA197" s="1">
        <v>47584.410343714932</v>
      </c>
      <c r="AB197" s="1">
        <v>44912.527371063712</v>
      </c>
      <c r="AC197" s="1">
        <f t="shared" si="21"/>
        <v>2191</v>
      </c>
      <c r="AD197" s="1">
        <v>1013.0901528118344</v>
      </c>
      <c r="AE197" s="1">
        <v>3916.1435963216531</v>
      </c>
      <c r="AF197" s="1">
        <v>10738.355385166384</v>
      </c>
      <c r="AG197" s="1">
        <v>8664.2533166539251</v>
      </c>
      <c r="AH197" s="1">
        <v>1029.2089660421448</v>
      </c>
      <c r="AI197" s="1">
        <v>3960.1111774161191</v>
      </c>
      <c r="AJ197" s="1">
        <v>10830.192699160398</v>
      </c>
      <c r="AK197" s="1">
        <v>9198.5381280492074</v>
      </c>
      <c r="AL197" s="1">
        <f t="shared" si="22"/>
        <v>9999</v>
      </c>
      <c r="AM197" s="1">
        <v>1088.8544071503868</v>
      </c>
      <c r="AN197" s="1">
        <v>4160.9185094551749</v>
      </c>
      <c r="AO197" s="1">
        <v>11332.353173447045</v>
      </c>
      <c r="AP197" s="1">
        <v>10180.290342867873</v>
      </c>
      <c r="AQ197" s="1">
        <f t="shared" si="23"/>
        <v>9999</v>
      </c>
      <c r="AR197" s="1">
        <v>1197.7347604331549</v>
      </c>
      <c r="AS197" s="1">
        <v>4538.7188897120941</v>
      </c>
      <c r="AT197" s="1">
        <v>12297.007414797194</v>
      </c>
      <c r="AU197" s="1">
        <v>11744.029490352523</v>
      </c>
      <c r="AV197" s="1">
        <f t="shared" si="24"/>
        <v>9999</v>
      </c>
      <c r="AW197" s="1">
        <v>1358.6413661611628</v>
      </c>
      <c r="AX197" s="1">
        <v>5103.1212553888035</v>
      </c>
      <c r="AY197" s="1">
        <v>13748.656834761019</v>
      </c>
      <c r="AZ197" s="1">
        <v>14029.932352797599</v>
      </c>
      <c r="BA197" s="1">
        <f t="shared" si="25"/>
        <v>9999</v>
      </c>
    </row>
    <row r="198" spans="1:53">
      <c r="A198" s="2">
        <f t="shared" si="26"/>
        <v>2192</v>
      </c>
      <c r="B198" s="1">
        <f>economy!Z238</f>
        <v>407.22881010085564</v>
      </c>
      <c r="C198" s="1">
        <f>economy!AA238</f>
        <v>1675.8335516522502</v>
      </c>
      <c r="D198" s="1">
        <f>economy!AB238</f>
        <v>4809.5901737016156</v>
      </c>
      <c r="E198" s="1">
        <f>SUMPRODUCT(economy!B238:D238,economy!K238:M238)/SUM(economy!B238:D238)</f>
        <v>4673.5493375966225</v>
      </c>
      <c r="F198" s="1">
        <v>4480.6878339064006</v>
      </c>
      <c r="G198" s="1">
        <v>18665.10248365907</v>
      </c>
      <c r="H198" s="1">
        <v>54842.754798436712</v>
      </c>
      <c r="I198" s="1">
        <v>39243.393649518934</v>
      </c>
      <c r="J198" s="1">
        <v>4432.3550816782308</v>
      </c>
      <c r="K198" s="1">
        <v>18260.217521862556</v>
      </c>
      <c r="L198" s="1">
        <v>53249.70603654359</v>
      </c>
      <c r="M198" s="1">
        <v>40660.964367907145</v>
      </c>
      <c r="N198" s="1">
        <f t="shared" si="18"/>
        <v>2192</v>
      </c>
      <c r="O198" s="1">
        <v>4368.3637145305001</v>
      </c>
      <c r="P198" s="1">
        <v>17804.706026068889</v>
      </c>
      <c r="Q198" s="1">
        <v>51538.047997338777</v>
      </c>
      <c r="R198" s="1">
        <v>42099.499470280301</v>
      </c>
      <c r="S198" s="1">
        <f t="shared" si="19"/>
        <v>2192</v>
      </c>
      <c r="T198" s="1">
        <v>4287.7433783367587</v>
      </c>
      <c r="U198" s="1">
        <v>17296.377284702867</v>
      </c>
      <c r="V198" s="1">
        <v>49704.748000138236</v>
      </c>
      <c r="W198" s="1">
        <v>43554.701722044432</v>
      </c>
      <c r="X198" s="1">
        <f t="shared" si="20"/>
        <v>2192</v>
      </c>
      <c r="Y198" s="1">
        <v>4189.5405144576771</v>
      </c>
      <c r="Z198" s="1">
        <v>16733.094091356932</v>
      </c>
      <c r="AA198" s="1">
        <v>47746.88446859159</v>
      </c>
      <c r="AB198" s="1">
        <v>45021.35099225583</v>
      </c>
      <c r="AC198" s="1">
        <f t="shared" si="21"/>
        <v>2192</v>
      </c>
      <c r="AD198" s="1">
        <v>1024.6470332383908</v>
      </c>
      <c r="AE198" s="1">
        <v>3971.2836665492441</v>
      </c>
      <c r="AF198" s="1">
        <v>11004.809574179792</v>
      </c>
      <c r="AG198" s="1">
        <v>8889.8061526840229</v>
      </c>
      <c r="AH198" s="1">
        <v>1035.287463805171</v>
      </c>
      <c r="AI198" s="1">
        <v>3995.6455821284771</v>
      </c>
      <c r="AJ198" s="1">
        <v>11045.75130623947</v>
      </c>
      <c r="AK198" s="1">
        <v>9391.4883351304434</v>
      </c>
      <c r="AL198" s="1">
        <f t="shared" si="22"/>
        <v>9999</v>
      </c>
      <c r="AM198" s="1">
        <v>1088.4551394865423</v>
      </c>
      <c r="AN198" s="1">
        <v>4173.8469975758644</v>
      </c>
      <c r="AO198" s="1">
        <v>11493.772480135929</v>
      </c>
      <c r="AP198" s="1">
        <v>10333.670049061831</v>
      </c>
      <c r="AQ198" s="1">
        <f t="shared" si="23"/>
        <v>9999</v>
      </c>
      <c r="AR198" s="1">
        <v>1189.9385167934415</v>
      </c>
      <c r="AS198" s="1">
        <v>4526.4694007736962</v>
      </c>
      <c r="AT198" s="1">
        <v>12402.855653030132</v>
      </c>
      <c r="AU198" s="1">
        <v>11851.268971225003</v>
      </c>
      <c r="AV198" s="1">
        <f t="shared" si="24"/>
        <v>9999</v>
      </c>
      <c r="AW198" s="1">
        <v>1342.8090547346203</v>
      </c>
      <c r="AX198" s="1">
        <v>5064.1993921563335</v>
      </c>
      <c r="AY198" s="1">
        <v>13800.67416308777</v>
      </c>
      <c r="AZ198" s="1">
        <v>14086.422169862943</v>
      </c>
      <c r="BA198" s="1">
        <f t="shared" si="25"/>
        <v>9999</v>
      </c>
    </row>
    <row r="199" spans="1:53">
      <c r="A199" s="2">
        <f t="shared" si="26"/>
        <v>2193</v>
      </c>
      <c r="B199" s="1">
        <f>economy!Z239</f>
        <v>425.35051853489597</v>
      </c>
      <c r="C199" s="1">
        <f>economy!AA239</f>
        <v>1747.2149884072962</v>
      </c>
      <c r="D199" s="1">
        <f>economy!AB239</f>
        <v>5054.8525023147013</v>
      </c>
      <c r="E199" s="1">
        <f>SUMPRODUCT(economy!B239:D239,economy!K239:M239)/SUM(economy!B239:D239)</f>
        <v>4930.7085793063015</v>
      </c>
      <c r="F199" s="1">
        <v>4419.250141848077</v>
      </c>
      <c r="G199" s="1">
        <v>18499.126921513438</v>
      </c>
      <c r="H199" s="1">
        <v>55012.064146135192</v>
      </c>
      <c r="I199" s="1">
        <v>39315.03058776613</v>
      </c>
      <c r="J199" s="1">
        <v>4372.3638352056096</v>
      </c>
      <c r="K199" s="1">
        <v>18099.776293702576</v>
      </c>
      <c r="L199" s="1">
        <v>53417.665173972287</v>
      </c>
      <c r="M199" s="1">
        <v>40740.793114752589</v>
      </c>
      <c r="N199" s="1">
        <f t="shared" ref="N199:N262" si="27">IF(M199&gt;$I199,$A199,9999)</f>
        <v>2193</v>
      </c>
      <c r="O199" s="1">
        <v>4310.0274171416277</v>
      </c>
      <c r="P199" s="1">
        <v>17650.249827417523</v>
      </c>
      <c r="Q199" s="1">
        <v>51704.326168729203</v>
      </c>
      <c r="R199" s="1">
        <v>42188.175511762034</v>
      </c>
      <c r="S199" s="1">
        <f t="shared" ref="S199:S262" si="28">IF(R199&gt;$I199,$A199,9999)</f>
        <v>2193</v>
      </c>
      <c r="T199" s="1">
        <v>4231.2731760165398</v>
      </c>
      <c r="U199" s="1">
        <v>17148.349263344448</v>
      </c>
      <c r="V199" s="1">
        <v>49868.953154892362</v>
      </c>
      <c r="W199" s="1">
        <v>43652.893864735554</v>
      </c>
      <c r="X199" s="1">
        <f t="shared" ref="X199:X262" si="29">IF(W199&gt;$I199,$A199,9999)</f>
        <v>2193</v>
      </c>
      <c r="Y199" s="1">
        <v>4135.1487704944284</v>
      </c>
      <c r="Z199" s="1">
        <v>16591.926102937483</v>
      </c>
      <c r="AA199" s="1">
        <v>47908.556944032978</v>
      </c>
      <c r="AB199" s="1">
        <v>45129.733734623849</v>
      </c>
      <c r="AC199" s="1">
        <f t="shared" ref="AC199:AC262" si="30">IF(AB199&gt;$I199,$A199,9999)</f>
        <v>2193</v>
      </c>
      <c r="AD199" s="1">
        <v>1036.0483885730471</v>
      </c>
      <c r="AE199" s="1">
        <v>4026.1769570735437</v>
      </c>
      <c r="AF199" s="1">
        <v>11275.328279314746</v>
      </c>
      <c r="AG199" s="1">
        <v>9118.528710732282</v>
      </c>
      <c r="AH199" s="1">
        <v>1041.4811744176538</v>
      </c>
      <c r="AI199" s="1">
        <v>4031.7757369768178</v>
      </c>
      <c r="AJ199" s="1">
        <v>11266.473013278095</v>
      </c>
      <c r="AK199" s="1">
        <v>9588.7871006913119</v>
      </c>
      <c r="AL199" s="1">
        <f t="shared" ref="AL199:AL262" si="31">IF(AK199&gt;$I199,$A199,9999)</f>
        <v>9999</v>
      </c>
      <c r="AM199" s="1">
        <v>1088.441079216152</v>
      </c>
      <c r="AN199" s="1">
        <v>4188.1773879510074</v>
      </c>
      <c r="AO199" s="1">
        <v>11661.222545596183</v>
      </c>
      <c r="AP199" s="1">
        <v>10492.499035638581</v>
      </c>
      <c r="AQ199" s="1">
        <f t="shared" ref="AQ199:AQ262" si="32">IF(AP199&gt;$I199,$A199,9999)</f>
        <v>9999</v>
      </c>
      <c r="AR199" s="1">
        <v>1182.7898508223302</v>
      </c>
      <c r="AS199" s="1">
        <v>4516.366310268344</v>
      </c>
      <c r="AT199" s="1">
        <v>12515.334102994364</v>
      </c>
      <c r="AU199" s="1">
        <v>11964.941850835214</v>
      </c>
      <c r="AV199" s="1">
        <f t="shared" ref="AV199:AV262" si="33">IF(AU199&gt;$I199,$A199,9999)</f>
        <v>9999</v>
      </c>
      <c r="AW199" s="1">
        <v>1327.8564410788886</v>
      </c>
      <c r="AX199" s="1">
        <v>5028.0355101971272</v>
      </c>
      <c r="AY199" s="1">
        <v>13859.535195413584</v>
      </c>
      <c r="AZ199" s="1">
        <v>14150.06704997926</v>
      </c>
      <c r="BA199" s="1">
        <f t="shared" ref="BA199:BA262" si="34">IF(AZ199&gt;$I199,$A199,9999)</f>
        <v>9999</v>
      </c>
    </row>
    <row r="200" spans="1:53">
      <c r="A200" s="2">
        <f t="shared" ref="A200:A263" si="35">1+A199</f>
        <v>2194</v>
      </c>
      <c r="B200" s="1">
        <f>economy!Z240</f>
        <v>443.02313922154548</v>
      </c>
      <c r="C200" s="1">
        <f>economy!AA240</f>
        <v>1817.3673229839205</v>
      </c>
      <c r="D200" s="1">
        <f>economy!AB240</f>
        <v>5301.6447447135679</v>
      </c>
      <c r="E200" s="1">
        <f>SUMPRODUCT(economy!B240:D240,economy!K240:M240)/SUM(economy!B240:D240)</f>
        <v>5188.9757389989081</v>
      </c>
      <c r="F200" s="1">
        <v>4358.6743135863226</v>
      </c>
      <c r="G200" s="1">
        <v>18334.306082251205</v>
      </c>
      <c r="H200" s="1">
        <v>55180.747160465646</v>
      </c>
      <c r="I200" s="1">
        <v>39386.678570930198</v>
      </c>
      <c r="J200" s="1">
        <v>4313.1881678948657</v>
      </c>
      <c r="K200" s="1">
        <v>17940.385765655592</v>
      </c>
      <c r="L200" s="1">
        <v>53584.944985673821</v>
      </c>
      <c r="M200" s="1">
        <v>40820.528190218429</v>
      </c>
      <c r="N200" s="1">
        <f t="shared" si="27"/>
        <v>2194</v>
      </c>
      <c r="O200" s="1">
        <v>4252.4586478464462</v>
      </c>
      <c r="P200" s="1">
        <v>17496.740120589842</v>
      </c>
      <c r="Q200" s="1">
        <v>51869.879551085935</v>
      </c>
      <c r="R200" s="1">
        <v>42276.650165615436</v>
      </c>
      <c r="S200" s="1">
        <f t="shared" si="28"/>
        <v>2194</v>
      </c>
      <c r="T200" s="1">
        <v>4175.5209569112731</v>
      </c>
      <c r="U200" s="1">
        <v>17001.16415248944</v>
      </c>
      <c r="V200" s="1">
        <v>50032.39626179498</v>
      </c>
      <c r="W200" s="1">
        <v>43750.774577934397</v>
      </c>
      <c r="X200" s="1">
        <f t="shared" si="29"/>
        <v>2194</v>
      </c>
      <c r="Y200" s="1">
        <v>4081.4242774444597</v>
      </c>
      <c r="Z200" s="1">
        <v>16451.498943915023</v>
      </c>
      <c r="AA200" s="1">
        <v>48069.438956081554</v>
      </c>
      <c r="AB200" s="1">
        <v>45237.693477600718</v>
      </c>
      <c r="AC200" s="1">
        <f t="shared" si="30"/>
        <v>2194</v>
      </c>
      <c r="AD200" s="1">
        <v>1047.2536847972135</v>
      </c>
      <c r="AE200" s="1">
        <v>4080.670193323941</v>
      </c>
      <c r="AF200" s="1">
        <v>11549.549662594125</v>
      </c>
      <c r="AG200" s="1">
        <v>9350.1162780642753</v>
      </c>
      <c r="AH200" s="1">
        <v>1047.7454698840986</v>
      </c>
      <c r="AI200" s="1">
        <v>4068.3435587018762</v>
      </c>
      <c r="AJ200" s="1">
        <v>11492.038418787883</v>
      </c>
      <c r="AK200" s="1">
        <v>9790.1512861331739</v>
      </c>
      <c r="AL200" s="1">
        <f t="shared" si="31"/>
        <v>9999</v>
      </c>
      <c r="AM200" s="1">
        <v>1088.7631534815459</v>
      </c>
      <c r="AN200" s="1">
        <v>4203.7466320375697</v>
      </c>
      <c r="AO200" s="1">
        <v>11834.421378960158</v>
      </c>
      <c r="AP200" s="1">
        <v>10656.512104065825</v>
      </c>
      <c r="AQ200" s="1">
        <f t="shared" si="32"/>
        <v>9999</v>
      </c>
      <c r="AR200" s="1">
        <v>1176.2360076192542</v>
      </c>
      <c r="AS200" s="1">
        <v>4508.2447621186848</v>
      </c>
      <c r="AT200" s="1">
        <v>12634.199763722636</v>
      </c>
      <c r="AU200" s="1">
        <v>12084.802665422087</v>
      </c>
      <c r="AV200" s="1">
        <f t="shared" si="33"/>
        <v>9999</v>
      </c>
      <c r="AW200" s="1">
        <v>1313.7300347987718</v>
      </c>
      <c r="AX200" s="1">
        <v>4994.4723390704776</v>
      </c>
      <c r="AY200" s="1">
        <v>13925.048096922314</v>
      </c>
      <c r="AZ200" s="1">
        <v>14220.65599029278</v>
      </c>
      <c r="BA200" s="1">
        <f t="shared" si="34"/>
        <v>9999</v>
      </c>
    </row>
    <row r="201" spans="1:53">
      <c r="A201" s="2">
        <f t="shared" si="35"/>
        <v>2195</v>
      </c>
      <c r="B201" s="1">
        <f>economy!Z241</f>
        <v>460.1810556076955</v>
      </c>
      <c r="C201" s="1">
        <f>economy!AA241</f>
        <v>1886.0436592609954</v>
      </c>
      <c r="D201" s="1">
        <f>economy!AB241</f>
        <v>5549.2736734434293</v>
      </c>
      <c r="E201" s="1">
        <f>SUMPRODUCT(economy!B241:D241,economy!K241:M241)/SUM(economy!B241:D241)</f>
        <v>5447.5935037444515</v>
      </c>
      <c r="F201" s="1">
        <v>4298.9499960094518</v>
      </c>
      <c r="G201" s="1">
        <v>18170.644131834204</v>
      </c>
      <c r="H201" s="1">
        <v>55348.816964415484</v>
      </c>
      <c r="I201" s="1">
        <v>39458.35330450051</v>
      </c>
      <c r="J201" s="1">
        <v>4254.8189820092166</v>
      </c>
      <c r="K201" s="1">
        <v>17782.051925810676</v>
      </c>
      <c r="L201" s="1">
        <v>53751.558295068775</v>
      </c>
      <c r="M201" s="1">
        <v>40900.186002686038</v>
      </c>
      <c r="N201" s="1">
        <f t="shared" si="27"/>
        <v>2195</v>
      </c>
      <c r="O201" s="1">
        <v>4195.6495269037978</v>
      </c>
      <c r="P201" s="1">
        <v>17344.18454293835</v>
      </c>
      <c r="Q201" s="1">
        <v>52034.720504135119</v>
      </c>
      <c r="R201" s="1">
        <v>42364.940375179736</v>
      </c>
      <c r="S201" s="1">
        <f t="shared" si="28"/>
        <v>2195</v>
      </c>
      <c r="T201" s="1">
        <v>4120.480012039653</v>
      </c>
      <c r="U201" s="1">
        <v>16854.831048280528</v>
      </c>
      <c r="V201" s="1">
        <v>50195.08906083773</v>
      </c>
      <c r="W201" s="1">
        <v>43848.361150707104</v>
      </c>
      <c r="X201" s="1">
        <f t="shared" si="29"/>
        <v>2195</v>
      </c>
      <c r="Y201" s="1">
        <v>4028.3614399517023</v>
      </c>
      <c r="Z201" s="1">
        <v>16311.8229620724</v>
      </c>
      <c r="AA201" s="1">
        <v>48229.541480259213</v>
      </c>
      <c r="AB201" s="1">
        <v>45345.247645588381</v>
      </c>
      <c r="AC201" s="1">
        <f t="shared" si="30"/>
        <v>2195</v>
      </c>
      <c r="AD201" s="1">
        <v>1058.225336983151</v>
      </c>
      <c r="AE201" s="1">
        <v>4134.6188106860382</v>
      </c>
      <c r="AF201" s="1">
        <v>11827.117574587441</v>
      </c>
      <c r="AG201" s="1">
        <v>9584.2694601762596</v>
      </c>
      <c r="AH201" s="1">
        <v>1054.0384221959696</v>
      </c>
      <c r="AI201" s="1">
        <v>4105.1985362307423</v>
      </c>
      <c r="AJ201" s="1">
        <v>11722.131568375833</v>
      </c>
      <c r="AK201" s="1">
        <v>9995.3010882068247</v>
      </c>
      <c r="AL201" s="1">
        <f t="shared" si="31"/>
        <v>9999</v>
      </c>
      <c r="AM201" s="1">
        <v>1089.3749417565361</v>
      </c>
      <c r="AN201" s="1">
        <v>4220.3987111552851</v>
      </c>
      <c r="AO201" s="1">
        <v>12013.0895625088</v>
      </c>
      <c r="AP201" s="1">
        <v>10825.44681854987</v>
      </c>
      <c r="AQ201" s="1">
        <f t="shared" si="32"/>
        <v>9999</v>
      </c>
      <c r="AR201" s="1">
        <v>1170.2267600963933</v>
      </c>
      <c r="AS201" s="1">
        <v>4501.946164029102</v>
      </c>
      <c r="AT201" s="1">
        <v>12759.210978231918</v>
      </c>
      <c r="AU201" s="1">
        <v>12210.607894072766</v>
      </c>
      <c r="AV201" s="1">
        <f t="shared" si="33"/>
        <v>9999</v>
      </c>
      <c r="AW201" s="1">
        <v>1300.3784674879389</v>
      </c>
      <c r="AX201" s="1">
        <v>4963.3573251303642</v>
      </c>
      <c r="AY201" s="1">
        <v>13997.01997246903</v>
      </c>
      <c r="AZ201" s="1">
        <v>14297.97766391304</v>
      </c>
      <c r="BA201" s="1">
        <f t="shared" si="34"/>
        <v>9999</v>
      </c>
    </row>
    <row r="202" spans="1:53">
      <c r="A202" s="2">
        <f t="shared" si="35"/>
        <v>2196</v>
      </c>
      <c r="B202" s="1">
        <f>economy!Z242</f>
        <v>476.76406351273221</v>
      </c>
      <c r="C202" s="1">
        <f>economy!AA242</f>
        <v>1953.0121737573136</v>
      </c>
      <c r="D202" s="1">
        <f>economy!AB242</f>
        <v>5797.054388350949</v>
      </c>
      <c r="E202" s="1">
        <f>SUMPRODUCT(economy!B242:D242,economy!K242:M242)/SUM(economy!B242:D242)</f>
        <v>5705.8198736663671</v>
      </c>
      <c r="F202" s="1">
        <v>4240.066817155549</v>
      </c>
      <c r="G202" s="1">
        <v>18008.144609459749</v>
      </c>
      <c r="H202" s="1">
        <v>55516.28627761329</v>
      </c>
      <c r="I202" s="1">
        <v>39530.069897732974</v>
      </c>
      <c r="J202" s="1">
        <v>4197.2471381859141</v>
      </c>
      <c r="K202" s="1">
        <v>17624.780131404295</v>
      </c>
      <c r="L202" s="1">
        <v>53917.517570162541</v>
      </c>
      <c r="M202" s="1">
        <v>40979.782392307585</v>
      </c>
      <c r="N202" s="1">
        <f t="shared" si="27"/>
        <v>2196</v>
      </c>
      <c r="O202" s="1">
        <v>4139.5921130466504</v>
      </c>
      <c r="P202" s="1">
        <v>17192.590103363284</v>
      </c>
      <c r="Q202" s="1">
        <v>52198.861080634437</v>
      </c>
      <c r="R202" s="1">
        <v>42453.06254887244</v>
      </c>
      <c r="S202" s="1">
        <f t="shared" si="28"/>
        <v>2196</v>
      </c>
      <c r="T202" s="1">
        <v>4066.1435540016078</v>
      </c>
      <c r="U202" s="1">
        <v>16709.358427232379</v>
      </c>
      <c r="V202" s="1">
        <v>50357.043033369671</v>
      </c>
      <c r="W202" s="1">
        <v>43945.670375780122</v>
      </c>
      <c r="X202" s="1">
        <f t="shared" si="29"/>
        <v>2196</v>
      </c>
      <c r="Y202" s="1">
        <v>3975.9545704527227</v>
      </c>
      <c r="Z202" s="1">
        <v>16172.907900656339</v>
      </c>
      <c r="AA202" s="1">
        <v>48388.875280980632</v>
      </c>
      <c r="AB202" s="1">
        <v>45452.413210378472</v>
      </c>
      <c r="AC202" s="1">
        <f t="shared" si="30"/>
        <v>2196</v>
      </c>
      <c r="AD202" s="1">
        <v>1068.9286726912219</v>
      </c>
      <c r="AE202" s="1">
        <v>4187.8869814557429</v>
      </c>
      <c r="AF202" s="1">
        <v>12107.68239613599</v>
      </c>
      <c r="AG202" s="1">
        <v>9820.6949229229667</v>
      </c>
      <c r="AH202" s="1">
        <v>1060.3207452243514</v>
      </c>
      <c r="AI202" s="1">
        <v>4142.1976856486199</v>
      </c>
      <c r="AJ202" s="1">
        <v>11956.4404598894</v>
      </c>
      <c r="AK202" s="1">
        <v>10203.960517746105</v>
      </c>
      <c r="AL202" s="1">
        <f t="shared" si="31"/>
        <v>9999</v>
      </c>
      <c r="AM202" s="1">
        <v>1090.2325928955968</v>
      </c>
      <c r="AN202" s="1">
        <v>4237.9845198703561</v>
      </c>
      <c r="AO202" s="1">
        <v>12196.950507740492</v>
      </c>
      <c r="AP202" s="1">
        <v>10999.043735727286</v>
      </c>
      <c r="AQ202" s="1">
        <f t="shared" si="32"/>
        <v>9999</v>
      </c>
      <c r="AR202" s="1">
        <v>1164.7143355530966</v>
      </c>
      <c r="AS202" s="1">
        <v>4497.3181029702782</v>
      </c>
      <c r="AT202" s="1">
        <v>12890.127680915641</v>
      </c>
      <c r="AU202" s="1">
        <v>12342.116162076874</v>
      </c>
      <c r="AV202" s="1">
        <f t="shared" si="33"/>
        <v>9999</v>
      </c>
      <c r="AW202" s="1">
        <v>1287.7524618944353</v>
      </c>
      <c r="AX202" s="1">
        <v>4934.5426692066094</v>
      </c>
      <c r="AY202" s="1">
        <v>14075.257249211638</v>
      </c>
      <c r="AZ202" s="1">
        <v>14381.820781008526</v>
      </c>
      <c r="BA202" s="1">
        <f t="shared" si="34"/>
        <v>9999</v>
      </c>
    </row>
    <row r="203" spans="1:53">
      <c r="A203" s="2">
        <f t="shared" si="35"/>
        <v>2197</v>
      </c>
      <c r="B203" s="1">
        <f>economy!Z243</f>
        <v>492.71746055045588</v>
      </c>
      <c r="C203" s="1">
        <f>economy!AA243</f>
        <v>2018.0568890190234</v>
      </c>
      <c r="D203" s="1">
        <f>economy!AB243</f>
        <v>6044.3139480050668</v>
      </c>
      <c r="E203" s="1">
        <f>SUMPRODUCT(economy!B243:D243,economy!K243:M243)/SUM(economy!B243:D243)</f>
        <v>5962.9314740529389</v>
      </c>
      <c r="F203" s="1">
        <v>4182.0143953126617</v>
      </c>
      <c r="G203" s="1">
        <v>17846.810453567887</v>
      </c>
      <c r="H203" s="1">
        <v>55683.167421620834</v>
      </c>
      <c r="I203" s="1">
        <v>39601.842873501475</v>
      </c>
      <c r="J203" s="1">
        <v>4140.463464378814</v>
      </c>
      <c r="K203" s="1">
        <v>17468.575133073984</v>
      </c>
      <c r="L203" s="1">
        <v>54082.834927201424</v>
      </c>
      <c r="M203" s="1">
        <v>41059.33263910369</v>
      </c>
      <c r="N203" s="1">
        <f t="shared" si="27"/>
        <v>2197</v>
      </c>
      <c r="O203" s="1">
        <v>4084.2784121733366</v>
      </c>
      <c r="P203" s="1">
        <v>17041.963204711632</v>
      </c>
      <c r="Q203" s="1">
        <v>52362.313028539786</v>
      </c>
      <c r="R203" s="1">
        <v>42541.032566508809</v>
      </c>
      <c r="S203" s="1">
        <f t="shared" si="28"/>
        <v>2197</v>
      </c>
      <c r="T203" s="1">
        <v>4012.5047253305224</v>
      </c>
      <c r="U203" s="1">
        <v>16564.75416669749</v>
      </c>
      <c r="V203" s="1">
        <v>50518.269402934879</v>
      </c>
      <c r="W203" s="1">
        <v>44042.718554079969</v>
      </c>
      <c r="X203" s="1">
        <f t="shared" si="29"/>
        <v>2197</v>
      </c>
      <c r="Y203" s="1">
        <v>3924.1978971099416</v>
      </c>
      <c r="Z203" s="1">
        <v>16034.762916857013</v>
      </c>
      <c r="AA203" s="1">
        <v>48547.450911234278</v>
      </c>
      <c r="AB203" s="1">
        <v>45559.206693935812</v>
      </c>
      <c r="AC203" s="1">
        <f t="shared" si="30"/>
        <v>2197</v>
      </c>
      <c r="AD203" s="1">
        <v>1079.3318864515109</v>
      </c>
      <c r="AE203" s="1">
        <v>4240.347609916339</v>
      </c>
      <c r="AF203" s="1">
        <v>12390.901834153139</v>
      </c>
      <c r="AG203" s="1">
        <v>10059.106083439021</v>
      </c>
      <c r="AH203" s="1">
        <v>1066.5557372749115</v>
      </c>
      <c r="AI203" s="1">
        <v>4179.2055016678087</v>
      </c>
      <c r="AJ203" s="1">
        <v>12194.657557190663</v>
      </c>
      <c r="AK203" s="1">
        <v>10415.857881969341</v>
      </c>
      <c r="AL203" s="1">
        <f t="shared" si="31"/>
        <v>9999</v>
      </c>
      <c r="AM203" s="1">
        <v>1091.2947462428656</v>
      </c>
      <c r="AN203" s="1">
        <v>4256.3617548619013</v>
      </c>
      <c r="AO203" s="1">
        <v>12385.730727746608</v>
      </c>
      <c r="AP203" s="1">
        <v>11177.046653140938</v>
      </c>
      <c r="AQ203" s="1">
        <f t="shared" si="32"/>
        <v>9999</v>
      </c>
      <c r="AR203" s="1">
        <v>1159.6533430394477</v>
      </c>
      <c r="AS203" s="1">
        <v>4494.2142562734407</v>
      </c>
      <c r="AT203" s="1">
        <v>13026.711637629769</v>
      </c>
      <c r="AU203" s="1">
        <v>12479.088441584947</v>
      </c>
      <c r="AV203" s="1">
        <f t="shared" si="33"/>
        <v>9999</v>
      </c>
      <c r="AW203" s="1">
        <v>1275.804797014456</v>
      </c>
      <c r="AX203" s="1">
        <v>4907.8853469832411</v>
      </c>
      <c r="AY203" s="1">
        <v>14159.566032950323</v>
      </c>
      <c r="AZ203" s="1">
        <v>14471.974423681715</v>
      </c>
      <c r="BA203" s="1">
        <f t="shared" si="34"/>
        <v>9999</v>
      </c>
    </row>
    <row r="204" spans="1:53">
      <c r="A204" s="2">
        <f t="shared" si="35"/>
        <v>2198</v>
      </c>
      <c r="B204" s="1">
        <f>economy!Z244</f>
        <v>507.9920705781866</v>
      </c>
      <c r="C204" s="1">
        <f>economy!AA244</f>
        <v>2080.978220195007</v>
      </c>
      <c r="D204" s="1">
        <f>economy!AB244</f>
        <v>6290.3945887216032</v>
      </c>
      <c r="E204" s="1">
        <f>SUMPRODUCT(economy!B244:D244,economy!K244:M244)/SUM(economy!B244:D244)</f>
        <v>6218.2264449954791</v>
      </c>
      <c r="F204" s="1">
        <v>4124.7823476574167</v>
      </c>
      <c r="G204" s="1">
        <v>17686.644027150232</v>
      </c>
      <c r="H204" s="1">
        <v>55849.472325457042</v>
      </c>
      <c r="I204" s="1">
        <v>39673.686178342825</v>
      </c>
      <c r="J204" s="1">
        <v>4084.4587643793598</v>
      </c>
      <c r="K204" s="1">
        <v>17313.44109851501</v>
      </c>
      <c r="L204" s="1">
        <v>54247.522134577332</v>
      </c>
      <c r="M204" s="1">
        <v>41138.851471300499</v>
      </c>
      <c r="N204" s="1">
        <f t="shared" si="27"/>
        <v>2198</v>
      </c>
      <c r="O204" s="1">
        <v>4029.7003856577571</v>
      </c>
      <c r="P204" s="1">
        <v>16892.309665676097</v>
      </c>
      <c r="Q204" s="1">
        <v>52525.087793429724</v>
      </c>
      <c r="R204" s="1">
        <v>42628.865785901551</v>
      </c>
      <c r="S204" s="1">
        <f t="shared" si="28"/>
        <v>2198</v>
      </c>
      <c r="T204" s="1">
        <v>3959.5566065051157</v>
      </c>
      <c r="U204" s="1">
        <v>16421.02556492389</v>
      </c>
      <c r="V204" s="1">
        <v>50678.779136370002</v>
      </c>
      <c r="W204" s="1">
        <v>44139.521499587339</v>
      </c>
      <c r="X204" s="1">
        <f t="shared" si="29"/>
        <v>2198</v>
      </c>
      <c r="Y204" s="1">
        <v>3873.0855714447507</v>
      </c>
      <c r="Z204" s="1">
        <v>15897.396599965061</v>
      </c>
      <c r="AA204" s="1">
        <v>48705.278712519226</v>
      </c>
      <c r="AB204" s="1">
        <v>45665.644171523927</v>
      </c>
      <c r="AC204" s="1">
        <f t="shared" si="30"/>
        <v>2198</v>
      </c>
      <c r="AD204" s="1">
        <v>1089.4059853036952</v>
      </c>
      <c r="AE204" s="1">
        <v>4291.8822947599156</v>
      </c>
      <c r="AF204" s="1">
        <v>12676.441663716645</v>
      </c>
      <c r="AG204" s="1">
        <v>10299.223744436515</v>
      </c>
      <c r="AH204" s="1">
        <v>1072.7092232031887</v>
      </c>
      <c r="AI204" s="1">
        <v>4216.0939022812781</v>
      </c>
      <c r="AJ204" s="1">
        <v>12436.480303654891</v>
      </c>
      <c r="AK204" s="1">
        <v>10630.726261759963</v>
      </c>
      <c r="AL204" s="1">
        <f t="shared" si="31"/>
        <v>9999</v>
      </c>
      <c r="AM204" s="1">
        <v>1092.5224561605751</v>
      </c>
      <c r="AN204" s="1">
        <v>4275.3948076619345</v>
      </c>
      <c r="AO204" s="1">
        <v>12579.160122761285</v>
      </c>
      <c r="AP204" s="1">
        <v>11359.202872495689</v>
      </c>
      <c r="AQ204" s="1">
        <f t="shared" si="32"/>
        <v>9999</v>
      </c>
      <c r="AR204" s="1">
        <v>1155.0007017773485</v>
      </c>
      <c r="AS204" s="1">
        <v>4492.4942993755276</v>
      </c>
      <c r="AT204" s="1">
        <v>13168.726680372063</v>
      </c>
      <c r="AU204" s="1">
        <v>12621.288251058744</v>
      </c>
      <c r="AV204" s="1">
        <f t="shared" si="33"/>
        <v>9999</v>
      </c>
      <c r="AW204" s="1">
        <v>1264.4902698089224</v>
      </c>
      <c r="AX204" s="1">
        <v>4883.2471141167398</v>
      </c>
      <c r="AY204" s="1">
        <v>14249.752440705288</v>
      </c>
      <c r="AZ204" s="1">
        <v>14568.228357484142</v>
      </c>
      <c r="BA204" s="1">
        <f t="shared" si="34"/>
        <v>9999</v>
      </c>
    </row>
    <row r="205" spans="1:53">
      <c r="A205" s="2">
        <f t="shared" si="35"/>
        <v>2199</v>
      </c>
      <c r="B205" s="1">
        <f>economy!Z245</f>
        <v>522.54421439060013</v>
      </c>
      <c r="C205" s="1">
        <f>economy!AA245</f>
        <v>2141.5933248767919</v>
      </c>
      <c r="D205" s="1">
        <f>economy!AB245</f>
        <v>6534.6565651979563</v>
      </c>
      <c r="E205" s="1">
        <f>SUMPRODUCT(economy!B245:D245,economy!K245:M245)/SUM(economy!B245:D245)</f>
        <v>6471.0269527912733</v>
      </c>
      <c r="F205" s="1">
        <v>4068.3602984458689</v>
      </c>
      <c r="G205" s="1">
        <v>17527.647142362512</v>
      </c>
      <c r="H205" s="1">
        <v>56015.212531334997</v>
      </c>
      <c r="I205" s="1">
        <v>39745.613192672266</v>
      </c>
      <c r="J205" s="1">
        <v>4029.2238259275296</v>
      </c>
      <c r="K205" s="1">
        <v>17159.381635539321</v>
      </c>
      <c r="L205" s="1">
        <v>54411.590616962705</v>
      </c>
      <c r="M205" s="1">
        <v>41218.353073883954</v>
      </c>
      <c r="N205" s="1">
        <f t="shared" si="27"/>
        <v>2199</v>
      </c>
      <c r="O205" s="1">
        <v>3975.849958288064</v>
      </c>
      <c r="P205" s="1">
        <v>16743.634742190985</v>
      </c>
      <c r="Q205" s="1">
        <v>52687.196521171121</v>
      </c>
      <c r="R205" s="1">
        <v>42716.577049719112</v>
      </c>
      <c r="S205" s="1">
        <f t="shared" si="28"/>
        <v>2199</v>
      </c>
      <c r="T205" s="1">
        <v>3907.2922236286117</v>
      </c>
      <c r="U205" s="1">
        <v>16278.17936069932</v>
      </c>
      <c r="V205" s="1">
        <v>50838.582945147595</v>
      </c>
      <c r="W205" s="1">
        <v>44236.094544485612</v>
      </c>
      <c r="X205" s="1">
        <f t="shared" si="29"/>
        <v>2199</v>
      </c>
      <c r="Y205" s="1">
        <v>3822.6116756765064</v>
      </c>
      <c r="Z205" s="1">
        <v>15760.81698919888</v>
      </c>
      <c r="AA205" s="1">
        <v>48862.368815026202</v>
      </c>
      <c r="AB205" s="1">
        <v>45771.741275153261</v>
      </c>
      <c r="AC205" s="1">
        <f t="shared" si="30"/>
        <v>2199</v>
      </c>
      <c r="AD205" s="1">
        <v>1099.1247256606539</v>
      </c>
      <c r="AE205" s="1">
        <v>4342.3812589956133</v>
      </c>
      <c r="AF205" s="1">
        <v>12963.97641064068</v>
      </c>
      <c r="AG205" s="1">
        <v>10540.776668230732</v>
      </c>
      <c r="AH205" s="1">
        <v>1078.7494952262628</v>
      </c>
      <c r="AI205" s="1">
        <v>4252.742163932242</v>
      </c>
      <c r="AJ205" s="1">
        <v>12681.611627345954</v>
      </c>
      <c r="AK205" s="1">
        <v>10848.303976386564</v>
      </c>
      <c r="AL205" s="1">
        <f t="shared" si="31"/>
        <v>9999</v>
      </c>
      <c r="AM205" s="1">
        <v>1093.8791193495852</v>
      </c>
      <c r="AN205" s="1">
        <v>4294.9546596419596</v>
      </c>
      <c r="AO205" s="1">
        <v>12776.972275357659</v>
      </c>
      <c r="AP205" s="1">
        <v>11545.263473443561</v>
      </c>
      <c r="AQ205" s="1">
        <f t="shared" si="32"/>
        <v>9999</v>
      </c>
      <c r="AR205" s="1">
        <v>1150.7155708080461</v>
      </c>
      <c r="AS205" s="1">
        <v>4492.0238109545544</v>
      </c>
      <c r="AT205" s="1">
        <v>13315.93893785088</v>
      </c>
      <c r="AU205" s="1">
        <v>12768.481854369458</v>
      </c>
      <c r="AV205" s="1">
        <f t="shared" si="33"/>
        <v>9999</v>
      </c>
      <c r="AW205" s="1">
        <v>1253.7656541575961</v>
      </c>
      <c r="AX205" s="1">
        <v>4860.4944979349029</v>
      </c>
      <c r="AY205" s="1">
        <v>14345.622911868106</v>
      </c>
      <c r="AZ205" s="1">
        <v>14670.373322164241</v>
      </c>
      <c r="BA205" s="1">
        <f t="shared" si="34"/>
        <v>9999</v>
      </c>
    </row>
    <row r="206" spans="1:53">
      <c r="A206" s="2">
        <f t="shared" si="35"/>
        <v>2200</v>
      </c>
      <c r="B206" s="1">
        <f>economy!Z246</f>
        <v>536.33563579429517</v>
      </c>
      <c r="C206" s="1">
        <f>economy!AA246</f>
        <v>2199.7362820684743</v>
      </c>
      <c r="D206" s="1">
        <f>economy!AB246</f>
        <v>6776.4806433029435</v>
      </c>
      <c r="E206" s="1">
        <f>SUMPRODUCT(economy!B246:D246,economy!K246:M246)/SUM(economy!B246:D246)</f>
        <v>6720.6813593649749</v>
      </c>
      <c r="F206" s="1">
        <v>4012.7378867701827</v>
      </c>
      <c r="G206" s="1">
        <v>17369.821084445204</v>
      </c>
      <c r="H206" s="1">
        <v>56180.399200592714</v>
      </c>
      <c r="I206" s="1">
        <v>39817.636741147166</v>
      </c>
      <c r="J206" s="1">
        <v>3974.7494284242525</v>
      </c>
      <c r="K206" s="1">
        <v>17006.399814538036</v>
      </c>
      <c r="L206" s="1">
        <v>54575.051459659146</v>
      </c>
      <c r="M206" s="1">
        <v>41297.851097348743</v>
      </c>
      <c r="N206" s="1">
        <f t="shared" si="27"/>
        <v>2200</v>
      </c>
      <c r="O206" s="1">
        <v>3922.719025843392</v>
      </c>
      <c r="P206" s="1">
        <v>16595.943148323695</v>
      </c>
      <c r="Q206" s="1">
        <v>52848.650060810956</v>
      </c>
      <c r="R206" s="1">
        <v>42804.180692580347</v>
      </c>
      <c r="S206" s="1">
        <f t="shared" si="28"/>
        <v>2200</v>
      </c>
      <c r="T206" s="1">
        <v>3855.7045557829224</v>
      </c>
      <c r="U206" s="1">
        <v>16136.221752578551</v>
      </c>
      <c r="V206" s="1">
        <v>50997.6912869515</v>
      </c>
      <c r="W206" s="1">
        <v>44332.452544581705</v>
      </c>
      <c r="X206" s="1">
        <f t="shared" si="29"/>
        <v>2200</v>
      </c>
      <c r="Y206" s="1">
        <v>3772.7702297734427</v>
      </c>
      <c r="Z206" s="1">
        <v>15625.031591197028</v>
      </c>
      <c r="AA206" s="1">
        <v>49018.731138050025</v>
      </c>
      <c r="AB206" s="1">
        <v>45877.51319733222</v>
      </c>
      <c r="AC206" s="1">
        <f t="shared" si="30"/>
        <v>2200</v>
      </c>
      <c r="AD206" s="1">
        <v>1108.4645419867077</v>
      </c>
      <c r="AE206" s="1">
        <v>4391.7432482361719</v>
      </c>
      <c r="AF206" s="1">
        <v>13253.18997047194</v>
      </c>
      <c r="AG206" s="1">
        <v>10783.502088366933</v>
      </c>
      <c r="AH206" s="1">
        <v>1084.6472517906172</v>
      </c>
      <c r="AI206" s="1">
        <v>4289.0368451561726</v>
      </c>
      <c r="AJ206" s="1">
        <v>12929.760430765407</v>
      </c>
      <c r="AK206" s="1">
        <v>11068.335029198997</v>
      </c>
      <c r="AL206" s="1">
        <f t="shared" si="31"/>
        <v>9999</v>
      </c>
      <c r="AM206" s="1">
        <v>1095.3304043705443</v>
      </c>
      <c r="AN206" s="1">
        <v>4314.9187776758808</v>
      </c>
      <c r="AO206" s="1">
        <v>12978.904751539216</v>
      </c>
      <c r="AP206" s="1">
        <v>11734.983593572151</v>
      </c>
      <c r="AQ206" s="1">
        <f t="shared" si="32"/>
        <v>9999</v>
      </c>
      <c r="AR206" s="1">
        <v>1146.7592799540814</v>
      </c>
      <c r="AS206" s="1">
        <v>4492.6741759434826</v>
      </c>
      <c r="AT206" s="1">
        <v>13468.117062703161</v>
      </c>
      <c r="AU206" s="1">
        <v>12920.438459844769</v>
      </c>
      <c r="AV206" s="1">
        <f t="shared" si="33"/>
        <v>9999</v>
      </c>
      <c r="AW206" s="1">
        <v>1243.5896575897</v>
      </c>
      <c r="AX206" s="1">
        <v>4839.4987773617931</v>
      </c>
      <c r="AY206" s="1">
        <v>14446.984500046241</v>
      </c>
      <c r="AZ206" s="1">
        <v>14778.201303951593</v>
      </c>
      <c r="BA206" s="1">
        <f t="shared" si="34"/>
        <v>9999</v>
      </c>
    </row>
    <row r="207" spans="1:53">
      <c r="A207" s="2">
        <f t="shared" si="35"/>
        <v>2201</v>
      </c>
      <c r="B207" s="1">
        <f>economy!Z247</f>
        <v>549.33339060883054</v>
      </c>
      <c r="C207" s="1">
        <f>economy!AA247</f>
        <v>2255.2581226673969</v>
      </c>
      <c r="D207" s="1">
        <f>economy!AB247</f>
        <v>7015.2702723903858</v>
      </c>
      <c r="E207" s="1">
        <f>SUMPRODUCT(economy!B247:D247,economy!K247:M247)/SUM(economy!B247:D247)</f>
        <v>6966.5660799962197</v>
      </c>
      <c r="F207" s="1">
        <v>3957.9047738947297</v>
      </c>
      <c r="G207" s="1">
        <v>17213.166634956906</v>
      </c>
      <c r="H207" s="1">
        <v>56345.04311979944</v>
      </c>
      <c r="I207" s="1">
        <v>39889.76910315756</v>
      </c>
      <c r="J207" s="1">
        <v>3921.0263502568241</v>
      </c>
      <c r="K207" s="1">
        <v>16854.498190349041</v>
      </c>
      <c r="L207" s="1">
        <v>54737.915413142044</v>
      </c>
      <c r="M207" s="1">
        <v>41377.358666621345</v>
      </c>
      <c r="N207" s="1">
        <f t="shared" si="27"/>
        <v>2201</v>
      </c>
      <c r="O207" s="1">
        <v>3870.2994623181721</v>
      </c>
      <c r="P207" s="1">
        <v>16449.239076660386</v>
      </c>
      <c r="Q207" s="1">
        <v>53009.458967678402</v>
      </c>
      <c r="R207" s="1">
        <v>42891.690548365739</v>
      </c>
      <c r="S207" s="1">
        <f t="shared" si="28"/>
        <v>2201</v>
      </c>
      <c r="T207" s="1">
        <v>3804.7865420656344</v>
      </c>
      <c r="U207" s="1">
        <v>15995.158417690156</v>
      </c>
      <c r="V207" s="1">
        <v>51156.114367470269</v>
      </c>
      <c r="W207" s="1">
        <v>44428.609884980775</v>
      </c>
      <c r="X207" s="1">
        <f t="shared" si="29"/>
        <v>2201</v>
      </c>
      <c r="Y207" s="1">
        <v>3723.5551982216634</v>
      </c>
      <c r="Z207" s="1">
        <v>15490.047397170531</v>
      </c>
      <c r="AA207" s="1">
        <v>49174.375390621746</v>
      </c>
      <c r="AB207" s="1">
        <v>45982.974695102326</v>
      </c>
      <c r="AC207" s="1">
        <f t="shared" si="30"/>
        <v>2201</v>
      </c>
      <c r="AD207" s="1">
        <v>1117.404467948209</v>
      </c>
      <c r="AE207" s="1">
        <v>4439.8753988444487</v>
      </c>
      <c r="AF207" s="1">
        <v>13543.77616139022</v>
      </c>
      <c r="AG207" s="1">
        <v>11027.146158008585</v>
      </c>
      <c r="AH207" s="1">
        <v>1090.3755340595631</v>
      </c>
      <c r="AI207" s="1">
        <v>4324.8716972366683</v>
      </c>
      <c r="AJ207" s="1">
        <v>13180.642059051388</v>
      </c>
      <c r="AK207" s="1">
        <v>11290.569528907865</v>
      </c>
      <c r="AL207" s="1">
        <f t="shared" si="31"/>
        <v>9999</v>
      </c>
      <c r="AM207" s="1">
        <v>1096.8441828268521</v>
      </c>
      <c r="AN207" s="1">
        <v>4335.1710090219303</v>
      </c>
      <c r="AO207" s="1">
        <v>13184.699403903172</v>
      </c>
      <c r="AP207" s="1">
        <v>11928.122710336009</v>
      </c>
      <c r="AQ207" s="1">
        <f t="shared" si="32"/>
        <v>9999</v>
      </c>
      <c r="AR207" s="1">
        <v>1143.0952621194749</v>
      </c>
      <c r="AS207" s="1">
        <v>4494.3224867063809</v>
      </c>
      <c r="AT207" s="1">
        <v>13625.032455649403</v>
      </c>
      <c r="AU207" s="1">
        <v>13076.930419097873</v>
      </c>
      <c r="AV207" s="1">
        <f t="shared" si="33"/>
        <v>9999</v>
      </c>
      <c r="AW207" s="1">
        <v>1233.9228762587854</v>
      </c>
      <c r="AX207" s="1">
        <v>4820.1359525249818</v>
      </c>
      <c r="AY207" s="1">
        <v>14553.645147487327</v>
      </c>
      <c r="AZ207" s="1">
        <v>14891.505791390315</v>
      </c>
      <c r="BA207" s="1">
        <f t="shared" si="34"/>
        <v>9999</v>
      </c>
    </row>
    <row r="208" spans="1:53">
      <c r="A208" s="2">
        <f t="shared" si="35"/>
        <v>2202</v>
      </c>
      <c r="B208" s="1">
        <f>economy!Z248</f>
        <v>561.50970492026772</v>
      </c>
      <c r="C208" s="1">
        <f>economy!AA248</f>
        <v>2308.0267309763599</v>
      </c>
      <c r="D208" s="1">
        <f>economy!AB248</f>
        <v>7250.4534617388335</v>
      </c>
      <c r="E208" s="1">
        <f>SUMPRODUCT(economy!B248:D248,economy!K248:M248)/SUM(economy!B248:D248)</f>
        <v>7208.0871552417238</v>
      </c>
      <c r="F208" s="1">
        <v>3903.850650185117</v>
      </c>
      <c r="G208" s="1">
        <v>17057.684094326069</v>
      </c>
      <c r="H208" s="1">
        <v>56509.15470702156</v>
      </c>
      <c r="I208" s="1">
        <v>39962.022023424368</v>
      </c>
      <c r="J208" s="1">
        <v>3868.0453757488681</v>
      </c>
      <c r="K208" s="1">
        <v>16703.678823532344</v>
      </c>
      <c r="L208" s="1">
        <v>54900.192897786706</v>
      </c>
      <c r="M208" s="1">
        <v>41456.888390137334</v>
      </c>
      <c r="N208" s="1">
        <f t="shared" si="27"/>
        <v>2202</v>
      </c>
      <c r="O208" s="1">
        <v>3818.5831268037623</v>
      </c>
      <c r="P208" s="1">
        <v>16303.526218186365</v>
      </c>
      <c r="Q208" s="1">
        <v>53169.633506683946</v>
      </c>
      <c r="R208" s="1">
        <v>42979.11995772567</v>
      </c>
      <c r="S208" s="1">
        <f t="shared" si="28"/>
        <v>2202</v>
      </c>
      <c r="T208" s="1">
        <v>3754.5310883177276</v>
      </c>
      <c r="U208" s="1">
        <v>15854.994530120981</v>
      </c>
      <c r="V208" s="1">
        <v>51313.862142396625</v>
      </c>
      <c r="W208" s="1">
        <v>44524.580485995182</v>
      </c>
      <c r="X208" s="1">
        <f t="shared" si="29"/>
        <v>2202</v>
      </c>
      <c r="Y208" s="1">
        <v>3674.9604965185349</v>
      </c>
      <c r="Z208" s="1">
        <v>15355.870899711152</v>
      </c>
      <c r="AA208" s="1">
        <v>49329.31107234973</v>
      </c>
      <c r="AB208" s="1">
        <v>46088.14009434</v>
      </c>
      <c r="AC208" s="1">
        <f t="shared" si="30"/>
        <v>2202</v>
      </c>
      <c r="AD208" s="1">
        <v>1125.9260508107348</v>
      </c>
      <c r="AE208" s="1">
        <v>4486.693077871234</v>
      </c>
      <c r="AF208" s="1">
        <v>13835.439209817931</v>
      </c>
      <c r="AG208" s="1">
        <v>11271.464335315675</v>
      </c>
      <c r="AH208" s="1">
        <v>1095.9096597645496</v>
      </c>
      <c r="AI208" s="1">
        <v>4360.1475609523332</v>
      </c>
      <c r="AJ208" s="1">
        <v>13433.978741488778</v>
      </c>
      <c r="AK208" s="1">
        <v>11514.764082083864</v>
      </c>
      <c r="AL208" s="1">
        <f t="shared" si="31"/>
        <v>9999</v>
      </c>
      <c r="AM208" s="1">
        <v>1098.3904617345183</v>
      </c>
      <c r="AN208" s="1">
        <v>4355.6014741207773</v>
      </c>
      <c r="AO208" s="1">
        <v>13394.102673106125</v>
      </c>
      <c r="AP208" s="1">
        <v>12124.444920856298</v>
      </c>
      <c r="AQ208" s="1">
        <f t="shared" si="32"/>
        <v>9999</v>
      </c>
      <c r="AR208" s="1">
        <v>1139.6889869038091</v>
      </c>
      <c r="AS208" s="1">
        <v>4496.8514425020603</v>
      </c>
      <c r="AT208" s="1">
        <v>13786.459486477028</v>
      </c>
      <c r="AU208" s="1">
        <v>13237.733425088556</v>
      </c>
      <c r="AV208" s="1">
        <f t="shared" si="33"/>
        <v>9999</v>
      </c>
      <c r="AW208" s="1">
        <v>1224.7277485641807</v>
      </c>
      <c r="AX208" s="1">
        <v>4802.2867053251221</v>
      </c>
      <c r="AY208" s="1">
        <v>14665.413943736667</v>
      </c>
      <c r="AZ208" s="1">
        <v>15010.082016441831</v>
      </c>
      <c r="BA208" s="1">
        <f t="shared" si="34"/>
        <v>9999</v>
      </c>
    </row>
    <row r="209" spans="1:53">
      <c r="A209" s="2">
        <f t="shared" si="35"/>
        <v>2203</v>
      </c>
      <c r="B209" s="1">
        <f>economy!Z249</f>
        <v>572.84180796958719</v>
      </c>
      <c r="C209" s="1">
        <f>economy!AA249</f>
        <v>2357.9266344252742</v>
      </c>
      <c r="D209" s="1">
        <f>economy!AB249</f>
        <v>7481.4843833984332</v>
      </c>
      <c r="E209" s="1">
        <f>SUMPRODUCT(economy!B249:D249,economy!K249:M249)/SUM(economy!B249:D249)</f>
        <v>7444.6815597095683</v>
      </c>
      <c r="F209" s="1">
        <v>3850.5652416436005</v>
      </c>
      <c r="G209" s="1">
        <v>16903.373303728342</v>
      </c>
      <c r="H209" s="1">
        <v>56672.744018230194</v>
      </c>
      <c r="I209" s="1">
        <v>40034.406722684325</v>
      </c>
      <c r="J209" s="1">
        <v>3815.7973017462996</v>
      </c>
      <c r="K209" s="1">
        <v>16553.943301057461</v>
      </c>
      <c r="L209" s="1">
        <v>55061.894008759642</v>
      </c>
      <c r="M209" s="1">
        <v>41536.452369052757</v>
      </c>
      <c r="N209" s="1">
        <f t="shared" si="27"/>
        <v>2203</v>
      </c>
      <c r="O209" s="1">
        <v>3767.5618700369973</v>
      </c>
      <c r="P209" s="1">
        <v>16158.807781662212</v>
      </c>
      <c r="Q209" s="1">
        <v>53329.18365580064</v>
      </c>
      <c r="R209" s="1">
        <v>43066.481775765489</v>
      </c>
      <c r="S209" s="1">
        <f t="shared" si="28"/>
        <v>2203</v>
      </c>
      <c r="T209" s="1">
        <v>3704.9310735499621</v>
      </c>
      <c r="U209" s="1">
        <v>15715.734778877064</v>
      </c>
      <c r="V209" s="1">
        <v>51470.944319619914</v>
      </c>
      <c r="W209" s="1">
        <v>44620.37780926875</v>
      </c>
      <c r="X209" s="1">
        <f t="shared" si="29"/>
        <v>2203</v>
      </c>
      <c r="Y209" s="1">
        <v>3626.9799973968907</v>
      </c>
      <c r="Z209" s="1">
        <v>15222.508109252747</v>
      </c>
      <c r="AA209" s="1">
        <v>49483.547474458261</v>
      </c>
      <c r="AB209" s="1">
        <v>46193.023294305691</v>
      </c>
      <c r="AC209" s="1">
        <f t="shared" si="30"/>
        <v>2203</v>
      </c>
      <c r="AD209" s="1">
        <v>1134.0132599308749</v>
      </c>
      <c r="AE209" s="1">
        <v>4532.1196970408064</v>
      </c>
      <c r="AF209" s="1">
        <v>14127.894168661831</v>
      </c>
      <c r="AG209" s="1">
        <v>11516.221706914788</v>
      </c>
      <c r="AH209" s="1">
        <v>1101.2271543209381</v>
      </c>
      <c r="AI209" s="1">
        <v>4394.7722489688085</v>
      </c>
      <c r="AJ209" s="1">
        <v>13689.500002147401</v>
      </c>
      <c r="AK209" s="1">
        <v>11740.682153480961</v>
      </c>
      <c r="AL209" s="1">
        <f t="shared" si="31"/>
        <v>9999</v>
      </c>
      <c r="AM209" s="1">
        <v>1099.9413166750153</v>
      </c>
      <c r="AN209" s="1">
        <v>4376.106456190807</v>
      </c>
      <c r="AO209" s="1">
        <v>13606.865884021734</v>
      </c>
      <c r="AP209" s="1">
        <v>12323.719215785506</v>
      </c>
      <c r="AQ209" s="1">
        <f t="shared" si="32"/>
        <v>9999</v>
      </c>
      <c r="AR209" s="1">
        <v>1136.5078954716248</v>
      </c>
      <c r="AS209" s="1">
        <v>4500.1492472431028</v>
      </c>
      <c r="AT209" s="1">
        <v>13952.175711418206</v>
      </c>
      <c r="AU209" s="1">
        <v>13402.626708565647</v>
      </c>
      <c r="AV209" s="1">
        <f t="shared" si="33"/>
        <v>9999</v>
      </c>
      <c r="AW209" s="1">
        <v>1215.9685077616957</v>
      </c>
      <c r="AX209" s="1">
        <v>4785.8363520833573</v>
      </c>
      <c r="AY209" s="1">
        <v>14782.101369944628</v>
      </c>
      <c r="AZ209" s="1">
        <v>15133.727182294406</v>
      </c>
      <c r="BA209" s="1">
        <f t="shared" si="34"/>
        <v>9999</v>
      </c>
    </row>
    <row r="210" spans="1:53">
      <c r="A210" s="2">
        <f t="shared" si="35"/>
        <v>2204</v>
      </c>
      <c r="B210" s="1">
        <f>economy!Z250</f>
        <v>583.31174431649652</v>
      </c>
      <c r="C210" s="1">
        <f>economy!AA250</f>
        <v>2404.8586967476649</v>
      </c>
      <c r="D210" s="1">
        <f>economy!AB250</f>
        <v>7707.8447218098272</v>
      </c>
      <c r="E210" s="1">
        <f>SUMPRODUCT(economy!B250:D250,economy!K250:M250)/SUM(economy!B250:D250)</f>
        <v>7675.8182679660549</v>
      </c>
      <c r="F210" s="1">
        <v>3798.0383160640095</v>
      </c>
      <c r="G210" s="1">
        <v>16750.233666296419</v>
      </c>
      <c r="H210" s="1">
        <v>56835.820753834225</v>
      </c>
      <c r="I210" s="1">
        <v>40106.933908445048</v>
      </c>
      <c r="J210" s="1">
        <v>3764.2729438506813</v>
      </c>
      <c r="K210" s="1">
        <v>16405.292756406507</v>
      </c>
      <c r="L210" s="1">
        <v>55223.028521059779</v>
      </c>
      <c r="M210" s="1">
        <v>41616.062206572038</v>
      </c>
      <c r="N210" s="1">
        <f t="shared" si="27"/>
        <v>2204</v>
      </c>
      <c r="O210" s="1">
        <v>3717.227540625262</v>
      </c>
      <c r="P210" s="1">
        <v>16015.086512497133</v>
      </c>
      <c r="Q210" s="1">
        <v>53488.11910971321</v>
      </c>
      <c r="R210" s="1">
        <v>43153.788379890349</v>
      </c>
      <c r="S210" s="1">
        <f t="shared" si="28"/>
        <v>2204</v>
      </c>
      <c r="T210" s="1">
        <v>3655.9793560759067</v>
      </c>
      <c r="U210" s="1">
        <v>15577.383385420295</v>
      </c>
      <c r="V210" s="1">
        <v>51627.37036159815</v>
      </c>
      <c r="W210" s="1">
        <v>44716.014864099285</v>
      </c>
      <c r="X210" s="1">
        <f t="shared" si="29"/>
        <v>2204</v>
      </c>
      <c r="Y210" s="1">
        <v>3579.6075367864105</v>
      </c>
      <c r="Z210" s="1">
        <v>15089.964570182932</v>
      </c>
      <c r="AA210" s="1">
        <v>49637.093681011589</v>
      </c>
      <c r="AB210" s="1">
        <v>46297.63777242478</v>
      </c>
      <c r="AC210" s="1">
        <f t="shared" si="30"/>
        <v>2204</v>
      </c>
      <c r="AD210" s="1">
        <v>1141.6523902294055</v>
      </c>
      <c r="AE210" s="1">
        <v>4576.0865032605334</v>
      </c>
      <c r="AF210" s="1">
        <v>14420.867269044327</v>
      </c>
      <c r="AG210" s="1">
        <v>11761.19325125959</v>
      </c>
      <c r="AH210" s="1">
        <v>1106.3076792404222</v>
      </c>
      <c r="AI210" s="1">
        <v>4428.6604138448974</v>
      </c>
      <c r="AJ210" s="1">
        <v>13946.943036372759</v>
      </c>
      <c r="AK210" s="1">
        <v>11968.094391677654</v>
      </c>
      <c r="AL210" s="1">
        <f t="shared" si="31"/>
        <v>9999</v>
      </c>
      <c r="AM210" s="1">
        <v>1101.4708254006282</v>
      </c>
      <c r="AN210" s="1">
        <v>4396.5882866999109</v>
      </c>
      <c r="AO210" s="1">
        <v>13822.745533217931</v>
      </c>
      <c r="AP210" s="1">
        <v>12525.719743776923</v>
      </c>
      <c r="AQ210" s="1">
        <f t="shared" si="32"/>
        <v>9999</v>
      </c>
      <c r="AR210" s="1">
        <v>1133.5213365965781</v>
      </c>
      <c r="AS210" s="1">
        <v>4504.1095054770785</v>
      </c>
      <c r="AT210" s="1">
        <v>14121.962086234158</v>
      </c>
      <c r="AU210" s="1">
        <v>13571.393231821505</v>
      </c>
      <c r="AV210" s="1">
        <f t="shared" si="33"/>
        <v>9999</v>
      </c>
      <c r="AW210" s="1">
        <v>1207.6111338527801</v>
      </c>
      <c r="AX210" s="1">
        <v>4770.6747892327276</v>
      </c>
      <c r="AY210" s="1">
        <v>14903.519530013858</v>
      </c>
      <c r="AZ210" s="1">
        <v>15262.240679052407</v>
      </c>
      <c r="BA210" s="1">
        <f t="shared" si="34"/>
        <v>9999</v>
      </c>
    </row>
    <row r="211" spans="1:53">
      <c r="A211" s="2">
        <f t="shared" si="35"/>
        <v>2205</v>
      </c>
      <c r="B211" s="1">
        <f>economy!Z251</f>
        <v>592.90616932399178</v>
      </c>
      <c r="C211" s="1">
        <f>economy!AA251</f>
        <v>2448.7397282443831</v>
      </c>
      <c r="D211" s="1">
        <f>economy!AB251</f>
        <v>7929.0447889870848</v>
      </c>
      <c r="E211" s="1">
        <f>SUMPRODUCT(economy!B251:D251,economy!K251:M251)/SUM(economy!B251:D251)</f>
        <v>7900.9990960867653</v>
      </c>
      <c r="F211" s="1">
        <v>3746.2596888194871</v>
      </c>
      <c r="G211" s="1">
        <v>16598.264167670975</v>
      </c>
      <c r="H211" s="1">
        <v>56998.394265325231</v>
      </c>
      <c r="I211" s="1">
        <v>40179.613785791167</v>
      </c>
      <c r="J211" s="1">
        <v>3713.4631423113174</v>
      </c>
      <c r="K211" s="1">
        <v>16257.727889098725</v>
      </c>
      <c r="L211" s="1">
        <v>55383.605894696433</v>
      </c>
      <c r="M211" s="1">
        <v>41695.729017374069</v>
      </c>
      <c r="N211" s="1">
        <f t="shared" si="27"/>
        <v>2205</v>
      </c>
      <c r="O211" s="1">
        <v>3667.571990957761</v>
      </c>
      <c r="P211" s="1">
        <v>15872.364711122391</v>
      </c>
      <c r="Q211" s="1">
        <v>53646.449283623311</v>
      </c>
      <c r="R211" s="1">
        <v>43241.051677791278</v>
      </c>
      <c r="S211" s="1">
        <f t="shared" si="28"/>
        <v>2205</v>
      </c>
      <c r="T211" s="1">
        <v>3607.6687793596102</v>
      </c>
      <c r="U211" s="1">
        <v>15439.944120781098</v>
      </c>
      <c r="V211" s="1">
        <v>51783.149487899507</v>
      </c>
      <c r="W211" s="1">
        <v>44811.504213941022</v>
      </c>
      <c r="X211" s="1">
        <f t="shared" si="29"/>
        <v>2205</v>
      </c>
      <c r="Y211" s="1">
        <v>3532.8369195187765</v>
      </c>
      <c r="Z211" s="1">
        <v>14958.245376603434</v>
      </c>
      <c r="AA211" s="1">
        <v>49789.958570314986</v>
      </c>
      <c r="AB211" s="1">
        <v>46401.996589282426</v>
      </c>
      <c r="AC211" s="1">
        <f t="shared" si="30"/>
        <v>2205</v>
      </c>
      <c r="AD211" s="1">
        <v>1148.8319615427936</v>
      </c>
      <c r="AE211" s="1">
        <v>4618.5323482604335</v>
      </c>
      <c r="AF211" s="1">
        <v>14714.096207143164</v>
      </c>
      <c r="AG211" s="1">
        <v>12006.164044225578</v>
      </c>
      <c r="AH211" s="1">
        <v>1111.1329579799137</v>
      </c>
      <c r="AI211" s="1">
        <v>4461.7334019743057</v>
      </c>
      <c r="AJ211" s="1">
        <v>14206.053050697108</v>
      </c>
      <c r="AK211" s="1">
        <v>12196.778918335403</v>
      </c>
      <c r="AL211" s="1">
        <f t="shared" si="31"/>
        <v>9999</v>
      </c>
      <c r="AM211" s="1">
        <v>1102.9550016351636</v>
      </c>
      <c r="AN211" s="1">
        <v>4416.955225999418</v>
      </c>
      <c r="AO211" s="1">
        <v>14041.503564684223</v>
      </c>
      <c r="AP211" s="1">
        <v>12730.226063480619</v>
      </c>
      <c r="AQ211" s="1">
        <f t="shared" si="32"/>
        <v>9999</v>
      </c>
      <c r="AR211" s="1">
        <v>1130.7005037883589</v>
      </c>
      <c r="AS211" s="1">
        <v>4508.6311164688568</v>
      </c>
      <c r="AT211" s="1">
        <v>14295.603174132915</v>
      </c>
      <c r="AU211" s="1">
        <v>13743.819878538865</v>
      </c>
      <c r="AV211" s="1">
        <f t="shared" si="33"/>
        <v>9999</v>
      </c>
      <c r="AW211" s="1">
        <v>1199.6233049943532</v>
      </c>
      <c r="AX211" s="1">
        <v>4756.6964328861895</v>
      </c>
      <c r="AY211" s="1">
        <v>15029.482369563639</v>
      </c>
      <c r="AZ211" s="1">
        <v>15395.424288229511</v>
      </c>
      <c r="BA211" s="1">
        <f t="shared" si="34"/>
        <v>9999</v>
      </c>
    </row>
    <row r="212" spans="1:53">
      <c r="A212" s="2">
        <f t="shared" si="35"/>
        <v>2206</v>
      </c>
      <c r="B212" s="1">
        <f>economy!Z252</f>
        <v>601.61613152030975</v>
      </c>
      <c r="C212" s="1">
        <f>economy!AA252</f>
        <v>2489.502025398966</v>
      </c>
      <c r="D212" s="1">
        <f>economy!AB252</f>
        <v>8144.6244227588613</v>
      </c>
      <c r="E212" s="1">
        <f>SUMPRODUCT(economy!B252:D252,economy!K252:M252)/SUM(economy!B252:D252)</f>
        <v>8119.7593360095134</v>
      </c>
      <c r="F212" s="1">
        <v>3695.2192282957976</v>
      </c>
      <c r="G212" s="1">
        <v>16447.463395901341</v>
      </c>
      <c r="H212" s="1">
        <v>57160.473562017112</v>
      </c>
      <c r="I212" s="1">
        <v>40252.456068226034</v>
      </c>
      <c r="J212" s="1">
        <v>3663.3587675872591</v>
      </c>
      <c r="K212" s="1">
        <v>16111.248983642236</v>
      </c>
      <c r="L212" s="1">
        <v>55543.635279988652</v>
      </c>
      <c r="M212" s="1">
        <v>41775.463437119935</v>
      </c>
      <c r="N212" s="1">
        <f t="shared" si="27"/>
        <v>2206</v>
      </c>
      <c r="O212" s="1">
        <v>3618.5870828124744</v>
      </c>
      <c r="P212" s="1">
        <v>15730.644250867843</v>
      </c>
      <c r="Q212" s="1">
        <v>53804.183317196424</v>
      </c>
      <c r="R212" s="1">
        <v>43328.283115556209</v>
      </c>
      <c r="S212" s="1">
        <f t="shared" si="28"/>
        <v>2206</v>
      </c>
      <c r="T212" s="1">
        <v>3559.9921775858679</v>
      </c>
      <c r="U212" s="1">
        <v>15303.420322248207</v>
      </c>
      <c r="V212" s="1">
        <v>51938.290677899735</v>
      </c>
      <c r="W212" s="1">
        <v>44906.85798307143</v>
      </c>
      <c r="X212" s="1">
        <f t="shared" si="29"/>
        <v>2206</v>
      </c>
      <c r="Y212" s="1">
        <v>3486.6619247830395</v>
      </c>
      <c r="Z212" s="1">
        <v>14827.355187738294</v>
      </c>
      <c r="AA212" s="1">
        <v>49942.150816479843</v>
      </c>
      <c r="AB212" s="1">
        <v>46506.112393816475</v>
      </c>
      <c r="AC212" s="1">
        <f t="shared" si="30"/>
        <v>2206</v>
      </c>
      <c r="AD212" s="1">
        <v>1155.5426147378862</v>
      </c>
      <c r="AE212" s="1">
        <v>4659.4034400250421</v>
      </c>
      <c r="AF212" s="1">
        <v>15007.33036836909</v>
      </c>
      <c r="AG212" s="1">
        <v>12250.929409695327</v>
      </c>
      <c r="AH212" s="1">
        <v>1115.686699451968</v>
      </c>
      <c r="AI212" s="1">
        <v>4493.9190940761446</v>
      </c>
      <c r="AJ212" s="1">
        <v>14466.583564508714</v>
      </c>
      <c r="AK212" s="1">
        <v>12426.521580087452</v>
      </c>
      <c r="AL212" s="1">
        <f t="shared" si="31"/>
        <v>9999</v>
      </c>
      <c r="AM212" s="1">
        <v>1104.371728882769</v>
      </c>
      <c r="AN212" s="1">
        <v>4437.1213386081945</v>
      </c>
      <c r="AO212" s="1">
        <v>14262.907631078495</v>
      </c>
      <c r="AP212" s="1">
        <v>12937.023380400777</v>
      </c>
      <c r="AQ212" s="1">
        <f t="shared" si="32"/>
        <v>9999</v>
      </c>
      <c r="AR212" s="1">
        <v>1128.0183734071381</v>
      </c>
      <c r="AS212" s="1">
        <v>4513.618166240527</v>
      </c>
      <c r="AT212" s="1">
        <v>14472.887347520631</v>
      </c>
      <c r="AU212" s="1">
        <v>13919.697638430116</v>
      </c>
      <c r="AV212" s="1">
        <f t="shared" si="33"/>
        <v>9999</v>
      </c>
      <c r="AW212" s="1">
        <v>1191.9743486302948</v>
      </c>
      <c r="AX212" s="1">
        <v>4743.8001529953317</v>
      </c>
      <c r="AY212" s="1">
        <v>15159.805883488378</v>
      </c>
      <c r="AZ212" s="1">
        <v>15533.082376749784</v>
      </c>
      <c r="BA212" s="1">
        <f t="shared" si="34"/>
        <v>9999</v>
      </c>
    </row>
    <row r="213" spans="1:53">
      <c r="A213" s="2">
        <f t="shared" si="35"/>
        <v>2207</v>
      </c>
      <c r="B213" s="1">
        <f>economy!Z253</f>
        <v>609.43684498294351</v>
      </c>
      <c r="C213" s="1">
        <f>economy!AA253</f>
        <v>2527.0928509258983</v>
      </c>
      <c r="D213" s="1">
        <f>economy!AB253</f>
        <v>8354.1536844701095</v>
      </c>
      <c r="E213" s="1">
        <f>SUMPRODUCT(economy!B253:D253,economy!K253:M253)/SUM(economy!B253:D253)</f>
        <v>8331.6681987725151</v>
      </c>
      <c r="F213" s="1">
        <v>3644.9068609830838</v>
      </c>
      <c r="G213" s="1">
        <v>16297.82956070573</v>
      </c>
      <c r="H213" s="1">
        <v>57322.067317868605</v>
      </c>
      <c r="I213" s="1">
        <v>40325.469988532779</v>
      </c>
      <c r="J213" s="1">
        <v>3613.950725590325</v>
      </c>
      <c r="K213" s="1">
        <v>15965.855927919565</v>
      </c>
      <c r="L213" s="1">
        <v>55703.125522974246</v>
      </c>
      <c r="M213" s="1">
        <v>41855.275632026118</v>
      </c>
      <c r="N213" s="1">
        <f t="shared" si="27"/>
        <v>2207</v>
      </c>
      <c r="O213" s="1">
        <v>3570.2646926683096</v>
      </c>
      <c r="P213" s="1">
        <v>15589.926595345785</v>
      </c>
      <c r="Q213" s="1">
        <v>53961.330078639556</v>
      </c>
      <c r="R213" s="1">
        <v>43415.493685889291</v>
      </c>
      <c r="S213" s="1">
        <f t="shared" si="28"/>
        <v>2207</v>
      </c>
      <c r="T213" s="1">
        <v>3512.942380961103</v>
      </c>
      <c r="U213" s="1">
        <v>15167.814909637029</v>
      </c>
      <c r="V213" s="1">
        <v>52092.802673625993</v>
      </c>
      <c r="W213" s="1">
        <v>45002.087863405395</v>
      </c>
      <c r="X213" s="1">
        <f t="shared" si="29"/>
        <v>2207</v>
      </c>
      <c r="Y213" s="1">
        <v>3441.0763113377834</v>
      </c>
      <c r="Z213" s="1">
        <v>14697.298242989214</v>
      </c>
      <c r="AA213" s="1">
        <v>50093.678891144962</v>
      </c>
      <c r="AB213" s="1">
        <v>46609.997428693576</v>
      </c>
      <c r="AC213" s="1">
        <f t="shared" si="30"/>
        <v>2207</v>
      </c>
      <c r="AD213" s="1">
        <v>1161.7770054451728</v>
      </c>
      <c r="AE213" s="1">
        <v>4698.6530786757203</v>
      </c>
      <c r="AF213" s="1">
        <v>15300.330991587931</v>
      </c>
      <c r="AG213" s="1">
        <v>12495.295018189168</v>
      </c>
      <c r="AH213" s="1">
        <v>1119.9545194865536</v>
      </c>
      <c r="AI213" s="1">
        <v>4525.1517330810093</v>
      </c>
      <c r="AJ213" s="1">
        <v>14728.296672506853</v>
      </c>
      <c r="AK213" s="1">
        <v>12657.116162695829</v>
      </c>
      <c r="AL213" s="1">
        <f t="shared" si="31"/>
        <v>9999</v>
      </c>
      <c r="AM213" s="1">
        <v>1105.7006941230493</v>
      </c>
      <c r="AN213" s="1">
        <v>4457.0063628301123</v>
      </c>
      <c r="AO213" s="1">
        <v>14486.731338131982</v>
      </c>
      <c r="AP213" s="1">
        <v>13145.902766368676</v>
      </c>
      <c r="AQ213" s="1">
        <f t="shared" si="32"/>
        <v>9999</v>
      </c>
      <c r="AR213" s="1">
        <v>1125.4496436741792</v>
      </c>
      <c r="AS213" s="1">
        <v>4518.9798174267207</v>
      </c>
      <c r="AT213" s="1">
        <v>14653.606982520081</v>
      </c>
      <c r="AU213" s="1">
        <v>14098.821785342629</v>
      </c>
      <c r="AV213" s="1">
        <f t="shared" si="33"/>
        <v>9999</v>
      </c>
      <c r="AW213" s="1">
        <v>1184.6351925106089</v>
      </c>
      <c r="AX213" s="1">
        <v>4731.8892027116744</v>
      </c>
      <c r="AY213" s="1">
        <v>15294.308312711291</v>
      </c>
      <c r="AZ213" s="1">
        <v>15675.022080963548</v>
      </c>
      <c r="BA213" s="1">
        <f t="shared" si="34"/>
        <v>9999</v>
      </c>
    </row>
    <row r="214" spans="1:53">
      <c r="A214" s="2">
        <f t="shared" si="35"/>
        <v>2208</v>
      </c>
      <c r="B214" s="1">
        <f>economy!Z254</f>
        <v>616.36745453394531</v>
      </c>
      <c r="C214" s="1">
        <f>economy!AA254</f>
        <v>2561.4738642905982</v>
      </c>
      <c r="D214" s="1">
        <f>economy!AB254</f>
        <v>8557.2333716042212</v>
      </c>
      <c r="E214" s="1">
        <f>SUMPRODUCT(economy!B254:D254,economy!K254:M254)/SUM(economy!B254:D254)</f>
        <v>8536.329081822334</v>
      </c>
      <c r="F214" s="1">
        <v>3595.312576238633</v>
      </c>
      <c r="G214" s="1">
        <v>16149.360512100457</v>
      </c>
      <c r="H214" s="1">
        <v>57483.183878373413</v>
      </c>
      <c r="I214" s="1">
        <v>40398.664309639535</v>
      </c>
      <c r="J214" s="1">
        <v>3565.229962620132</v>
      </c>
      <c r="K214" s="1">
        <v>15821.548231013887</v>
      </c>
      <c r="L214" s="1">
        <v>55862.085170914033</v>
      </c>
      <c r="M214" s="1">
        <v>41935.175308487502</v>
      </c>
      <c r="N214" s="1">
        <f t="shared" si="27"/>
        <v>2208</v>
      </c>
      <c r="O214" s="1">
        <v>3522.5967167318859</v>
      </c>
      <c r="P214" s="1">
        <v>15450.21281534602</v>
      </c>
      <c r="Q214" s="1">
        <v>54117.898168896667</v>
      </c>
      <c r="R214" s="1">
        <v>43502.693936423209</v>
      </c>
      <c r="S214" s="1">
        <f t="shared" si="28"/>
        <v>2208</v>
      </c>
      <c r="T214" s="1">
        <v>3466.5122207527643</v>
      </c>
      <c r="U214" s="1">
        <v>15033.130401138576</v>
      </c>
      <c r="V214" s="1">
        <v>52246.693982734301</v>
      </c>
      <c r="W214" s="1">
        <v>45097.205121441977</v>
      </c>
      <c r="X214" s="1">
        <f t="shared" si="29"/>
        <v>2208</v>
      </c>
      <c r="Y214" s="1">
        <v>3396.0738224867159</v>
      </c>
      <c r="Z214" s="1">
        <v>14568.078376638396</v>
      </c>
      <c r="AA214" s="1">
        <v>50244.551065342552</v>
      </c>
      <c r="AB214" s="1">
        <v>46713.663535851862</v>
      </c>
      <c r="AC214" s="1">
        <f t="shared" si="30"/>
        <v>2208</v>
      </c>
      <c r="AD214" s="1">
        <v>1167.5296962236343</v>
      </c>
      <c r="AE214" s="1">
        <v>4736.2413794090207</v>
      </c>
      <c r="AF214" s="1">
        <v>15592.871276451038</v>
      </c>
      <c r="AG214" s="1">
        <v>12739.076936802363</v>
      </c>
      <c r="AH214" s="1">
        <v>1123.9238605803848</v>
      </c>
      <c r="AI214" s="1">
        <v>4555.3717404406152</v>
      </c>
      <c r="AJ214" s="1">
        <v>14990.96326758027</v>
      </c>
      <c r="AK214" s="1">
        <v>12888.364567651466</v>
      </c>
      <c r="AL214" s="1">
        <f t="shared" si="31"/>
        <v>9999</v>
      </c>
      <c r="AM214" s="1">
        <v>1106.9233213295754</v>
      </c>
      <c r="AN214" s="1">
        <v>4476.5355745686848</v>
      </c>
      <c r="AO214" s="1">
        <v>14712.754470227741</v>
      </c>
      <c r="AP214" s="1">
        <v>13356.661359803016</v>
      </c>
      <c r="AQ214" s="1">
        <f t="shared" si="32"/>
        <v>9999</v>
      </c>
      <c r="AR214" s="1">
        <v>1122.9706744959794</v>
      </c>
      <c r="AS214" s="1">
        <v>4524.6301968204143</v>
      </c>
      <c r="AT214" s="1">
        <v>14837.558645167992</v>
      </c>
      <c r="AU214" s="1">
        <v>14280.992047526872</v>
      </c>
      <c r="AV214" s="1">
        <f t="shared" si="33"/>
        <v>9999</v>
      </c>
      <c r="AW214" s="1">
        <v>1177.578315734572</v>
      </c>
      <c r="AX214" s="1">
        <v>4720.8711434748739</v>
      </c>
      <c r="AY214" s="1">
        <v>15432.810330575863</v>
      </c>
      <c r="AZ214" s="1">
        <v>15821.053481015981</v>
      </c>
      <c r="BA214" s="1">
        <f t="shared" si="34"/>
        <v>9999</v>
      </c>
    </row>
    <row r="215" spans="1:53">
      <c r="A215" s="2">
        <f t="shared" si="35"/>
        <v>2209</v>
      </c>
      <c r="B215" s="1">
        <f>economy!Z255</f>
        <v>622.41079622213772</v>
      </c>
      <c r="C215" s="1">
        <f>economy!AA255</f>
        <v>2592.6205118045941</v>
      </c>
      <c r="D215" s="1">
        <f>economy!AB255</f>
        <v>8753.4953599463533</v>
      </c>
      <c r="E215" s="1">
        <f>SUMPRODUCT(economy!B255:D255,economy!K255:M255)/SUM(economy!B255:D255)</f>
        <v>8733.3796747816086</v>
      </c>
      <c r="F215" s="1">
        <v>3546.4264307328972</v>
      </c>
      <c r="G215" s="1">
        <v>16002.053758409267</v>
      </c>
      <c r="H215" s="1">
        <v>57643.831267506532</v>
      </c>
      <c r="I215" s="1">
        <v>40472.047335475516</v>
      </c>
      <c r="J215" s="1">
        <v>3517.1874700018361</v>
      </c>
      <c r="K215" s="1">
        <v>15678.325040483678</v>
      </c>
      <c r="L215" s="1">
        <v>56020.522477880928</v>
      </c>
      <c r="M215" s="1">
        <v>42015.171722736632</v>
      </c>
      <c r="N215" s="1">
        <f t="shared" si="27"/>
        <v>2209</v>
      </c>
      <c r="O215" s="1">
        <v>3475.5750756881721</v>
      </c>
      <c r="P215" s="1">
        <v>15311.50360524793</v>
      </c>
      <c r="Q215" s="1">
        <v>54273.895925951081</v>
      </c>
      <c r="R215" s="1">
        <v>43589.89397811002</v>
      </c>
      <c r="S215" s="1">
        <f t="shared" si="28"/>
        <v>2209</v>
      </c>
      <c r="T215" s="1">
        <v>3420.6945340751231</v>
      </c>
      <c r="U215" s="1">
        <v>14899.368928752054</v>
      </c>
      <c r="V215" s="1">
        <v>52399.972881612091</v>
      </c>
      <c r="W215" s="1">
        <v>45192.220605328992</v>
      </c>
      <c r="X215" s="1">
        <f t="shared" si="29"/>
        <v>2209</v>
      </c>
      <c r="Y215" s="1">
        <v>3351.6481908240708</v>
      </c>
      <c r="Z215" s="1">
        <v>14439.699032199553</v>
      </c>
      <c r="AA215" s="1">
        <v>50394.775411500566</v>
      </c>
      <c r="AB215" s="1">
        <v>46817.122162197666</v>
      </c>
      <c r="AC215" s="1">
        <f t="shared" si="30"/>
        <v>2209</v>
      </c>
      <c r="AD215" s="1">
        <v>1172.7970479189219</v>
      </c>
      <c r="AE215" s="1">
        <v>4772.1349850085489</v>
      </c>
      <c r="AF215" s="1">
        <v>15884.736437160105</v>
      </c>
      <c r="AG215" s="1">
        <v>12982.10163383237</v>
      </c>
      <c r="AH215" s="1">
        <v>1127.5839103005915</v>
      </c>
      <c r="AI215" s="1">
        <v>4584.5255220221998</v>
      </c>
      <c r="AJ215" s="1">
        <v>15254.363224276749</v>
      </c>
      <c r="AK215" s="1">
        <v>13120.076951845422</v>
      </c>
      <c r="AL215" s="1">
        <f t="shared" si="31"/>
        <v>9999</v>
      </c>
      <c r="AM215" s="1">
        <v>1108.0227048008255</v>
      </c>
      <c r="AN215" s="1">
        <v>4495.6396453669613</v>
      </c>
      <c r="AO215" s="1">
        <v>14940.763195545293</v>
      </c>
      <c r="AP215" s="1">
        <v>13569.102545334581</v>
      </c>
      <c r="AQ215" s="1">
        <f t="shared" si="32"/>
        <v>9999</v>
      </c>
      <c r="AR215" s="1">
        <v>1120.5594280316334</v>
      </c>
      <c r="AS215" s="1">
        <v>4530.4882805155275</v>
      </c>
      <c r="AT215" s="1">
        <v>15024.543268225127</v>
      </c>
      <c r="AU215" s="1">
        <v>14466.012768828816</v>
      </c>
      <c r="AV215" s="1">
        <f t="shared" si="33"/>
        <v>9999</v>
      </c>
      <c r="AW215" s="1">
        <v>1170.77769992958</v>
      </c>
      <c r="AX215" s="1">
        <v>4710.6577662787713</v>
      </c>
      <c r="AY215" s="1">
        <v>15575.135219183263</v>
      </c>
      <c r="AZ215" s="1">
        <v>15970.989765765953</v>
      </c>
      <c r="BA215" s="1">
        <f t="shared" si="34"/>
        <v>9999</v>
      </c>
    </row>
    <row r="216" spans="1:53">
      <c r="A216" s="2">
        <f t="shared" si="35"/>
        <v>2210</v>
      </c>
      <c r="B216" s="1">
        <f>economy!Z256</f>
        <v>627.5731552863092</v>
      </c>
      <c r="C216" s="1">
        <f>economy!AA256</f>
        <v>2620.5213845463941</v>
      </c>
      <c r="D216" s="1">
        <f>economy!AB256</f>
        <v>8942.6027891334288</v>
      </c>
      <c r="E216" s="1">
        <f>SUMPRODUCT(economy!B256:D256,economy!K256:M256)/SUM(economy!B256:D256)</f>
        <v>8922.4919173292292</v>
      </c>
      <c r="F216" s="1">
        <v>3498.238552591049</v>
      </c>
      <c r="G216" s="1">
        <v>15855.906483663237</v>
      </c>
      <c r="H216" s="1">
        <v>57804.017194713248</v>
      </c>
      <c r="I216" s="1">
        <v>40545.626921803545</v>
      </c>
      <c r="J216" s="1">
        <v>3469.814288437386</v>
      </c>
      <c r="K216" s="1">
        <v>15536.185159094264</v>
      </c>
      <c r="L216" s="1">
        <v>56178.445410420492</v>
      </c>
      <c r="M216" s="1">
        <v>42095.273690523813</v>
      </c>
      <c r="N216" s="1">
        <f t="shared" si="27"/>
        <v>2210</v>
      </c>
      <c r="O216" s="1">
        <v>3429.1917191843345</v>
      </c>
      <c r="P216" s="1">
        <v>15173.799298954418</v>
      </c>
      <c r="Q216" s="1">
        <v>54429.331429223537</v>
      </c>
      <c r="R216" s="1">
        <v>43677.103493675662</v>
      </c>
      <c r="S216" s="1">
        <f t="shared" si="28"/>
        <v>2210</v>
      </c>
      <c r="T216" s="1">
        <v>3375.482168429352</v>
      </c>
      <c r="U216" s="1">
        <v>14766.532253304047</v>
      </c>
      <c r="V216" s="1">
        <v>52552.647418593755</v>
      </c>
      <c r="W216" s="1">
        <v>45287.144752030516</v>
      </c>
      <c r="X216" s="1">
        <f t="shared" si="29"/>
        <v>2210</v>
      </c>
      <c r="Y216" s="1">
        <v>3307.7931427565368</v>
      </c>
      <c r="Z216" s="1">
        <v>14312.163276418392</v>
      </c>
      <c r="AA216" s="1">
        <v>50544.359805571214</v>
      </c>
      <c r="AB216" s="1">
        <v>46920.38436544031</v>
      </c>
      <c r="AC216" s="1">
        <f t="shared" si="30"/>
        <v>2210</v>
      </c>
      <c r="AD216" s="1">
        <v>1177.5771109188815</v>
      </c>
      <c r="AE216" s="1">
        <v>4806.3067703291908</v>
      </c>
      <c r="AF216" s="1">
        <v>16175.723706161752</v>
      </c>
      <c r="AG216" s="1">
        <v>13224.205941540207</v>
      </c>
      <c r="AH216" s="1">
        <v>1130.9255187262108</v>
      </c>
      <c r="AI216" s="1">
        <v>4612.5652648391997</v>
      </c>
      <c r="AJ216" s="1">
        <v>15518.2855434831</v>
      </c>
      <c r="AK216" s="1">
        <v>13352.07183131618</v>
      </c>
      <c r="AL216" s="1">
        <f t="shared" si="31"/>
        <v>9999</v>
      </c>
      <c r="AM216" s="1">
        <v>1108.9835423372915</v>
      </c>
      <c r="AN216" s="1">
        <v>4514.2544948458271</v>
      </c>
      <c r="AO216" s="1">
        <v>15170.550249530903</v>
      </c>
      <c r="AP216" s="1">
        <v>13783.036111753645</v>
      </c>
      <c r="AQ216" s="1">
        <f t="shared" si="32"/>
        <v>9999</v>
      </c>
      <c r="AR216" s="1">
        <v>1118.195409948016</v>
      </c>
      <c r="AS216" s="1">
        <v>4536.477776592621</v>
      </c>
      <c r="AT216" s="1">
        <v>15214.366317588918</v>
      </c>
      <c r="AU216" s="1">
        <v>14653.69305966058</v>
      </c>
      <c r="AV216" s="1">
        <f t="shared" si="33"/>
        <v>9999</v>
      </c>
      <c r="AW216" s="1">
        <v>1164.2087806574739</v>
      </c>
      <c r="AX216" s="1">
        <v>4701.1650095059786</v>
      </c>
      <c r="AY216" s="1">
        <v>15721.109035871286</v>
      </c>
      <c r="AZ216" s="1">
        <v>16124.647388337695</v>
      </c>
      <c r="BA216" s="1">
        <f t="shared" si="34"/>
        <v>9999</v>
      </c>
    </row>
    <row r="217" spans="1:53">
      <c r="A217" s="2">
        <f t="shared" si="35"/>
        <v>2211</v>
      </c>
      <c r="B217" s="1">
        <f>economy!Z257</f>
        <v>631.86402353740436</v>
      </c>
      <c r="C217" s="1">
        <f>economy!AA257</f>
        <v>2645.1775515723675</v>
      </c>
      <c r="D217" s="1">
        <f>economy!AB257</f>
        <v>9124.2501047023616</v>
      </c>
      <c r="E217" s="1">
        <f>SUMPRODUCT(economy!B257:D257,economy!K257:M257)/SUM(economy!B257:D257)</f>
        <v>9103.3718221324325</v>
      </c>
      <c r="F217" s="1">
        <v>3450.7391452417846</v>
      </c>
      <c r="G217" s="1">
        <v>15710.915564402871</v>
      </c>
      <c r="H217" s="1">
        <v>57963.749061929921</v>
      </c>
      <c r="I217" s="1">
        <v>40619.410487017471</v>
      </c>
      <c r="J217" s="1">
        <v>3423.1015120805523</v>
      </c>
      <c r="K217" s="1">
        <v>15395.127061014187</v>
      </c>
      <c r="L217" s="1">
        <v>56335.861653272434</v>
      </c>
      <c r="M217" s="1">
        <v>42175.489596806336</v>
      </c>
      <c r="N217" s="1">
        <f t="shared" si="27"/>
        <v>2211</v>
      </c>
      <c r="O217" s="1">
        <v>3383.4386300556985</v>
      </c>
      <c r="P217" s="1">
        <v>15037.099885354271</v>
      </c>
      <c r="Q217" s="1">
        <v>54584.212504055133</v>
      </c>
      <c r="R217" s="1">
        <v>43764.331746125186</v>
      </c>
      <c r="S217" s="1">
        <f t="shared" si="28"/>
        <v>2211</v>
      </c>
      <c r="T217" s="1">
        <v>3330.8679860055363</v>
      </c>
      <c r="U217" s="1">
        <v>14634.62177905826</v>
      </c>
      <c r="V217" s="1">
        <v>52704.725417280461</v>
      </c>
      <c r="W217" s="1">
        <v>45381.987594584571</v>
      </c>
      <c r="X217" s="1">
        <f t="shared" si="29"/>
        <v>2211</v>
      </c>
      <c r="Y217" s="1">
        <v>3264.5024028080479</v>
      </c>
      <c r="Z217" s="1">
        <v>14185.473812924285</v>
      </c>
      <c r="AA217" s="1">
        <v>50693.311929277064</v>
      </c>
      <c r="AB217" s="1">
        <v>47023.460820052875</v>
      </c>
      <c r="AC217" s="1">
        <f t="shared" si="30"/>
        <v>2211</v>
      </c>
      <c r="AD217" s="1">
        <v>1181.8695169494413</v>
      </c>
      <c r="AE217" s="1">
        <v>4838.7355410157534</v>
      </c>
      <c r="AF217" s="1">
        <v>16465.642291371012</v>
      </c>
      <c r="AG217" s="1">
        <v>13465.236980494155</v>
      </c>
      <c r="AH217" s="1">
        <v>1133.9411153163521</v>
      </c>
      <c r="AI217" s="1">
        <v>4639.4487259238913</v>
      </c>
      <c r="AJ217" s="1">
        <v>15782.528459316409</v>
      </c>
      <c r="AK217" s="1">
        <v>13584.176150384106</v>
      </c>
      <c r="AL217" s="1">
        <f t="shared" si="31"/>
        <v>9999</v>
      </c>
      <c r="AM217" s="1">
        <v>1109.7920683354196</v>
      </c>
      <c r="AN217" s="1">
        <v>4532.3211378387014</v>
      </c>
      <c r="AO217" s="1">
        <v>15401.915095802584</v>
      </c>
      <c r="AP217" s="1">
        <v>13998.278387595712</v>
      </c>
      <c r="AQ217" s="1">
        <f t="shared" si="32"/>
        <v>9999</v>
      </c>
      <c r="AR217" s="1">
        <v>1115.8596113229953</v>
      </c>
      <c r="AS217" s="1">
        <v>4542.527005339095</v>
      </c>
      <c r="AT217" s="1">
        <v>15406.83794737963</v>
      </c>
      <c r="AU217" s="1">
        <v>14843.846936725418</v>
      </c>
      <c r="AV217" s="1">
        <f t="shared" si="33"/>
        <v>9999</v>
      </c>
      <c r="AW217" s="1">
        <v>1157.8483991240814</v>
      </c>
      <c r="AX217" s="1">
        <v>4692.3128736730569</v>
      </c>
      <c r="AY217" s="1">
        <v>15870.560769939877</v>
      </c>
      <c r="AZ217" s="1">
        <v>16281.846212300728</v>
      </c>
      <c r="BA217" s="1">
        <f t="shared" si="34"/>
        <v>9999</v>
      </c>
    </row>
    <row r="218" spans="1:53">
      <c r="A218" s="2">
        <f t="shared" si="35"/>
        <v>2212</v>
      </c>
      <c r="B218" s="1">
        <f>economy!Z258</f>
        <v>635.29585786269217</v>
      </c>
      <c r="C218" s="1">
        <f>economy!AA258</f>
        <v>2666.6018751498632</v>
      </c>
      <c r="D218" s="1">
        <f>economy!AB258</f>
        <v>9298.1629690338505</v>
      </c>
      <c r="E218" s="1">
        <f>SUMPRODUCT(economy!B258:D258,economy!K258:M258)/SUM(economy!B258:D258)</f>
        <v>9275.7591750647753</v>
      </c>
      <c r="F218" s="1">
        <v>3403.9184909851947</v>
      </c>
      <c r="G218" s="1">
        <v>15567.077585893698</v>
      </c>
      <c r="H218" s="1">
        <v>58123.033970625474</v>
      </c>
      <c r="I218" s="1">
        <v>40693.405022891922</v>
      </c>
      <c r="J218" s="1">
        <v>3377.0402923462407</v>
      </c>
      <c r="K218" s="1">
        <v>15255.148907485574</v>
      </c>
      <c r="L218" s="1">
        <v>56492.778615142612</v>
      </c>
      <c r="M218" s="1">
        <v>42255.827405433607</v>
      </c>
      <c r="N218" s="1">
        <f t="shared" si="27"/>
        <v>2212</v>
      </c>
      <c r="O218" s="1">
        <v>3338.3078283029336</v>
      </c>
      <c r="P218" s="1">
        <v>14901.405023318794</v>
      </c>
      <c r="Q218" s="1">
        <v>54738.546726265566</v>
      </c>
      <c r="R218" s="1">
        <v>43851.587587285896</v>
      </c>
      <c r="S218" s="1">
        <f t="shared" si="28"/>
        <v>2212</v>
      </c>
      <c r="T218" s="1">
        <v>3286.8448677544179</v>
      </c>
      <c r="U218" s="1">
        <v>14503.63856791973</v>
      </c>
      <c r="V218" s="1">
        <v>52856.214479954629</v>
      </c>
      <c r="W218" s="1">
        <v>45476.758769437503</v>
      </c>
      <c r="X218" s="1">
        <f t="shared" si="29"/>
        <v>2212</v>
      </c>
      <c r="Y218" s="1">
        <v>3221.7696977140131</v>
      </c>
      <c r="Z218" s="1">
        <v>14059.632995535125</v>
      </c>
      <c r="AA218" s="1">
        <v>50841.639272466433</v>
      </c>
      <c r="AB218" s="1">
        <v>47126.361823345265</v>
      </c>
      <c r="AC218" s="1">
        <f t="shared" si="30"/>
        <v>2212</v>
      </c>
      <c r="AD218" s="1">
        <v>1185.6753719910582</v>
      </c>
      <c r="AE218" s="1">
        <v>4869.4057285658182</v>
      </c>
      <c r="AF218" s="1">
        <v>16754.313290561382</v>
      </c>
      <c r="AG218" s="1">
        <v>13705.052048905485</v>
      </c>
      <c r="AH218" s="1">
        <v>1136.6246255898232</v>
      </c>
      <c r="AI218" s="1">
        <v>4665.1390146699241</v>
      </c>
      <c r="AJ218" s="1">
        <v>16046.899509539826</v>
      </c>
      <c r="AK218" s="1">
        <v>13816.225317725797</v>
      </c>
      <c r="AL218" s="1">
        <f t="shared" si="31"/>
        <v>9999</v>
      </c>
      <c r="AM218" s="1">
        <v>1110.4359868990387</v>
      </c>
      <c r="AN218" s="1">
        <v>4549.7855266250899</v>
      </c>
      <c r="AO218" s="1">
        <v>15634.664063925051</v>
      </c>
      <c r="AP218" s="1">
        <v>14214.652354006026</v>
      </c>
      <c r="AQ218" s="1">
        <f t="shared" si="32"/>
        <v>9999</v>
      </c>
      <c r="AR218" s="1">
        <v>1113.5344511733642</v>
      </c>
      <c r="AS218" s="1">
        <v>4548.5687770441145</v>
      </c>
      <c r="AT218" s="1">
        <v>15601.773142877666</v>
      </c>
      <c r="AU218" s="1">
        <v>15036.293450606965</v>
      </c>
      <c r="AV218" s="1">
        <f t="shared" si="33"/>
        <v>9999</v>
      </c>
      <c r="AW218" s="1">
        <v>1151.6747542553874</v>
      </c>
      <c r="AX218" s="1">
        <v>4684.0253333902083</v>
      </c>
      <c r="AY218" s="1">
        <v>16023.322489658904</v>
      </c>
      <c r="AZ218" s="1">
        <v>16442.409648408433</v>
      </c>
      <c r="BA218" s="1">
        <f t="shared" si="34"/>
        <v>9999</v>
      </c>
    </row>
    <row r="219" spans="1:53">
      <c r="A219" s="2">
        <f t="shared" si="35"/>
        <v>2213</v>
      </c>
      <c r="B219" s="1">
        <f>economy!Z259</f>
        <v>637.88384133815032</v>
      </c>
      <c r="C219" s="1">
        <f>economy!AA259</f>
        <v>2684.8183140608257</v>
      </c>
      <c r="D219" s="1">
        <f>economy!AB259</f>
        <v>9464.0980528861965</v>
      </c>
      <c r="E219" s="1">
        <f>SUMPRODUCT(economy!B259:D259,economy!K259:M259)/SUM(economy!B259:D259)</f>
        <v>9439.4271242349787</v>
      </c>
      <c r="F219" s="1">
        <v>3357.7669542909371</v>
      </c>
      <c r="G219" s="1">
        <v>15424.388857767777</v>
      </c>
      <c r="H219" s="1">
        <v>58281.878728852549</v>
      </c>
      <c r="I219" s="1">
        <v>40767.617105274039</v>
      </c>
      <c r="J219" s="1">
        <v>3331.6218414639648</v>
      </c>
      <c r="K219" s="1">
        <v>15116.248561978211</v>
      </c>
      <c r="L219" s="1">
        <v>56649.203434515148</v>
      </c>
      <c r="M219" s="1">
        <v>42336.294668816976</v>
      </c>
      <c r="N219" s="1">
        <f t="shared" si="27"/>
        <v>2213</v>
      </c>
      <c r="O219" s="1">
        <v>3293.7913748291735</v>
      </c>
      <c r="P219" s="1">
        <v>14766.714056240262</v>
      </c>
      <c r="Q219" s="1">
        <v>54892.341426776424</v>
      </c>
      <c r="R219" s="1">
        <v>43938.879466375991</v>
      </c>
      <c r="S219" s="1">
        <f t="shared" si="28"/>
        <v>2213</v>
      </c>
      <c r="T219" s="1">
        <v>3243.4057172363405</v>
      </c>
      <c r="U219" s="1">
        <v>14373.583353238493</v>
      </c>
      <c r="V219" s="1">
        <v>53007.121991079825</v>
      </c>
      <c r="W219" s="1">
        <v>45571.467523842861</v>
      </c>
      <c r="X219" s="1">
        <f t="shared" si="29"/>
        <v>2213</v>
      </c>
      <c r="Y219" s="1">
        <v>3179.5887603112842</v>
      </c>
      <c r="Z219" s="1">
        <v>13934.642841218514</v>
      </c>
      <c r="AA219" s="1">
        <v>50989.349135568853</v>
      </c>
      <c r="AB219" s="1">
        <v>47229.097301637586</v>
      </c>
      <c r="AC219" s="1">
        <f t="shared" si="30"/>
        <v>2213</v>
      </c>
      <c r="AD219" s="1">
        <v>1188.9971508330657</v>
      </c>
      <c r="AE219" s="1">
        <v>4898.3070836866291</v>
      </c>
      <c r="AF219" s="1">
        <v>17041.569566550017</v>
      </c>
      <c r="AG219" s="1">
        <v>13943.518480292525</v>
      </c>
      <c r="AH219" s="1">
        <v>1138.9713879892345</v>
      </c>
      <c r="AI219" s="1">
        <v>4689.6043699685715</v>
      </c>
      <c r="AJ219" s="1">
        <v>16311.215571067869</v>
      </c>
      <c r="AK219" s="1">
        <v>14048.063211127577</v>
      </c>
      <c r="AL219" s="1">
        <f t="shared" si="31"/>
        <v>9999</v>
      </c>
      <c r="AM219" s="1">
        <v>1110.9044050917939</v>
      </c>
      <c r="AN219" s="1">
        <v>4566.598388750539</v>
      </c>
      <c r="AO219" s="1">
        <v>15868.610463790299</v>
      </c>
      <c r="AP219" s="1">
        <v>14431.987734815108</v>
      </c>
      <c r="AQ219" s="1">
        <f t="shared" si="32"/>
        <v>9999</v>
      </c>
      <c r="AR219" s="1">
        <v>1111.2037195996534</v>
      </c>
      <c r="AS219" s="1">
        <v>4554.5402674563848</v>
      </c>
      <c r="AT219" s="1">
        <v>15798.991850605478</v>
      </c>
      <c r="AU219" s="1">
        <v>15230.856800480848</v>
      </c>
      <c r="AV219" s="1">
        <f t="shared" si="33"/>
        <v>9999</v>
      </c>
      <c r="AW219" s="1">
        <v>1145.6673551941199</v>
      </c>
      <c r="AX219" s="1">
        <v>4676.2302468102807</v>
      </c>
      <c r="AY219" s="1">
        <v>16179.229479543679</v>
      </c>
      <c r="AZ219" s="1">
        <v>16606.164781783766</v>
      </c>
      <c r="BA219" s="1">
        <f t="shared" si="34"/>
        <v>9999</v>
      </c>
    </row>
    <row r="220" spans="1:53">
      <c r="A220" s="2">
        <f t="shared" si="35"/>
        <v>2214</v>
      </c>
      <c r="B220" s="1">
        <f>economy!Z260</f>
        <v>639.64564823506703</v>
      </c>
      <c r="C220" s="1">
        <f>economy!AA260</f>
        <v>2699.8612203822686</v>
      </c>
      <c r="D220" s="1">
        <f>economy!AB260</f>
        <v>9621.8427185140208</v>
      </c>
      <c r="E220" s="1">
        <f>SUMPRODUCT(economy!B260:D260,economy!K260:M260)/SUM(economy!B260:D260)</f>
        <v>9594.1816686395978</v>
      </c>
      <c r="F220" s="1">
        <v>3312.2749848380195</v>
      </c>
      <c r="G220" s="1">
        <v>15282.845429102634</v>
      </c>
      <c r="H220" s="1">
        <v>58440.289858298995</v>
      </c>
      <c r="I220" s="1">
        <v>40842.052904705823</v>
      </c>
      <c r="J220" s="1">
        <v>3286.8374357855928</v>
      </c>
      <c r="K220" s="1">
        <v>14978.423604835883</v>
      </c>
      <c r="L220" s="1">
        <v>56805.142985494283</v>
      </c>
      <c r="M220" s="1">
        <v>42416.898537572357</v>
      </c>
      <c r="N220" s="1">
        <f t="shared" si="27"/>
        <v>2214</v>
      </c>
      <c r="O220" s="1">
        <v>3249.8813749458445</v>
      </c>
      <c r="P220" s="1">
        <v>14633.026026118452</v>
      </c>
      <c r="Q220" s="1">
        <v>55045.603696290302</v>
      </c>
      <c r="R220" s="1">
        <v>44026.215438586922</v>
      </c>
      <c r="S220" s="1">
        <f t="shared" si="28"/>
        <v>2214</v>
      </c>
      <c r="T220" s="1">
        <v>3200.5434642549949</v>
      </c>
      <c r="U220" s="1">
        <v>14244.456553217118</v>
      </c>
      <c r="V220" s="1">
        <v>53157.455120877006</v>
      </c>
      <c r="W220" s="1">
        <v>45666.122723312314</v>
      </c>
      <c r="X220" s="1">
        <f t="shared" si="29"/>
        <v>2214</v>
      </c>
      <c r="Y220" s="1">
        <v>3137.9533332303308</v>
      </c>
      <c r="Z220" s="1">
        <v>13810.505042711447</v>
      </c>
      <c r="AA220" s="1">
        <v>51136.448632143409</v>
      </c>
      <c r="AB220" s="1">
        <v>47331.676816521212</v>
      </c>
      <c r="AC220" s="1">
        <f t="shared" si="30"/>
        <v>2214</v>
      </c>
      <c r="AD220" s="1">
        <v>1191.8385937216178</v>
      </c>
      <c r="AE220" s="1">
        <v>4925.4343697307231</v>
      </c>
      <c r="AF220" s="1">
        <v>17327.255586755564</v>
      </c>
      <c r="AG220" s="1">
        <v>14180.513472708797</v>
      </c>
      <c r="AH220" s="1">
        <v>1140.9780712851896</v>
      </c>
      <c r="AI220" s="1">
        <v>4712.8179334365313</v>
      </c>
      <c r="AJ220" s="1">
        <v>16575.302862322591</v>
      </c>
      <c r="AK220" s="1">
        <v>14279.542152793039</v>
      </c>
      <c r="AL220" s="1">
        <f t="shared" si="31"/>
        <v>9999</v>
      </c>
      <c r="AM220" s="1">
        <v>1111.1877664707972</v>
      </c>
      <c r="AN220" s="1">
        <v>4582.7150609853843</v>
      </c>
      <c r="AO220" s="1">
        <v>16103.574676609702</v>
      </c>
      <c r="AP220" s="1">
        <v>14650.121064018009</v>
      </c>
      <c r="AQ220" s="1">
        <f t="shared" si="32"/>
        <v>9999</v>
      </c>
      <c r="AR220" s="1">
        <v>1108.8525215548177</v>
      </c>
      <c r="AS220" s="1">
        <v>4560.3828910395678</v>
      </c>
      <c r="AT220" s="1">
        <v>15998.319094976838</v>
      </c>
      <c r="AU220" s="1">
        <v>15427.366435358563</v>
      </c>
      <c r="AV220" s="1">
        <f t="shared" si="33"/>
        <v>9999</v>
      </c>
      <c r="AW220" s="1">
        <v>1139.8069742636924</v>
      </c>
      <c r="AX220" s="1">
        <v>4668.8592628198758</v>
      </c>
      <c r="AY220" s="1">
        <v>16338.120367850395</v>
      </c>
      <c r="AZ220" s="1">
        <v>16772.942489418336</v>
      </c>
      <c r="BA220" s="1">
        <f t="shared" si="34"/>
        <v>9999</v>
      </c>
    </row>
    <row r="221" spans="1:53">
      <c r="A221" s="2">
        <f t="shared" si="35"/>
        <v>2215</v>
      </c>
      <c r="B221" s="1">
        <f>economy!Z261</f>
        <v>640.60121402200616</v>
      </c>
      <c r="C221" s="1">
        <f>economy!AA261</f>
        <v>2711.7746345494324</v>
      </c>
      <c r="D221" s="1">
        <f>economy!AB261</f>
        <v>9771.2146046728139</v>
      </c>
      <c r="E221" s="1">
        <f>SUMPRODUCT(economy!B261:D261,economy!K261:M261)/SUM(economy!B261:D261)</f>
        <v>9739.8610565342879</v>
      </c>
      <c r="F221" s="1">
        <v>3267.4331203068778</v>
      </c>
      <c r="G221" s="1">
        <v>15142.443102950601</v>
      </c>
      <c r="H221" s="1">
        <v>58598.273601329165</v>
      </c>
      <c r="I221" s="1">
        <v>40916.718196968344</v>
      </c>
      <c r="J221" s="1">
        <v>3242.6784188568349</v>
      </c>
      <c r="K221" s="1">
        <v>14841.671347425818</v>
      </c>
      <c r="L221" s="1">
        <v>56960.603883667718</v>
      </c>
      <c r="M221" s="1">
        <v>42497.645770126241</v>
      </c>
      <c r="N221" s="1">
        <f t="shared" si="27"/>
        <v>2215</v>
      </c>
      <c r="O221" s="1">
        <v>3206.5699816555862</v>
      </c>
      <c r="P221" s="1">
        <v>14500.339687203506</v>
      </c>
      <c r="Q221" s="1">
        <v>55198.340390016732</v>
      </c>
      <c r="R221" s="1">
        <v>44113.603173669115</v>
      </c>
      <c r="S221" s="1">
        <f t="shared" si="28"/>
        <v>2215</v>
      </c>
      <c r="T221" s="1">
        <v>3158.251068283193</v>
      </c>
      <c r="U221" s="1">
        <v>14116.258283927835</v>
      </c>
      <c r="V221" s="1">
        <v>53307.220828968981</v>
      </c>
      <c r="W221" s="1">
        <v>45760.732859108226</v>
      </c>
      <c r="X221" s="1">
        <f t="shared" si="29"/>
        <v>2215</v>
      </c>
      <c r="Y221" s="1">
        <v>3096.8571723957348</v>
      </c>
      <c r="Z221" s="1">
        <v>13687.220980802686</v>
      </c>
      <c r="AA221" s="1">
        <v>51282.944691511097</v>
      </c>
      <c r="AB221" s="1">
        <v>47434.109571196888</v>
      </c>
      <c r="AC221" s="1">
        <f t="shared" si="30"/>
        <v>2215</v>
      </c>
      <c r="AD221" s="1">
        <v>1194.2046054971906</v>
      </c>
      <c r="AE221" s="1">
        <v>4950.7870578301145</v>
      </c>
      <c r="AF221" s="1">
        <v>17611.227230623215</v>
      </c>
      <c r="AG221" s="1">
        <v>14415.923892650979</v>
      </c>
      <c r="AH221" s="1">
        <v>1142.6425928540611</v>
      </c>
      <c r="AI221" s="1">
        <v>4734.757519990153</v>
      </c>
      <c r="AJ221" s="1">
        <v>16838.996914350253</v>
      </c>
      <c r="AK221" s="1">
        <v>14510.522857171161</v>
      </c>
      <c r="AL221" s="1">
        <f t="shared" si="31"/>
        <v>9999</v>
      </c>
      <c r="AM221" s="1">
        <v>1111.2777850526879</v>
      </c>
      <c r="AN221" s="1">
        <v>4598.0953200239155</v>
      </c>
      <c r="AO221" s="1">
        <v>16339.384222766503</v>
      </c>
      <c r="AP221" s="1">
        <v>14868.895731072709</v>
      </c>
      <c r="AQ221" s="1">
        <f t="shared" si="32"/>
        <v>9999</v>
      </c>
      <c r="AR221" s="1">
        <v>1106.4672212569556</v>
      </c>
      <c r="AS221" s="1">
        <v>4566.0421722036481</v>
      </c>
      <c r="AT221" s="1">
        <v>16199.585081068961</v>
      </c>
      <c r="AU221" s="1">
        <v>15625.657141426647</v>
      </c>
      <c r="AV221" s="1">
        <f t="shared" si="33"/>
        <v>9999</v>
      </c>
      <c r="AW221" s="1">
        <v>1134.0756004413536</v>
      </c>
      <c r="AX221" s="1">
        <v>4661.8477262105744</v>
      </c>
      <c r="AY221" s="1">
        <v>16499.837244229071</v>
      </c>
      <c r="AZ221" s="1">
        <v>16942.577547844416</v>
      </c>
      <c r="BA221" s="1">
        <f t="shared" si="34"/>
        <v>9999</v>
      </c>
    </row>
    <row r="222" spans="1:53">
      <c r="A222" s="2">
        <f t="shared" si="35"/>
        <v>2216</v>
      </c>
      <c r="B222" s="1">
        <f>economy!Z262</f>
        <v>640.7725112929952</v>
      </c>
      <c r="C222" s="1">
        <f>economy!AA262</f>
        <v>2720.6115829442892</v>
      </c>
      <c r="D222" s="1">
        <f>economy!AB262</f>
        <v>9912.0611231171715</v>
      </c>
      <c r="E222" s="1">
        <f>SUMPRODUCT(economy!B262:D262,economy!K262:M262)/SUM(economy!B262:D262)</f>
        <v>9876.3351029044388</v>
      </c>
      <c r="F222" s="1">
        <v>3223.2319889345308</v>
      </c>
      <c r="G222" s="1">
        <v>15003.177450330666</v>
      </c>
      <c r="H222" s="1">
        <v>58755.835928007924</v>
      </c>
      <c r="I222" s="1">
        <v>40991.618373538353</v>
      </c>
      <c r="J222" s="1">
        <v>3199.1362042621463</v>
      </c>
      <c r="K222" s="1">
        <v>14705.988845800579</v>
      </c>
      <c r="L222" s="1">
        <v>57115.592491982068</v>
      </c>
      <c r="M222" s="1">
        <v>42578.542742274629</v>
      </c>
      <c r="N222" s="1">
        <f t="shared" si="27"/>
        <v>2216</v>
      </c>
      <c r="O222" s="1">
        <v>3163.8493987207603</v>
      </c>
      <c r="P222" s="1">
        <v>14368.653519202308</v>
      </c>
      <c r="Q222" s="1">
        <v>55350.558132437014</v>
      </c>
      <c r="R222" s="1">
        <v>44201.049964510181</v>
      </c>
      <c r="S222" s="1">
        <f t="shared" si="28"/>
        <v>2216</v>
      </c>
      <c r="T222" s="1">
        <v>3116.5215216880811</v>
      </c>
      <c r="U222" s="1">
        <v>13988.988371944632</v>
      </c>
      <c r="V222" s="1">
        <v>53456.425868085367</v>
      </c>
      <c r="W222" s="1">
        <v>45855.306055766378</v>
      </c>
      <c r="X222" s="1">
        <f t="shared" si="29"/>
        <v>2216</v>
      </c>
      <c r="Y222" s="1">
        <v>3056.294050341362</v>
      </c>
      <c r="Z222" s="1">
        <v>13564.791736280831</v>
      </c>
      <c r="AA222" s="1">
        <v>51428.844061464915</v>
      </c>
      <c r="AB222" s="1">
        <v>47536.404416878278</v>
      </c>
      <c r="AC222" s="1">
        <f t="shared" si="30"/>
        <v>2216</v>
      </c>
      <c r="AD222" s="1">
        <v>1196.1011575609045</v>
      </c>
      <c r="AE222" s="1">
        <v>4974.3690251852104</v>
      </c>
      <c r="AF222" s="1">
        <v>17893.351568303369</v>
      </c>
      <c r="AG222" s="1">
        <v>14649.646056623247</v>
      </c>
      <c r="AH222" s="1">
        <v>1143.9640381377003</v>
      </c>
      <c r="AI222" s="1">
        <v>4755.4053869630579</v>
      </c>
      <c r="AJ222" s="1">
        <v>17102.142512709404</v>
      </c>
      <c r="AK222" s="1">
        <v>14740.874353329196</v>
      </c>
      <c r="AL222" s="1">
        <f t="shared" si="31"/>
        <v>9999</v>
      </c>
      <c r="AM222" s="1">
        <v>1111.167379869109</v>
      </c>
      <c r="AN222" s="1">
        <v>4612.7032105562485</v>
      </c>
      <c r="AO222" s="1">
        <v>16575.873806985946</v>
      </c>
      <c r="AP222" s="1">
        <v>15088.162004628248</v>
      </c>
      <c r="AQ222" s="1">
        <f t="shared" si="32"/>
        <v>9999</v>
      </c>
      <c r="AR222" s="1">
        <v>1104.0353872777885</v>
      </c>
      <c r="AS222" s="1">
        <v>4571.4676147290129</v>
      </c>
      <c r="AT222" s="1">
        <v>16402.625283206438</v>
      </c>
      <c r="AU222" s="1">
        <v>15825.569115194059</v>
      </c>
      <c r="AV222" s="1">
        <f t="shared" si="33"/>
        <v>9999</v>
      </c>
      <c r="AW222" s="1">
        <v>1128.4563933790305</v>
      </c>
      <c r="AX222" s="1">
        <v>4655.1345810572366</v>
      </c>
      <c r="AY222" s="1">
        <v>16664.225767466254</v>
      </c>
      <c r="AZ222" s="1">
        <v>17114.908730849504</v>
      </c>
      <c r="BA222" s="1">
        <f t="shared" si="34"/>
        <v>9999</v>
      </c>
    </row>
    <row r="223" spans="1:53">
      <c r="A223" s="2">
        <f t="shared" si="35"/>
        <v>2217</v>
      </c>
      <c r="B223" s="1">
        <f>economy!Z263</f>
        <v>640.1833323967362</v>
      </c>
      <c r="C223" s="1">
        <f>economy!AA263</f>
        <v>2726.433381728416</v>
      </c>
      <c r="D223" s="1">
        <f>economy!AB263</f>
        <v>10044.258875519079</v>
      </c>
      <c r="E223" s="1">
        <f>SUMPRODUCT(economy!B263:D263,economy!K263:M263)/SUM(economy!B263:D263)</f>
        <v>10003.504434708431</v>
      </c>
      <c r="F223" s="1">
        <v>3179.662311843048</v>
      </c>
      <c r="G223" s="1">
        <v>14865.043823695689</v>
      </c>
      <c r="H223" s="1">
        <v>58912.982543097321</v>
      </c>
      <c r="I223" s="1">
        <v>41066.758451948721</v>
      </c>
      <c r="J223" s="1">
        <v>3156.2022782521708</v>
      </c>
      <c r="K223" s="1">
        <v>14571.372913883008</v>
      </c>
      <c r="L223" s="1">
        <v>57270.114926622402</v>
      </c>
      <c r="M223" s="1">
        <v>42659.595456685631</v>
      </c>
      <c r="N223" s="1">
        <f t="shared" si="27"/>
        <v>2217</v>
      </c>
      <c r="O223" s="1">
        <v>3121.7118835256406</v>
      </c>
      <c r="P223" s="1">
        <v>14237.965740056519</v>
      </c>
      <c r="Q223" s="1">
        <v>55502.26332209917</v>
      </c>
      <c r="R223" s="1">
        <v>44288.562735695858</v>
      </c>
      <c r="S223" s="1">
        <f t="shared" si="28"/>
        <v>2217</v>
      </c>
      <c r="T223" s="1">
        <v>3075.3478527628149</v>
      </c>
      <c r="U223" s="1">
        <v>13862.646366596275</v>
      </c>
      <c r="V223" s="1">
        <v>53605.076787819547</v>
      </c>
      <c r="W223" s="1">
        <v>45949.850078638861</v>
      </c>
      <c r="X223" s="1">
        <f t="shared" si="29"/>
        <v>2217</v>
      </c>
      <c r="Y223" s="1">
        <v>3016.2577593462174</v>
      </c>
      <c r="Z223" s="1">
        <v>13443.218101552506</v>
      </c>
      <c r="AA223" s="1">
        <v>51574.153311049406</v>
      </c>
      <c r="AB223" s="1">
        <v>47638.569859250834</v>
      </c>
      <c r="AC223" s="1">
        <f t="shared" si="30"/>
        <v>2217</v>
      </c>
      <c r="AD223" s="1">
        <v>1197.5351929548599</v>
      </c>
      <c r="AE223" s="1">
        <v>4996.1882578049426</v>
      </c>
      <c r="AF223" s="1">
        <v>18173.506613838465</v>
      </c>
      <c r="AG223" s="1">
        <v>14881.585493189728</v>
      </c>
      <c r="AH223" s="1">
        <v>1144.9425815662928</v>
      </c>
      <c r="AI223" s="1">
        <v>4774.7480028976424</v>
      </c>
      <c r="AJ223" s="1">
        <v>17364.593612211065</v>
      </c>
      <c r="AK223" s="1">
        <v>14970.473883915158</v>
      </c>
      <c r="AL223" s="1">
        <f t="shared" si="31"/>
        <v>9999</v>
      </c>
      <c r="AM223" s="1">
        <v>1110.8506102702925</v>
      </c>
      <c r="AN223" s="1">
        <v>4626.5068713640048</v>
      </c>
      <c r="AO223" s="1">
        <v>16812.885341464826</v>
      </c>
      <c r="AP223" s="1">
        <v>15307.777035452467</v>
      </c>
      <c r="AQ223" s="1">
        <f t="shared" si="32"/>
        <v>9999</v>
      </c>
      <c r="AR223" s="1">
        <v>1101.5457383482833</v>
      </c>
      <c r="AS223" s="1">
        <v>4576.6125696339568</v>
      </c>
      <c r="AT223" s="1">
        <v>16607.280519176791</v>
      </c>
      <c r="AU223" s="1">
        <v>16026.948022304172</v>
      </c>
      <c r="AV223" s="1">
        <f t="shared" si="33"/>
        <v>9999</v>
      </c>
      <c r="AW223" s="1">
        <v>1122.93363800816</v>
      </c>
      <c r="AX223" s="1">
        <v>4648.6622725243487</v>
      </c>
      <c r="AY223" s="1">
        <v>16831.135263260785</v>
      </c>
      <c r="AZ223" s="1">
        <v>17289.778897121607</v>
      </c>
      <c r="BA223" s="1">
        <f t="shared" si="34"/>
        <v>9999</v>
      </c>
    </row>
    <row r="224" spans="1:53">
      <c r="A224" s="2">
        <f t="shared" si="35"/>
        <v>2218</v>
      </c>
      <c r="B224" s="1">
        <f>economy!Z264</f>
        <v>638.85907939930871</v>
      </c>
      <c r="C224" s="1">
        <f>economy!AA264</f>
        <v>2729.3089501524669</v>
      </c>
      <c r="D224" s="1">
        <f>economy!AB264</f>
        <v>10167.712999062163</v>
      </c>
      <c r="E224" s="1">
        <f>SUMPRODUCT(economy!B264:D264,economy!K264:M264)/SUM(economy!B264:D264)</f>
        <v>10121.299671872501</v>
      </c>
      <c r="F224" s="1">
        <v>3136.7149051514211</v>
      </c>
      <c r="G224" s="1">
        <v>14728.037369887717</v>
      </c>
      <c r="H224" s="1">
        <v>59069.7188930181</v>
      </c>
      <c r="I224" s="1">
        <v>41142.143086045275</v>
      </c>
      <c r="J224" s="1">
        <v>3113.8682021628306</v>
      </c>
      <c r="K224" s="1">
        <v>14437.820136184413</v>
      </c>
      <c r="L224" s="1">
        <v>57424.177062887</v>
      </c>
      <c r="M224" s="1">
        <v>42740.809552337749</v>
      </c>
      <c r="N224" s="1">
        <f t="shared" si="27"/>
        <v>2218</v>
      </c>
      <c r="O224" s="1">
        <v>3080.1497497403466</v>
      </c>
      <c r="P224" s="1">
        <v>14108.27431830055</v>
      </c>
      <c r="Q224" s="1">
        <v>55653.462136434922</v>
      </c>
      <c r="R224" s="1">
        <v>44376.148052044518</v>
      </c>
      <c r="S224" s="1">
        <f t="shared" si="28"/>
        <v>2218</v>
      </c>
      <c r="T224" s="1">
        <v>3034.723128571773</v>
      </c>
      <c r="U224" s="1">
        <v>13737.231551846309</v>
      </c>
      <c r="V224" s="1">
        <v>53753.179938430359</v>
      </c>
      <c r="W224" s="1">
        <v>46044.372341447255</v>
      </c>
      <c r="X224" s="1">
        <f t="shared" si="29"/>
        <v>2218</v>
      </c>
      <c r="Y224" s="1">
        <v>2976.7421143970596</v>
      </c>
      <c r="Z224" s="1">
        <v>13322.500591934686</v>
      </c>
      <c r="AA224" s="1">
        <v>51718.878833402647</v>
      </c>
      <c r="AB224" s="1">
        <v>47740.614064975882</v>
      </c>
      <c r="AC224" s="1">
        <f t="shared" si="30"/>
        <v>2218</v>
      </c>
      <c r="AD224" s="1">
        <v>1198.5145347917683</v>
      </c>
      <c r="AE224" s="1">
        <v>5016.2565588417028</v>
      </c>
      <c r="AF224" s="1">
        <v>18451.581055971241</v>
      </c>
      <c r="AG224" s="1">
        <v>15111.656688190207</v>
      </c>
      <c r="AH224" s="1">
        <v>1145.5794091968887</v>
      </c>
      <c r="AI224" s="1">
        <v>4792.7758170648694</v>
      </c>
      <c r="AJ224" s="1">
        <v>17626.213226621036</v>
      </c>
      <c r="AK224" s="1">
        <v>15199.206782754361</v>
      </c>
      <c r="AL224" s="1">
        <f t="shared" si="31"/>
        <v>9999</v>
      </c>
      <c r="AM224" s="1">
        <v>1110.3226121331609</v>
      </c>
      <c r="AN224" s="1">
        <v>4639.4783600948995</v>
      </c>
      <c r="AO224" s="1">
        <v>17050.267947752585</v>
      </c>
      <c r="AP224" s="1">
        <v>15527.604839463169</v>
      </c>
      <c r="AQ224" s="1">
        <f t="shared" si="32"/>
        <v>9999</v>
      </c>
      <c r="AR224" s="1">
        <v>1098.9880899304662</v>
      </c>
      <c r="AS224" s="1">
        <v>4581.4341017641291</v>
      </c>
      <c r="AT224" s="1">
        <v>16813.397010023516</v>
      </c>
      <c r="AU224" s="1">
        <v>16229.645042003151</v>
      </c>
      <c r="AV224" s="1">
        <f t="shared" si="33"/>
        <v>9999</v>
      </c>
      <c r="AW224" s="1">
        <v>1117.4926997633363</v>
      </c>
      <c r="AX224" s="1">
        <v>4642.3766473171663</v>
      </c>
      <c r="AY224" s="1">
        <v>17000.4188119918</v>
      </c>
      <c r="AZ224" s="1">
        <v>17467.035067745936</v>
      </c>
      <c r="BA224" s="1">
        <f t="shared" si="34"/>
        <v>9999</v>
      </c>
    </row>
    <row r="225" spans="1:53">
      <c r="A225" s="2">
        <f t="shared" si="35"/>
        <v>2219</v>
      </c>
      <c r="B225" s="1">
        <f>economy!Z265</f>
        <v>636.82656188371391</v>
      </c>
      <c r="C225" s="1">
        <f>economy!AA265</f>
        <v>2729.3141361251573</v>
      </c>
      <c r="D225" s="1">
        <f>economy!AB265</f>
        <v>10282.356448315035</v>
      </c>
      <c r="E225" s="1">
        <f>SUMPRODUCT(economy!B265:D265,economy!K265:M265)/SUM(economy!B265:D265)</f>
        <v>10229.680551346759</v>
      </c>
      <c r="F225" s="1">
        <v>3094.380681880652</v>
      </c>
      <c r="G225" s="1">
        <v>14592.153042594</v>
      </c>
      <c r="H225" s="1">
        <v>59226.050172770265</v>
      </c>
      <c r="I225" s="1">
        <v>41217.776576132484</v>
      </c>
      <c r="J225" s="1">
        <v>3072.1256146348805</v>
      </c>
      <c r="K225" s="1">
        <v>14305.326880066505</v>
      </c>
      <c r="L225" s="1">
        <v>57577.784541051937</v>
      </c>
      <c r="M225" s="1">
        <v>42822.190313884952</v>
      </c>
      <c r="N225" s="1">
        <f t="shared" si="27"/>
        <v>2219</v>
      </c>
      <c r="O225" s="1">
        <v>3039.1553697943377</v>
      </c>
      <c r="P225" s="1">
        <v>13979.576985007481</v>
      </c>
      <c r="Q225" s="1">
        <v>55804.160536593146</v>
      </c>
      <c r="R225" s="1">
        <v>44463.812127106474</v>
      </c>
      <c r="S225" s="1">
        <f t="shared" si="28"/>
        <v>2219</v>
      </c>
      <c r="T225" s="1">
        <v>2994.6404576161408</v>
      </c>
      <c r="U225" s="1">
        <v>13612.742957806269</v>
      </c>
      <c r="V225" s="1">
        <v>53900.74147468224</v>
      </c>
      <c r="W225" s="1">
        <v>46138.879913837147</v>
      </c>
      <c r="X225" s="1">
        <f t="shared" si="29"/>
        <v>2219</v>
      </c>
      <c r="Y225" s="1">
        <v>2937.740955983702</v>
      </c>
      <c r="Z225" s="1">
        <v>13202.639456625668</v>
      </c>
      <c r="AA225" s="1">
        <v>51863.026848655412</v>
      </c>
      <c r="AB225" s="1">
        <v>47842.544868230099</v>
      </c>
      <c r="AC225" s="1">
        <f t="shared" si="30"/>
        <v>2219</v>
      </c>
      <c r="AD225" s="1">
        <v>1199.0477982223774</v>
      </c>
      <c r="AE225" s="1">
        <v>5034.5892635176706</v>
      </c>
      <c r="AF225" s="1">
        <v>18727.473969531718</v>
      </c>
      <c r="AG225" s="1">
        <v>15339.782815635854</v>
      </c>
      <c r="AH225" s="1">
        <v>1145.8766432914274</v>
      </c>
      <c r="AI225" s="1">
        <v>4809.4830306873937</v>
      </c>
      <c r="AJ225" s="1">
        <v>17886.873295444031</v>
      </c>
      <c r="AK225" s="1">
        <v>15426.966333097283</v>
      </c>
      <c r="AL225" s="1">
        <f t="shared" si="31"/>
        <v>9999</v>
      </c>
      <c r="AM225" s="1">
        <v>1109.5795351252548</v>
      </c>
      <c r="AN225" s="1">
        <v>4651.5934773658928</v>
      </c>
      <c r="AO225" s="1">
        <v>17287.877938304802</v>
      </c>
      <c r="AP225" s="1">
        <v>15747.516261871648</v>
      </c>
      <c r="AQ225" s="1">
        <f t="shared" si="32"/>
        <v>9999</v>
      </c>
      <c r="AR225" s="1">
        <v>1096.3533016103156</v>
      </c>
      <c r="AS225" s="1">
        <v>4585.8928554046515</v>
      </c>
      <c r="AT225" s="1">
        <v>17020.826425481373</v>
      </c>
      <c r="AU225" s="1">
        <v>16433.516897382422</v>
      </c>
      <c r="AV225" s="1">
        <f t="shared" si="33"/>
        <v>9999</v>
      </c>
      <c r="AW225" s="1">
        <v>1112.1199804590008</v>
      </c>
      <c r="AX225" s="1">
        <v>4636.2268529930316</v>
      </c>
      <c r="AY225" s="1">
        <v>17171.933326467039</v>
      </c>
      <c r="AZ225" s="1">
        <v>17646.528493508151</v>
      </c>
      <c r="BA225" s="1">
        <f t="shared" si="34"/>
        <v>9999</v>
      </c>
    </row>
    <row r="226" spans="1:53">
      <c r="A226" s="2">
        <f t="shared" si="35"/>
        <v>2220</v>
      </c>
      <c r="B226" s="1">
        <f>economy!Z266</f>
        <v>634.11380297360904</v>
      </c>
      <c r="C226" s="1">
        <f>economy!AA266</f>
        <v>2726.5310564131196</v>
      </c>
      <c r="D226" s="1">
        <f>economy!AB266</f>
        <v>10388.14922035973</v>
      </c>
      <c r="E226" s="1">
        <f>SUMPRODUCT(economy!B266:D266,economy!K266:M266)/SUM(economy!B266:D266)</f>
        <v>10328.635000886852</v>
      </c>
      <c r="F226" s="1">
        <v>3052.6506536615207</v>
      </c>
      <c r="G226" s="1">
        <v>14457.385614316823</v>
      </c>
      <c r="H226" s="1">
        <v>59381.981332804047</v>
      </c>
      <c r="I226" s="1">
        <v>41293.662879001677</v>
      </c>
      <c r="J226" s="1">
        <v>3030.9662336424799</v>
      </c>
      <c r="K226" s="1">
        <v>14173.889307557763</v>
      </c>
      <c r="L226" s="1">
        <v>57730.942772216455</v>
      </c>
      <c r="M226" s="1">
        <v>42903.742680941796</v>
      </c>
      <c r="N226" s="1">
        <f t="shared" si="27"/>
        <v>2220</v>
      </c>
      <c r="O226" s="1">
        <v>2998.7211771671646</v>
      </c>
      <c r="P226" s="1">
        <v>13851.87124533174</v>
      </c>
      <c r="Q226" s="1">
        <v>55954.364272280727</v>
      </c>
      <c r="R226" s="1">
        <v>44551.560831619921</v>
      </c>
      <c r="S226" s="1">
        <f t="shared" si="28"/>
        <v>2220</v>
      </c>
      <c r="T226" s="1">
        <v>2955.0929923266294</v>
      </c>
      <c r="U226" s="1">
        <v>13489.179371888855</v>
      </c>
      <c r="V226" s="1">
        <v>54047.767359716279</v>
      </c>
      <c r="W226" s="1">
        <v>46233.37952892491</v>
      </c>
      <c r="X226" s="1">
        <f t="shared" si="29"/>
        <v>2220</v>
      </c>
      <c r="Y226" s="1">
        <v>2899.2481527328059</v>
      </c>
      <c r="Z226" s="1">
        <v>13083.634689359398</v>
      </c>
      <c r="AA226" s="1">
        <v>52006.603406879243</v>
      </c>
      <c r="AB226" s="1">
        <v>47944.369777271808</v>
      </c>
      <c r="AC226" s="1">
        <f t="shared" si="30"/>
        <v>2220</v>
      </c>
      <c r="AD226" s="1">
        <v>1199.1443060864376</v>
      </c>
      <c r="AE226" s="1">
        <v>5051.2049615006135</v>
      </c>
      <c r="AF226" s="1">
        <v>19001.094510197698</v>
      </c>
      <c r="AG226" s="1">
        <v>15565.895456641258</v>
      </c>
      <c r="AH226" s="1">
        <v>1145.8372690291073</v>
      </c>
      <c r="AI226" s="1">
        <v>4824.8673707578228</v>
      </c>
      <c r="AJ226" s="1">
        <v>18146.454529888622</v>
      </c>
      <c r="AK226" s="1">
        <v>15653.653608493501</v>
      </c>
      <c r="AL226" s="1">
        <f t="shared" si="31"/>
        <v>9999</v>
      </c>
      <c r="AM226" s="1">
        <v>1108.6184811680739</v>
      </c>
      <c r="AN226" s="1">
        <v>4662.8315908293307</v>
      </c>
      <c r="AO226" s="1">
        <v>17525.578778730112</v>
      </c>
      <c r="AP226" s="1">
        <v>15967.388923527893</v>
      </c>
      <c r="AQ226" s="1">
        <f t="shared" si="32"/>
        <v>9999</v>
      </c>
      <c r="AR226" s="1">
        <v>1093.6332253705764</v>
      </c>
      <c r="AS226" s="1">
        <v>4589.9529192322716</v>
      </c>
      <c r="AT226" s="1">
        <v>17229.425915229309</v>
      </c>
      <c r="AU226" s="1">
        <v>16638.425871624077</v>
      </c>
      <c r="AV226" s="1">
        <f t="shared" si="33"/>
        <v>9999</v>
      </c>
      <c r="AW226" s="1">
        <v>1106.8028748527465</v>
      </c>
      <c r="AX226" s="1">
        <v>4630.1652363472213</v>
      </c>
      <c r="AY226" s="1">
        <v>17345.539619667783</v>
      </c>
      <c r="AZ226" s="1">
        <v>17828.114712003178</v>
      </c>
      <c r="BA226" s="1">
        <f t="shared" si="34"/>
        <v>9999</v>
      </c>
    </row>
    <row r="227" spans="1:53">
      <c r="A227" s="2">
        <f t="shared" si="35"/>
        <v>2221</v>
      </c>
      <c r="B227" s="1">
        <f>economy!Z267</f>
        <v>630.74985386479739</v>
      </c>
      <c r="C227" s="1">
        <f>economy!AA267</f>
        <v>2721.0474534667792</v>
      </c>
      <c r="D227" s="1">
        <f>economy!AB267</f>
        <v>10485.077529549862</v>
      </c>
      <c r="E227" s="1">
        <f>SUMPRODUCT(economy!B267:D267,economy!K267:M267)/SUM(economy!B267:D267)</f>
        <v>10418.178168618557</v>
      </c>
      <c r="F227" s="1">
        <v>3011.5159322543409</v>
      </c>
      <c r="G227" s="1">
        <v>14323.729687869865</v>
      </c>
      <c r="H227" s="1">
        <v>59537.517085834821</v>
      </c>
      <c r="I227" s="1">
        <v>41369.805617835358</v>
      </c>
      <c r="J227" s="1">
        <v>2990.3818583391881</v>
      </c>
      <c r="K227" s="1">
        <v>14043.503386734945</v>
      </c>
      <c r="L227" s="1">
        <v>57883.656944122864</v>
      </c>
      <c r="M227" s="1">
        <v>42985.471257281009</v>
      </c>
      <c r="N227" s="1">
        <f t="shared" si="27"/>
        <v>2221</v>
      </c>
      <c r="O227" s="1">
        <v>2958.8396685039183</v>
      </c>
      <c r="P227" s="1">
        <v>13725.154389657071</v>
      </c>
      <c r="Q227" s="1">
        <v>56104.078886605159</v>
      </c>
      <c r="R227" s="1">
        <v>44639.399701915747</v>
      </c>
      <c r="S227" s="1">
        <f t="shared" si="28"/>
        <v>2221</v>
      </c>
      <c r="T227" s="1">
        <v>2916.0739313899271</v>
      </c>
      <c r="U227" s="1">
        <v>13366.539349607634</v>
      </c>
      <c r="V227" s="1">
        <v>54194.263368945118</v>
      </c>
      <c r="W227" s="1">
        <v>46327.877590828677</v>
      </c>
      <c r="X227" s="1">
        <f t="shared" si="29"/>
        <v>2221</v>
      </c>
      <c r="Y227" s="1">
        <v>2861.2576038859406</v>
      </c>
      <c r="Z227" s="1">
        <v>12965.486038748279</v>
      </c>
      <c r="AA227" s="1">
        <v>52149.614391078008</v>
      </c>
      <c r="AB227" s="1">
        <v>48046.095981024999</v>
      </c>
      <c r="AC227" s="1">
        <f t="shared" si="30"/>
        <v>2221</v>
      </c>
      <c r="AD227" s="1">
        <v>1198.8140083538478</v>
      </c>
      <c r="AE227" s="1">
        <v>5066.1252274570597</v>
      </c>
      <c r="AF227" s="1">
        <v>19272.361595258324</v>
      </c>
      <c r="AG227" s="1">
        <v>15789.934308588126</v>
      </c>
      <c r="AH227" s="1">
        <v>1145.46506351988</v>
      </c>
      <c r="AI227" s="1">
        <v>4838.9298672596278</v>
      </c>
      <c r="AJ227" s="1">
        <v>18404.84624007628</v>
      </c>
      <c r="AK227" s="1">
        <v>15879.1772982085</v>
      </c>
      <c r="AL227" s="1">
        <f t="shared" si="31"/>
        <v>9999</v>
      </c>
      <c r="AM227" s="1">
        <v>1107.4374442337769</v>
      </c>
      <c r="AN227" s="1">
        <v>4673.1754598133375</v>
      </c>
      <c r="AO227" s="1">
        <v>17763.241031829395</v>
      </c>
      <c r="AP227" s="1">
        <v>16187.107150616859</v>
      </c>
      <c r="AQ227" s="1">
        <f t="shared" si="32"/>
        <v>9999</v>
      </c>
      <c r="AR227" s="1">
        <v>1090.820654804375</v>
      </c>
      <c r="AS227" s="1">
        <v>4593.5816909350688</v>
      </c>
      <c r="AT227" s="1">
        <v>17439.058126233416</v>
      </c>
      <c r="AU227" s="1">
        <v>16844.239810583134</v>
      </c>
      <c r="AV227" s="1">
        <f t="shared" si="33"/>
        <v>9999</v>
      </c>
      <c r="AW227" s="1">
        <v>1101.5297279286533</v>
      </c>
      <c r="AX227" s="1">
        <v>4624.1472410877068</v>
      </c>
      <c r="AY227" s="1">
        <v>17521.10246254479</v>
      </c>
      <c r="AZ227" s="1">
        <v>18011.653594593321</v>
      </c>
      <c r="BA227" s="1">
        <f t="shared" si="34"/>
        <v>9999</v>
      </c>
    </row>
    <row r="228" spans="1:53">
      <c r="A228" s="2">
        <f t="shared" si="35"/>
        <v>2222</v>
      </c>
      <c r="B228" s="1">
        <f>economy!Z268</f>
        <v>626.76461705632482</v>
      </c>
      <c r="C228" s="1">
        <f>economy!AA268</f>
        <v>2712.9560705279705</v>
      </c>
      <c r="D228" s="1">
        <f>economy!AB268</f>
        <v>10573.152937708477</v>
      </c>
      <c r="E228" s="1">
        <f>SUMPRODUCT(economy!B268:D268,economy!K268:M268)/SUM(economy!B268:D268)</f>
        <v>10498.35141387335</v>
      </c>
      <c r="F228" s="1">
        <v>2970.9677308895957</v>
      </c>
      <c r="G228" s="1">
        <v>14191.179707413796</v>
      </c>
      <c r="H228" s="1">
        <v>59692.661913598022</v>
      </c>
      <c r="I228" s="1">
        <v>41446.208091982218</v>
      </c>
      <c r="J228" s="1">
        <v>2950.3643707294964</v>
      </c>
      <c r="K228" s="1">
        <v>13914.164902680252</v>
      </c>
      <c r="L228" s="1">
        <v>58035.932026946102</v>
      </c>
      <c r="M228" s="1">
        <v>43067.380319937743</v>
      </c>
      <c r="N228" s="1">
        <f t="shared" si="27"/>
        <v>2222</v>
      </c>
      <c r="O228" s="1">
        <v>2919.5034055627079</v>
      </c>
      <c r="P228" s="1">
        <v>13599.423504358329</v>
      </c>
      <c r="Q228" s="1">
        <v>56253.309720913028</v>
      </c>
      <c r="R228" s="1">
        <v>44727.333948264008</v>
      </c>
      <c r="S228" s="1">
        <f t="shared" si="28"/>
        <v>2222</v>
      </c>
      <c r="T228" s="1">
        <v>2877.5765219153086</v>
      </c>
      <c r="U228" s="1">
        <v>13244.821225030002</v>
      </c>
      <c r="V228" s="1">
        <v>54340.235093967836</v>
      </c>
      <c r="W228" s="1">
        <v>46422.380182175752</v>
      </c>
      <c r="X228" s="1">
        <f t="shared" si="29"/>
        <v>2222</v>
      </c>
      <c r="Y228" s="1">
        <v>2823.7632416274805</v>
      </c>
      <c r="Z228" s="1">
        <v>12848.193018319318</v>
      </c>
      <c r="AA228" s="1">
        <v>52292.065520217831</v>
      </c>
      <c r="AB228" s="1">
        <v>48147.730355673033</v>
      </c>
      <c r="AC228" s="1">
        <f t="shared" si="30"/>
        <v>2222</v>
      </c>
      <c r="AD228" s="1">
        <v>1198.0674054271467</v>
      </c>
      <c r="AE228" s="1">
        <v>5079.374360388937</v>
      </c>
      <c r="AF228" s="1">
        <v>19541.203572842154</v>
      </c>
      <c r="AG228" s="1">
        <v>16011.846886559888</v>
      </c>
      <c r="AH228" s="1">
        <v>1144.764527258644</v>
      </c>
      <c r="AI228" s="1">
        <v>4851.6746345144838</v>
      </c>
      <c r="AJ228" s="1">
        <v>18661.946145505117</v>
      </c>
      <c r="AK228" s="1">
        <v>16103.453519029576</v>
      </c>
      <c r="AL228" s="1">
        <f t="shared" si="31"/>
        <v>9999</v>
      </c>
      <c r="AM228" s="1">
        <v>1106.0352515981906</v>
      </c>
      <c r="AN228" s="1">
        <v>4682.6110611190543</v>
      </c>
      <c r="AO228" s="1">
        <v>18000.742284585725</v>
      </c>
      <c r="AP228" s="1">
        <v>16406.561888894194</v>
      </c>
      <c r="AQ228" s="1">
        <f t="shared" si="32"/>
        <v>9999</v>
      </c>
      <c r="AR228" s="1">
        <v>1087.9092753313778</v>
      </c>
      <c r="AS228" s="1">
        <v>4596.7497418334005</v>
      </c>
      <c r="AT228" s="1">
        <v>17649.591206546847</v>
      </c>
      <c r="AU228" s="1">
        <v>17050.832112126656</v>
      </c>
      <c r="AV228" s="1">
        <f t="shared" si="33"/>
        <v>9999</v>
      </c>
      <c r="AW228" s="1">
        <v>1096.2897929336821</v>
      </c>
      <c r="AX228" s="1">
        <v>4618.1313050130138</v>
      </c>
      <c r="AY228" s="1">
        <v>17698.490631957025</v>
      </c>
      <c r="AZ228" s="1">
        <v>18197.009383305765</v>
      </c>
      <c r="BA228" s="1">
        <f t="shared" si="34"/>
        <v>9999</v>
      </c>
    </row>
    <row r="229" spans="1:53">
      <c r="A229" s="2">
        <f t="shared" si="35"/>
        <v>2223</v>
      </c>
      <c r="B229" s="1">
        <f>economy!Z269</f>
        <v>622.18867839254131</v>
      </c>
      <c r="C229" s="1">
        <f>economy!AA269</f>
        <v>2702.3540463694799</v>
      </c>
      <c r="D229" s="1">
        <f>economy!AB269</f>
        <v>10652.411445046488</v>
      </c>
      <c r="E229" s="1">
        <f>SUMPRODUCT(economy!B269:D269,economy!K269:M269)/SUM(economy!B269:D269)</f>
        <v>10569.221264256517</v>
      </c>
      <c r="F229" s="1">
        <v>2930.9973654382025</v>
      </c>
      <c r="G229" s="1">
        <v>14059.72996904397</v>
      </c>
      <c r="H229" s="1">
        <v>59847.420073535053</v>
      </c>
      <c r="I229" s="1">
        <v>41522.873286598035</v>
      </c>
      <c r="J229" s="1">
        <v>2910.9057371738327</v>
      </c>
      <c r="K229" s="1">
        <v>13785.869468025023</v>
      </c>
      <c r="L229" s="1">
        <v>58187.77277904543</v>
      </c>
      <c r="M229" s="1">
        <v>43149.473828213799</v>
      </c>
      <c r="N229" s="1">
        <f t="shared" si="27"/>
        <v>2223</v>
      </c>
      <c r="O229" s="1">
        <v>2880.7050170012558</v>
      </c>
      <c r="P229" s="1">
        <v>13474.675482186016</v>
      </c>
      <c r="Q229" s="1">
        <v>56402.06191961775</v>
      </c>
      <c r="R229" s="1">
        <v>44815.368463155493</v>
      </c>
      <c r="S229" s="1">
        <f t="shared" si="28"/>
        <v>2223</v>
      </c>
      <c r="T229" s="1">
        <v>2839.5940614477731</v>
      </c>
      <c r="U229" s="1">
        <v>13124.023120890453</v>
      </c>
      <c r="V229" s="1">
        <v>54485.687946496131</v>
      </c>
      <c r="W229" s="1">
        <v>46516.893071578874</v>
      </c>
      <c r="X229" s="1">
        <f t="shared" si="29"/>
        <v>2223</v>
      </c>
      <c r="Y229" s="1">
        <v>2786.7590332679042</v>
      </c>
      <c r="Z229" s="1">
        <v>12731.754916248754</v>
      </c>
      <c r="AA229" s="1">
        <v>52433.962352288436</v>
      </c>
      <c r="AB229" s="1">
        <v>48249.279471254158</v>
      </c>
      <c r="AC229" s="1">
        <f t="shared" si="30"/>
        <v>2223</v>
      </c>
      <c r="AD229" s="1">
        <v>1196.9154753447933</v>
      </c>
      <c r="AE229" s="1">
        <v>5090.9791322478413</v>
      </c>
      <c r="AF229" s="1">
        <v>19807.557881904922</v>
      </c>
      <c r="AG229" s="1">
        <v>16231.588218928811</v>
      </c>
      <c r="AH229" s="1">
        <v>1143.7408181337294</v>
      </c>
      <c r="AI229" s="1">
        <v>4863.108657297088</v>
      </c>
      <c r="AJ229" s="1">
        <v>18917.66017071161</v>
      </c>
      <c r="AK229" s="1">
        <v>16326.405615230153</v>
      </c>
      <c r="AL229" s="1">
        <f t="shared" si="31"/>
        <v>9999</v>
      </c>
      <c r="AM229" s="1">
        <v>1104.4115066609879</v>
      </c>
      <c r="AN229" s="1">
        <v>4691.127416523409</v>
      </c>
      <c r="AO229" s="1">
        <v>18237.967059301183</v>
      </c>
      <c r="AP229" s="1">
        <v>16625.650603670998</v>
      </c>
      <c r="AQ229" s="1">
        <f t="shared" si="32"/>
        <v>9999</v>
      </c>
      <c r="AR229" s="1">
        <v>1084.8936154772014</v>
      </c>
      <c r="AS229" s="1">
        <v>4599.4306818357618</v>
      </c>
      <c r="AT229" s="1">
        <v>17860.898796007576</v>
      </c>
      <c r="AU229" s="1">
        <v>17258.081702728239</v>
      </c>
      <c r="AV229" s="1">
        <f t="shared" si="33"/>
        <v>9999</v>
      </c>
      <c r="AW229" s="1">
        <v>1091.0731901997124</v>
      </c>
      <c r="AX229" s="1">
        <v>4612.078756906637</v>
      </c>
      <c r="AY229" s="1">
        <v>17877.576948883274</v>
      </c>
      <c r="AZ229" s="1">
        <v>18384.050717807029</v>
      </c>
      <c r="BA229" s="1">
        <f t="shared" si="34"/>
        <v>9999</v>
      </c>
    </row>
    <row r="230" spans="1:53">
      <c r="A230" s="2">
        <f t="shared" si="35"/>
        <v>2224</v>
      </c>
      <c r="B230" s="1">
        <f>economy!Z270</f>
        <v>617.05314795752474</v>
      </c>
      <c r="C230" s="1">
        <f>economy!AA270</f>
        <v>2689.3423307444</v>
      </c>
      <c r="D230" s="1">
        <f>economy!AB270</f>
        <v>10722.912546594122</v>
      </c>
      <c r="E230" s="1">
        <f>SUMPRODUCT(economy!B270:D270,economy!K270:M270)/SUM(economy!B270:D270)</f>
        <v>10630.878343432383</v>
      </c>
      <c r="F230" s="1">
        <v>2891.596255419789</v>
      </c>
      <c r="G230" s="1">
        <v>13929.374630943043</v>
      </c>
      <c r="H230" s="1">
        <v>60001.795605407948</v>
      </c>
      <c r="I230" s="1">
        <v>41599.803882147062</v>
      </c>
      <c r="J230" s="1">
        <v>2871.9980097346711</v>
      </c>
      <c r="K230" s="1">
        <v>13658.612533090727</v>
      </c>
      <c r="L230" s="1">
        <v>58339.183752673329</v>
      </c>
      <c r="M230" s="1">
        <v>43231.755432576763</v>
      </c>
      <c r="N230" s="1">
        <f t="shared" si="27"/>
        <v>2224</v>
      </c>
      <c r="O230" s="1">
        <v>2842.4372000095559</v>
      </c>
      <c r="P230" s="1">
        <v>13350.907032282523</v>
      </c>
      <c r="Q230" s="1">
        <v>56550.340435010956</v>
      </c>
      <c r="R230" s="1">
        <v>44903.507829511836</v>
      </c>
      <c r="S230" s="1">
        <f t="shared" si="28"/>
        <v>2224</v>
      </c>
      <c r="T230" s="1">
        <v>2802.1198998337723</v>
      </c>
      <c r="U230" s="1">
        <v>13004.142958371323</v>
      </c>
      <c r="V230" s="1">
        <v>54630.62716228795</v>
      </c>
      <c r="W230" s="1">
        <v>46611.421721074599</v>
      </c>
      <c r="X230" s="1">
        <f t="shared" si="29"/>
        <v>2224</v>
      </c>
      <c r="Y230" s="1">
        <v>2750.2389832878343</v>
      </c>
      <c r="Z230" s="1">
        <v>12616.17080480107</v>
      </c>
      <c r="AA230" s="1">
        <v>52575.31028739093</v>
      </c>
      <c r="AB230" s="1">
        <v>48350.749598251328</v>
      </c>
      <c r="AC230" s="1">
        <f t="shared" si="30"/>
        <v>2224</v>
      </c>
      <c r="AD230" s="1">
        <v>1195.3696048959773</v>
      </c>
      <c r="AE230" s="1">
        <v>5100.968546216608</v>
      </c>
      <c r="AF230" s="1">
        <v>20071.370705104688</v>
      </c>
      <c r="AG230" s="1">
        <v>16449.12053883015</v>
      </c>
      <c r="AH230" s="1">
        <v>1142.3996880789171</v>
      </c>
      <c r="AI230" s="1">
        <v>4873.2415822789144</v>
      </c>
      <c r="AJ230" s="1">
        <v>19171.902227999512</v>
      </c>
      <c r="AK230" s="1">
        <v>16547.963948375156</v>
      </c>
      <c r="AL230" s="1">
        <f t="shared" si="31"/>
        <v>9999</v>
      </c>
      <c r="AM230" s="1">
        <v>1102.5665334311086</v>
      </c>
      <c r="AN230" s="1">
        <v>4698.7164224984963</v>
      </c>
      <c r="AO230" s="1">
        <v>18474.806710098572</v>
      </c>
      <c r="AP230" s="1">
        <v>16844.277166765816</v>
      </c>
      <c r="AQ230" s="1">
        <f t="shared" si="32"/>
        <v>9999</v>
      </c>
      <c r="AR230" s="1">
        <v>1081.7689992748722</v>
      </c>
      <c r="AS230" s="1">
        <v>4601.6010250598065</v>
      </c>
      <c r="AT230" s="1">
        <v>18072.860004345421</v>
      </c>
      <c r="AU230" s="1">
        <v>17465.873001880522</v>
      </c>
      <c r="AV230" s="1">
        <f t="shared" si="33"/>
        <v>9999</v>
      </c>
      <c r="AW230" s="1">
        <v>1085.8708667831677</v>
      </c>
      <c r="AX230" s="1">
        <v>4605.9537133603208</v>
      </c>
      <c r="AY230" s="1">
        <v>18058.238307077056</v>
      </c>
      <c r="AZ230" s="1">
        <v>18572.650652637334</v>
      </c>
      <c r="BA230" s="1">
        <f t="shared" si="34"/>
        <v>9999</v>
      </c>
    </row>
    <row r="231" spans="1:53">
      <c r="A231" s="2">
        <f t="shared" si="35"/>
        <v>2225</v>
      </c>
      <c r="B231" s="1">
        <f>economy!Z271</f>
        <v>611.38950980337688</v>
      </c>
      <c r="C231" s="1">
        <f>economy!AA271</f>
        <v>2674.0251213829761</v>
      </c>
      <c r="D231" s="1">
        <f>economy!AB271</f>
        <v>10784.738258494957</v>
      </c>
      <c r="E231" s="1">
        <f>SUMPRODUCT(economy!B271:D271,economy!K271:M271)/SUM(economy!B271:D271)</f>
        <v>10683.43627368018</v>
      </c>
      <c r="F231" s="1">
        <v>2852.7559248571124</v>
      </c>
      <c r="G231" s="1">
        <v>13800.107723110777</v>
      </c>
      <c r="H231" s="1">
        <v>60155.792337837105</v>
      </c>
      <c r="I231" s="1">
        <v>41677.002263760929</v>
      </c>
      <c r="J231" s="1">
        <v>2833.633327371243</v>
      </c>
      <c r="K231" s="1">
        <v>13532.389395637738</v>
      </c>
      <c r="L231" s="1">
        <v>58490.169299637782</v>
      </c>
      <c r="M231" s="1">
        <v>43314.228483449268</v>
      </c>
      <c r="N231" s="1">
        <f t="shared" si="27"/>
        <v>2225</v>
      </c>
      <c r="O231" s="1">
        <v>2804.6927217952925</v>
      </c>
      <c r="P231" s="1">
        <v>13228.114689838638</v>
      </c>
      <c r="Q231" s="1">
        <v>56698.150032053418</v>
      </c>
      <c r="R231" s="1">
        <v>44991.756328818607</v>
      </c>
      <c r="S231" s="1">
        <f t="shared" si="28"/>
        <v>2225</v>
      </c>
      <c r="T231" s="1">
        <v>2765.1474409456432</v>
      </c>
      <c r="U231" s="1">
        <v>12885.178466557849</v>
      </c>
      <c r="V231" s="1">
        <v>54775.057805083881</v>
      </c>
      <c r="W231" s="1">
        <v>46705.971293517505</v>
      </c>
      <c r="X231" s="1">
        <f t="shared" si="29"/>
        <v>2225</v>
      </c>
      <c r="Y231" s="1">
        <v>2714.1971352481378</v>
      </c>
      <c r="Z231" s="1">
        <v>12501.439549477262</v>
      </c>
      <c r="AA231" s="1">
        <v>52716.114570848236</v>
      </c>
      <c r="AB231" s="1">
        <v>48452.146714169859</v>
      </c>
      <c r="AC231" s="1">
        <f t="shared" si="30"/>
        <v>2225</v>
      </c>
      <c r="AD231" s="1">
        <v>1193.4415246327421</v>
      </c>
      <c r="AE231" s="1">
        <v>5109.3736049535491</v>
      </c>
      <c r="AF231" s="1">
        <v>20332.596616533963</v>
      </c>
      <c r="AG231" s="1">
        <v>16664.412973111259</v>
      </c>
      <c r="AH231" s="1">
        <v>1140.7474224353109</v>
      </c>
      <c r="AI231" s="1">
        <v>4882.0855152844797</v>
      </c>
      <c r="AJ231" s="1">
        <v>19424.593989020246</v>
      </c>
      <c r="AK231" s="1">
        <v>16768.065678562132</v>
      </c>
      <c r="AL231" s="1">
        <f t="shared" si="31"/>
        <v>9999</v>
      </c>
      <c r="AM231" s="1">
        <v>1100.5013227625805</v>
      </c>
      <c r="AN231" s="1">
        <v>4705.3726826188849</v>
      </c>
      <c r="AO231" s="1">
        <v>18711.15930601615</v>
      </c>
      <c r="AP231" s="1">
        <v>17062.35173163436</v>
      </c>
      <c r="AQ231" s="1">
        <f t="shared" si="32"/>
        <v>9999</v>
      </c>
      <c r="AR231" s="1">
        <v>1078.5314998440138</v>
      </c>
      <c r="AS231" s="1">
        <v>4603.2400564406289</v>
      </c>
      <c r="AT231" s="1">
        <v>18285.359377266272</v>
      </c>
      <c r="AU231" s="1">
        <v>17674.095874941744</v>
      </c>
      <c r="AV231" s="1">
        <f t="shared" si="33"/>
        <v>9999</v>
      </c>
      <c r="AW231" s="1">
        <v>1080.6745569532554</v>
      </c>
      <c r="AX231" s="1">
        <v>4599.7229757361329</v>
      </c>
      <c r="AY231" s="1">
        <v>18240.355692373036</v>
      </c>
      <c r="AZ231" s="1">
        <v>18762.686664931818</v>
      </c>
      <c r="BA231" s="1">
        <f t="shared" si="34"/>
        <v>9999</v>
      </c>
    </row>
    <row r="232" spans="1:53">
      <c r="A232" s="2">
        <f t="shared" si="35"/>
        <v>2226</v>
      </c>
      <c r="B232" s="1">
        <f>economy!Z272</f>
        <v>605.22948044297493</v>
      </c>
      <c r="C232" s="1">
        <f>economy!AA272</f>
        <v>2656.5093231635019</v>
      </c>
      <c r="D232" s="1">
        <f>economy!AB272</f>
        <v>10837.992118110775</v>
      </c>
      <c r="E232" s="1">
        <f>SUMPRODUCT(economy!B272:D272,economy!K272:M272)/SUM(economy!B272:D272)</f>
        <v>10727.030556896309</v>
      </c>
      <c r="F232" s="1">
        <v>2814.4680029845667</v>
      </c>
      <c r="G232" s="1">
        <v>13671.923156683935</v>
      </c>
      <c r="H232" s="1">
        <v>60309.413894756246</v>
      </c>
      <c r="I232" s="1">
        <v>41754.470530450126</v>
      </c>
      <c r="J232" s="1">
        <v>2795.8039169900712</v>
      </c>
      <c r="K232" s="1">
        <v>13407.195210232852</v>
      </c>
      <c r="L232" s="1">
        <v>58640.733576910621</v>
      </c>
      <c r="M232" s="1">
        <v>43396.896039882879</v>
      </c>
      <c r="N232" s="1">
        <f t="shared" si="27"/>
        <v>2226</v>
      </c>
      <c r="O232" s="1">
        <v>2767.4644209286193</v>
      </c>
      <c r="P232" s="1">
        <v>13106.294825399516</v>
      </c>
      <c r="Q232" s="1">
        <v>56845.495293138942</v>
      </c>
      <c r="R232" s="1">
        <v>45080.117949175787</v>
      </c>
      <c r="S232" s="1">
        <f t="shared" si="28"/>
        <v>2226</v>
      </c>
      <c r="T232" s="1">
        <v>2728.6701442705312</v>
      </c>
      <c r="U232" s="1">
        <v>12767.127191575093</v>
      </c>
      <c r="V232" s="1">
        <v>54918.984770539151</v>
      </c>
      <c r="W232" s="1">
        <v>46800.546659923384</v>
      </c>
      <c r="X232" s="1">
        <f t="shared" si="29"/>
        <v>2226</v>
      </c>
      <c r="Y232" s="1">
        <v>2678.627573571257</v>
      </c>
      <c r="Z232" s="1">
        <v>12387.559817878548</v>
      </c>
      <c r="AA232" s="1">
        <v>52856.380296330855</v>
      </c>
      <c r="AB232" s="1">
        <v>48553.476510095294</v>
      </c>
      <c r="AC232" s="1">
        <f t="shared" si="30"/>
        <v>2226</v>
      </c>
      <c r="AD232" s="1">
        <v>1191.1432477428743</v>
      </c>
      <c r="AE232" s="1">
        <v>5116.2270890081363</v>
      </c>
      <c r="AF232" s="1">
        <v>20591.198226117969</v>
      </c>
      <c r="AG232" s="1">
        <v>16877.44123020444</v>
      </c>
      <c r="AH232" s="1">
        <v>1138.7907820683013</v>
      </c>
      <c r="AI232" s="1">
        <v>4889.6548247713963</v>
      </c>
      <c r="AJ232" s="1">
        <v>19675.664646900455</v>
      </c>
      <c r="AK232" s="1">
        <v>16986.654538599276</v>
      </c>
      <c r="AL232" s="1">
        <f t="shared" si="31"/>
        <v>9999</v>
      </c>
      <c r="AM232" s="1">
        <v>1098.2174804126721</v>
      </c>
      <c r="AN232" s="1">
        <v>4711.0933430864516</v>
      </c>
      <c r="AO232" s="1">
        <v>18946.929501915798</v>
      </c>
      <c r="AP232" s="1">
        <v>17279.790597871852</v>
      </c>
      <c r="AQ232" s="1">
        <f t="shared" si="32"/>
        <v>9999</v>
      </c>
      <c r="AR232" s="1">
        <v>1075.1778941995008</v>
      </c>
      <c r="AS232" s="1">
        <v>4604.3296996377276</v>
      </c>
      <c r="AT232" s="1">
        <v>18498.286851127858</v>
      </c>
      <c r="AU232" s="1">
        <v>17882.645575073486</v>
      </c>
      <c r="AV232" s="1">
        <f t="shared" si="33"/>
        <v>9999</v>
      </c>
      <c r="AW232" s="1">
        <v>1075.4767435586639</v>
      </c>
      <c r="AX232" s="1">
        <v>4593.3559274739473</v>
      </c>
      <c r="AY232" s="1">
        <v>18423.814192889186</v>
      </c>
      <c r="AZ232" s="1">
        <v>18954.04065289631</v>
      </c>
      <c r="BA232" s="1">
        <f t="shared" si="34"/>
        <v>9999</v>
      </c>
    </row>
    <row r="233" spans="1:53">
      <c r="A233" s="2">
        <f t="shared" si="35"/>
        <v>2227</v>
      </c>
      <c r="B233" s="1">
        <f>economy!Z273</f>
        <v>598.60487599537907</v>
      </c>
      <c r="C233" s="1">
        <f>economy!AA273</f>
        <v>2636.90402990146</v>
      </c>
      <c r="D233" s="1">
        <f>economy!AB273</f>
        <v>10882.798161533983</v>
      </c>
      <c r="E233" s="1">
        <f>SUMPRODUCT(economy!B273:D273,economy!K273:M273)/SUM(economy!B273:D273)</f>
        <v>10761.817437386686</v>
      </c>
      <c r="F233" s="1">
        <v>2776.7242248182924</v>
      </c>
      <c r="G233" s="1">
        <v>13544.814732858258</v>
      </c>
      <c r="H233" s="1">
        <v>60462.663701782694</v>
      </c>
      <c r="I233" s="1">
        <v>41832.21050416596</v>
      </c>
      <c r="J233" s="1">
        <v>2758.5020943582736</v>
      </c>
      <c r="K233" s="1">
        <v>13283.024997245895</v>
      </c>
      <c r="L233" s="1">
        <v>58790.880552180177</v>
      </c>
      <c r="M233" s="1">
        <v>43479.760878113673</v>
      </c>
      <c r="N233" s="1">
        <f t="shared" si="27"/>
        <v>2227</v>
      </c>
      <c r="O233" s="1">
        <v>2730.7452085526102</v>
      </c>
      <c r="P233" s="1">
        <v>12985.443653828759</v>
      </c>
      <c r="Q233" s="1">
        <v>56992.380622827783</v>
      </c>
      <c r="R233" s="1">
        <v>45168.596393260785</v>
      </c>
      <c r="S233" s="1">
        <f t="shared" si="28"/>
        <v>2227</v>
      </c>
      <c r="T233" s="1">
        <v>2692.681526369508</v>
      </c>
      <c r="U233" s="1">
        <v>12649.986505413599</v>
      </c>
      <c r="V233" s="1">
        <v>55062.412790148555</v>
      </c>
      <c r="W233" s="1">
        <v>46895.152406756977</v>
      </c>
      <c r="X233" s="1">
        <f t="shared" si="29"/>
        <v>2227</v>
      </c>
      <c r="Y233" s="1">
        <v>2643.5244251987524</v>
      </c>
      <c r="Z233" s="1">
        <v>12274.530088290747</v>
      </c>
      <c r="AA233" s="1">
        <v>52996.112408995046</v>
      </c>
      <c r="AB233" s="1">
        <v>48654.744397226554</v>
      </c>
      <c r="AC233" s="1">
        <f t="shared" si="30"/>
        <v>2227</v>
      </c>
      <c r="AD233" s="1">
        <v>1188.4870127277375</v>
      </c>
      <c r="AE233" s="1">
        <v>5121.5633455383968</v>
      </c>
      <c r="AF233" s="1">
        <v>20847.145822338229</v>
      </c>
      <c r="AG233" s="1">
        <v>17088.187288240744</v>
      </c>
      <c r="AH233" s="1">
        <v>1136.5369482654205</v>
      </c>
      <c r="AI233" s="1">
        <v>4895.9659518751805</v>
      </c>
      <c r="AJ233" s="1">
        <v>19925.05067051985</v>
      </c>
      <c r="AK233" s="1">
        <v>17203.680602528631</v>
      </c>
      <c r="AL233" s="1">
        <f t="shared" si="31"/>
        <v>9999</v>
      </c>
      <c r="AM233" s="1">
        <v>1095.7171769814754</v>
      </c>
      <c r="AN233" s="1">
        <v>4715.8779317600311</v>
      </c>
      <c r="AO233" s="1">
        <v>19182.028398412342</v>
      </c>
      <c r="AP233" s="1">
        <v>17496.516066255273</v>
      </c>
      <c r="AQ233" s="1">
        <f t="shared" si="32"/>
        <v>9999</v>
      </c>
      <c r="AR233" s="1">
        <v>1071.7056193366134</v>
      </c>
      <c r="AS233" s="1">
        <v>4604.8543865374586</v>
      </c>
      <c r="AT233" s="1">
        <v>18711.537696858599</v>
      </c>
      <c r="AU233" s="1">
        <v>18091.422674960435</v>
      </c>
      <c r="AV233" s="1">
        <f t="shared" si="33"/>
        <v>9999</v>
      </c>
      <c r="AW233" s="1">
        <v>1070.2706203010291</v>
      </c>
      <c r="AX233" s="1">
        <v>4586.824431946502</v>
      </c>
      <c r="AY233" s="1">
        <v>18608.503000403467</v>
      </c>
      <c r="AZ233" s="1">
        <v>19146.59892534215</v>
      </c>
      <c r="BA233" s="1">
        <f t="shared" si="34"/>
        <v>9999</v>
      </c>
    </row>
    <row r="234" spans="1:53">
      <c r="A234" s="2">
        <f t="shared" si="35"/>
        <v>2228</v>
      </c>
      <c r="B234" s="1">
        <f>economy!Z274</f>
        <v>591.54748783707146</v>
      </c>
      <c r="C234" s="1">
        <f>economy!AA274</f>
        <v>2615.3200290431987</v>
      </c>
      <c r="D234" s="1">
        <f>economy!AB274</f>
        <v>10919.299881792977</v>
      </c>
      <c r="E234" s="1">
        <f>SUMPRODUCT(economy!B274:D274,economy!K274:M274)/SUM(economy!B274:D274)</f>
        <v>10787.972749516499</v>
      </c>
      <c r="F234" s="1">
        <v>2739.5164315953293</v>
      </c>
      <c r="G234" s="1">
        <v>13418.776151425114</v>
      </c>
      <c r="H234" s="1">
        <v>60615.544992497722</v>
      </c>
      <c r="I234" s="1">
        <v>41910.223738709101</v>
      </c>
      <c r="J234" s="1">
        <v>2721.7202648865009</v>
      </c>
      <c r="K234" s="1">
        <v>13159.873651486061</v>
      </c>
      <c r="L234" s="1">
        <v>58940.614009342018</v>
      </c>
      <c r="M234" s="1">
        <v>43562.825499994251</v>
      </c>
      <c r="N234" s="1">
        <f t="shared" si="27"/>
        <v>2228</v>
      </c>
      <c r="O234" s="1">
        <v>2694.5280694655889</v>
      </c>
      <c r="P234" s="1">
        <v>12865.557242939651</v>
      </c>
      <c r="Q234" s="1">
        <v>57138.810252544557</v>
      </c>
      <c r="R234" s="1">
        <v>45257.195086199252</v>
      </c>
      <c r="S234" s="1">
        <f t="shared" si="28"/>
        <v>2228</v>
      </c>
      <c r="T234" s="1">
        <v>2657.1751622125012</v>
      </c>
      <c r="U234" s="1">
        <v>12533.753614451429</v>
      </c>
      <c r="V234" s="1">
        <v>55205.346435158695</v>
      </c>
      <c r="W234" s="1">
        <v>46989.792843157513</v>
      </c>
      <c r="X234" s="1">
        <f t="shared" si="29"/>
        <v>2228</v>
      </c>
      <c r="Y234" s="1">
        <v>2608.8818611300626</v>
      </c>
      <c r="Z234" s="1">
        <v>12162.348657995462</v>
      </c>
      <c r="AA234" s="1">
        <v>53135.31570862887</v>
      </c>
      <c r="AB234" s="1">
        <v>48755.955513376983</v>
      </c>
      <c r="AC234" s="1">
        <f t="shared" si="30"/>
        <v>2228</v>
      </c>
      <c r="AD234" s="1">
        <v>1185.4852298126293</v>
      </c>
      <c r="AE234" s="1">
        <v>5125.4180873904734</v>
      </c>
      <c r="AF234" s="1">
        <v>21100.417014794843</v>
      </c>
      <c r="AG234" s="1">
        <v>17296.639084594935</v>
      </c>
      <c r="AH234" s="1">
        <v>1133.9934704232517</v>
      </c>
      <c r="AI234" s="1">
        <v>4901.0372272955774</v>
      </c>
      <c r="AJ234" s="1">
        <v>20172.695552446832</v>
      </c>
      <c r="AK234" s="1">
        <v>17419.100049807956</v>
      </c>
      <c r="AL234" s="1">
        <f t="shared" si="31"/>
        <v>9999</v>
      </c>
      <c r="AM234" s="1">
        <v>1093.0030997793631</v>
      </c>
      <c r="AN234" s="1">
        <v>4719.7282010345871</v>
      </c>
      <c r="AO234" s="1">
        <v>19416.373392004491</v>
      </c>
      <c r="AP234" s="1">
        <v>17712.456285460321</v>
      </c>
      <c r="AQ234" s="1">
        <f t="shared" si="32"/>
        <v>9999</v>
      </c>
      <c r="AR234" s="1">
        <v>1068.1127296346724</v>
      </c>
      <c r="AS234" s="1">
        <v>4604.8009286320766</v>
      </c>
      <c r="AT234" s="1">
        <v>18925.012453799598</v>
      </c>
      <c r="AU234" s="1">
        <v>18300.332989023223</v>
      </c>
      <c r="AV234" s="1">
        <f t="shared" si="33"/>
        <v>9999</v>
      </c>
      <c r="AW234" s="1">
        <v>1065.0500549416986</v>
      </c>
      <c r="AX234" s="1">
        <v>4580.1027310583222</v>
      </c>
      <c r="AY234" s="1">
        <v>18794.315403213397</v>
      </c>
      <c r="AZ234" s="1">
        <v>19340.252182619784</v>
      </c>
      <c r="BA234" s="1">
        <f t="shared" si="34"/>
        <v>9999</v>
      </c>
    </row>
    <row r="235" spans="1:53">
      <c r="A235" s="2">
        <f t="shared" si="35"/>
        <v>2229</v>
      </c>
      <c r="B235" s="1">
        <f>economy!Z275</f>
        <v>584.08896658428921</v>
      </c>
      <c r="C235" s="1">
        <f>economy!AA275</f>
        <v>2591.8693294177674</v>
      </c>
      <c r="D235" s="1">
        <f>economy!AB275</f>
        <v>10947.659170776722</v>
      </c>
      <c r="E235" s="1">
        <f>SUMPRODUCT(economy!B275:D275,economy!K275:M275)/SUM(economy!B275:D275)</f>
        <v>10805.690753048093</v>
      </c>
      <c r="F235" s="1">
        <v>2702.836571088842</v>
      </c>
      <c r="G235" s="1">
        <v>13293.801018934544</v>
      </c>
      <c r="H235" s="1">
        <v>60768.060814634453</v>
      </c>
      <c r="I235" s="1">
        <v>41988.511528483061</v>
      </c>
      <c r="J235" s="1">
        <v>2685.4509242879631</v>
      </c>
      <c r="K235" s="1">
        <v>13037.735950488366</v>
      </c>
      <c r="L235" s="1">
        <v>59089.937553925651</v>
      </c>
      <c r="M235" s="1">
        <v>43646.092141300353</v>
      </c>
      <c r="N235" s="1">
        <f t="shared" si="27"/>
        <v>2229</v>
      </c>
      <c r="O235" s="1">
        <v>2658.8060630813011</v>
      </c>
      <c r="P235" s="1">
        <v>12746.631521802194</v>
      </c>
      <c r="Q235" s="1">
        <v>57284.788245237629</v>
      </c>
      <c r="R235" s="1">
        <v>45345.917183339523</v>
      </c>
      <c r="S235" s="1">
        <f t="shared" si="28"/>
        <v>2229</v>
      </c>
      <c r="T235" s="1">
        <v>2622.1446863943429</v>
      </c>
      <c r="U235" s="1">
        <v>12418.425567679529</v>
      </c>
      <c r="V235" s="1">
        <v>55347.790120464342</v>
      </c>
      <c r="W235" s="1">
        <v>47084.472008098412</v>
      </c>
      <c r="X235" s="1">
        <f t="shared" si="29"/>
        <v>2229</v>
      </c>
      <c r="Y235" s="1">
        <v>2574.6940978472044</v>
      </c>
      <c r="Z235" s="1">
        <v>12051.013651313595</v>
      </c>
      <c r="AA235" s="1">
        <v>53273.994852801086</v>
      </c>
      <c r="AB235" s="1">
        <v>48857.114729439323</v>
      </c>
      <c r="AC235" s="1">
        <f t="shared" si="30"/>
        <v>2229</v>
      </c>
      <c r="AD235" s="1">
        <v>1182.1504310030032</v>
      </c>
      <c r="AE235" s="1">
        <v>5127.8282025375847</v>
      </c>
      <c r="AF235" s="1">
        <v>21350.996377981581</v>
      </c>
      <c r="AG235" s="1">
        <v>17502.790207932736</v>
      </c>
      <c r="AH235" s="1">
        <v>1131.168216515606</v>
      </c>
      <c r="AI235" s="1">
        <v>4904.8886952399253</v>
      </c>
      <c r="AJ235" s="1">
        <v>20418.549551943826</v>
      </c>
      <c r="AK235" s="1">
        <v>17632.874926372224</v>
      </c>
      <c r="AL235" s="1">
        <f t="shared" si="31"/>
        <v>9999</v>
      </c>
      <c r="AM235" s="1">
        <v>1090.078406656756</v>
      </c>
      <c r="AN235" s="1">
        <v>4722.647974872837</v>
      </c>
      <c r="AO235" s="1">
        <v>19649.888016557827</v>
      </c>
      <c r="AP235" s="1">
        <v>17927.545091546537</v>
      </c>
      <c r="AQ235" s="1">
        <f t="shared" si="32"/>
        <v>9999</v>
      </c>
      <c r="AR235" s="1">
        <v>1064.3978556154309</v>
      </c>
      <c r="AS235" s="1">
        <v>4604.1583905376528</v>
      </c>
      <c r="AT235" s="1">
        <v>19138.616854168224</v>
      </c>
      <c r="AU235" s="1">
        <v>18509.28748685099</v>
      </c>
      <c r="AV235" s="1">
        <f t="shared" si="33"/>
        <v>9999</v>
      </c>
      <c r="AW235" s="1">
        <v>1059.8095534663114</v>
      </c>
      <c r="AX235" s="1">
        <v>4573.1673447785279</v>
      </c>
      <c r="AY235" s="1">
        <v>18981.14877081709</v>
      </c>
      <c r="AZ235" s="1">
        <v>19534.895489318624</v>
      </c>
      <c r="BA235" s="1">
        <f t="shared" si="34"/>
        <v>9999</v>
      </c>
    </row>
    <row r="236" spans="1:53">
      <c r="A236" s="2">
        <f t="shared" si="35"/>
        <v>2230</v>
      </c>
      <c r="B236" s="1">
        <f>economy!Z276</f>
        <v>576.26071420939525</v>
      </c>
      <c r="C236" s="1">
        <f>economy!AA276</f>
        <v>2566.6647120870716</v>
      </c>
      <c r="D236" s="1">
        <f>economy!AB276</f>
        <v>10968.055247679744</v>
      </c>
      <c r="E236" s="1">
        <f>SUMPRODUCT(economy!B276:D276,economy!K276:M276)/SUM(economy!B276:D276)</f>
        <v>10815.18295881509</v>
      </c>
      <c r="F236" s="1">
        <v>2666.6766978062997</v>
      </c>
      <c r="G236" s="1">
        <v>13169.882856496946</v>
      </c>
      <c r="H236" s="1">
        <v>60920.214036169877</v>
      </c>
      <c r="I236" s="1">
        <v>42067.074917089667</v>
      </c>
      <c r="J236" s="1">
        <v>2649.6866591199778</v>
      </c>
      <c r="K236" s="1">
        <v>12916.606562460624</v>
      </c>
      <c r="L236" s="1">
        <v>59238.854618452802</v>
      </c>
      <c r="M236" s="1">
        <v>43729.562779907654</v>
      </c>
      <c r="N236" s="1">
        <f t="shared" si="27"/>
        <v>2230</v>
      </c>
      <c r="O236" s="1">
        <v>2623.5723242727518</v>
      </c>
      <c r="P236" s="1">
        <v>12628.662288734897</v>
      </c>
      <c r="Q236" s="1">
        <v>57430.318499994872</v>
      </c>
      <c r="R236" s="1">
        <v>45434.765577926948</v>
      </c>
      <c r="S236" s="1">
        <f t="shared" si="28"/>
        <v>2230</v>
      </c>
      <c r="T236" s="1">
        <v>2587.5837942372618</v>
      </c>
      <c r="U236" s="1">
        <v>12303.999264637969</v>
      </c>
      <c r="V236" s="1">
        <v>55489.748108483938</v>
      </c>
      <c r="W236" s="1">
        <v>47179.193677475589</v>
      </c>
      <c r="X236" s="1">
        <f t="shared" si="29"/>
        <v>2230</v>
      </c>
      <c r="Y236" s="1">
        <v>2540.9553986301376</v>
      </c>
      <c r="Z236" s="1">
        <v>11940.523027387306</v>
      </c>
      <c r="AA236" s="1">
        <v>53412.154360009663</v>
      </c>
      <c r="AB236" s="1">
        <v>48958.226655808096</v>
      </c>
      <c r="AC236" s="1">
        <f t="shared" si="30"/>
        <v>2230</v>
      </c>
      <c r="AD236" s="1">
        <v>1178.4952236879781</v>
      </c>
      <c r="AE236" s="1">
        <v>5128.8315738199781</v>
      </c>
      <c r="AF236" s="1">
        <v>21598.875097514538</v>
      </c>
      <c r="AG236" s="1">
        <v>17706.639593718592</v>
      </c>
      <c r="AH236" s="1">
        <v>1128.0693263209203</v>
      </c>
      <c r="AI236" s="1">
        <v>4907.5419445836696</v>
      </c>
      <c r="AJ236" s="1">
        <v>20662.569434357771</v>
      </c>
      <c r="AK236" s="1">
        <v>17844.972903703288</v>
      </c>
      <c r="AL236" s="1">
        <f t="shared" si="31"/>
        <v>9999</v>
      </c>
      <c r="AM236" s="1">
        <v>1086.9466818190874</v>
      </c>
      <c r="AN236" s="1">
        <v>4724.6430002510351</v>
      </c>
      <c r="AO236" s="1">
        <v>19882.501777249625</v>
      </c>
      <c r="AP236" s="1">
        <v>18141.721841259758</v>
      </c>
      <c r="AQ236" s="1">
        <f t="shared" si="32"/>
        <v>9999</v>
      </c>
      <c r="AR236" s="1">
        <v>1060.5601640868306</v>
      </c>
      <c r="AS236" s="1">
        <v>4602.9179658937992</v>
      </c>
      <c r="AT236" s="1">
        <v>19352.261738853871</v>
      </c>
      <c r="AU236" s="1">
        <v>18718.202198585113</v>
      </c>
      <c r="AV236" s="1">
        <f t="shared" si="33"/>
        <v>9999</v>
      </c>
      <c r="AW236" s="1">
        <v>1054.5442252293376</v>
      </c>
      <c r="AX236" s="1">
        <v>4565.9969717891763</v>
      </c>
      <c r="AY236" s="1">
        <v>19168.904530775679</v>
      </c>
      <c r="AZ236" s="1">
        <v>19730.428239126773</v>
      </c>
      <c r="BA236" s="1">
        <f t="shared" si="34"/>
        <v>9999</v>
      </c>
    </row>
    <row r="237" spans="1:53">
      <c r="A237" s="2">
        <f t="shared" si="35"/>
        <v>2231</v>
      </c>
      <c r="B237" s="1">
        <f>economy!Z277</f>
        <v>568.09378407766951</v>
      </c>
      <c r="C237" s="1">
        <f>economy!AA277</f>
        <v>2539.8193042421863</v>
      </c>
      <c r="D237" s="1">
        <f>economy!AB277</f>
        <v>10980.683576594281</v>
      </c>
      <c r="E237" s="1">
        <f>SUMPRODUCT(economy!B277:D277,economy!K277:M277)/SUM(economy!B277:D277)</f>
        <v>10816.67694723336</v>
      </c>
      <c r="F237" s="1">
        <v>2631.0289730771551</v>
      </c>
      <c r="G237" s="1">
        <v>13047.015107234847</v>
      </c>
      <c r="H237" s="1">
        <v>61072.007351317654</v>
      </c>
      <c r="I237" s="1">
        <v>42145.914705765732</v>
      </c>
      <c r="J237" s="1">
        <v>2614.4201472140699</v>
      </c>
      <c r="K237" s="1">
        <v>12796.480053901043</v>
      </c>
      <c r="L237" s="1">
        <v>59387.368467723485</v>
      </c>
      <c r="M237" s="1">
        <v>43813.23914383701</v>
      </c>
      <c r="N237" s="1">
        <f t="shared" si="27"/>
        <v>2231</v>
      </c>
      <c r="O237" s="1">
        <v>2588.8200641053068</v>
      </c>
      <c r="P237" s="1">
        <v>12511.64521898993</v>
      </c>
      <c r="Q237" s="1">
        <v>57575.404756612574</v>
      </c>
      <c r="R237" s="1">
        <v>45523.742908674336</v>
      </c>
      <c r="S237" s="1">
        <f t="shared" si="28"/>
        <v>2231</v>
      </c>
      <c r="T237" s="1">
        <v>2553.4862427848529</v>
      </c>
      <c r="U237" s="1">
        <v>12190.471463070149</v>
      </c>
      <c r="V237" s="1">
        <v>55631.224513010748</v>
      </c>
      <c r="W237" s="1">
        <v>47273.961371120837</v>
      </c>
      <c r="X237" s="1">
        <f t="shared" si="29"/>
        <v>2231</v>
      </c>
      <c r="Y237" s="1">
        <v>2507.6600747673247</v>
      </c>
      <c r="Z237" s="1">
        <v>11830.874587706143</v>
      </c>
      <c r="AA237" s="1">
        <v>53549.798612825551</v>
      </c>
      <c r="AB237" s="1">
        <v>49059.295648755513</v>
      </c>
      <c r="AC237" s="1">
        <f t="shared" si="30"/>
        <v>2231</v>
      </c>
      <c r="AD237" s="1">
        <v>1174.5322476826677</v>
      </c>
      <c r="AE237" s="1">
        <v>5128.4669088780247</v>
      </c>
      <c r="AF237" s="1">
        <v>21844.050619930804</v>
      </c>
      <c r="AG237" s="1">
        <v>17908.191224037197</v>
      </c>
      <c r="AH237" s="1">
        <v>1124.7051673741712</v>
      </c>
      <c r="AI237" s="1">
        <v>4909.0199473561652</v>
      </c>
      <c r="AJ237" s="1">
        <v>20904.718208116687</v>
      </c>
      <c r="AK237" s="1">
        <v>18055.367036948166</v>
      </c>
      <c r="AL237" s="1">
        <f t="shared" si="31"/>
        <v>9999</v>
      </c>
      <c r="AM237" s="1">
        <v>1083.6118936390956</v>
      </c>
      <c r="AN237" s="1">
        <v>4725.7208032409626</v>
      </c>
      <c r="AO237" s="1">
        <v>20114.149978043002</v>
      </c>
      <c r="AP237" s="1">
        <v>18354.931240152899</v>
      </c>
      <c r="AQ237" s="1">
        <f t="shared" si="32"/>
        <v>9999</v>
      </c>
      <c r="AR237" s="1">
        <v>1056.5993196967165</v>
      </c>
      <c r="AS237" s="1">
        <v>4601.0728558672845</v>
      </c>
      <c r="AT237" s="1">
        <v>19565.862965261025</v>
      </c>
      <c r="AU237" s="1">
        <v>18926.998112986068</v>
      </c>
      <c r="AV237" s="1">
        <f t="shared" si="33"/>
        <v>9999</v>
      </c>
      <c r="AW237" s="1">
        <v>1049.2497490982405</v>
      </c>
      <c r="AX237" s="1">
        <v>4558.5723914223536</v>
      </c>
      <c r="AY237" s="1">
        <v>19357.488138139153</v>
      </c>
      <c r="AZ237" s="1">
        <v>19926.754112265167</v>
      </c>
      <c r="BA237" s="1">
        <f t="shared" si="34"/>
        <v>9999</v>
      </c>
    </row>
    <row r="238" spans="1:53">
      <c r="A238" s="2">
        <f t="shared" si="35"/>
        <v>2232</v>
      </c>
      <c r="B238" s="1">
        <f>economy!Z278</f>
        <v>559.61878867843961</v>
      </c>
      <c r="C238" s="1">
        <f>economy!AA278</f>
        <v>2511.4461760163435</v>
      </c>
      <c r="D238" s="1">
        <f>economy!AB278</f>
        <v>10985.754775733218</v>
      </c>
      <c r="E238" s="1">
        <f>SUMPRODUCT(economy!B278:D278,economy!K278:M278)/SUM(economy!B278:D278)</f>
        <v>10810.415182046794</v>
      </c>
      <c r="F238" s="1">
        <v>2595.8856650364228</v>
      </c>
      <c r="G238" s="1">
        <v>12925.191143396469</v>
      </c>
      <c r="H238" s="1">
        <v>61223.443286421571</v>
      </c>
      <c r="I238" s="1">
        <v>42225.031461658262</v>
      </c>
      <c r="J238" s="1">
        <v>2579.6441580006135</v>
      </c>
      <c r="K238" s="1">
        <v>12677.350896896562</v>
      </c>
      <c r="L238" s="1">
        <v>59535.4822040297</v>
      </c>
      <c r="M238" s="1">
        <v>43897.122719165491</v>
      </c>
      <c r="N238" s="1">
        <f t="shared" si="27"/>
        <v>2232</v>
      </c>
      <c r="O238" s="1">
        <v>2554.5425704645095</v>
      </c>
      <c r="P238" s="1">
        <v>12395.57587214024</v>
      </c>
      <c r="Q238" s="1">
        <v>57720.050600116338</v>
      </c>
      <c r="R238" s="1">
        <v>45612.851567225851</v>
      </c>
      <c r="S238" s="1">
        <f t="shared" si="28"/>
        <v>2232</v>
      </c>
      <c r="T238" s="1">
        <v>2519.845851692522</v>
      </c>
      <c r="U238" s="1">
        <v>12077.838786302245</v>
      </c>
      <c r="V238" s="1">
        <v>55772.223303037797</v>
      </c>
      <c r="W238" s="1">
        <v>47368.778359735901</v>
      </c>
      <c r="X238" s="1">
        <f t="shared" si="29"/>
        <v>2232</v>
      </c>
      <c r="Y238" s="1">
        <v>2474.8024866659193</v>
      </c>
      <c r="Z238" s="1">
        <v>11722.065983383232</v>
      </c>
      <c r="AA238" s="1">
        <v>53686.931861029443</v>
      </c>
      <c r="AB238" s="1">
        <v>49160.325816755889</v>
      </c>
      <c r="AC238" s="1">
        <f t="shared" si="30"/>
        <v>2232</v>
      </c>
      <c r="AD238" s="1">
        <v>1170.2741355929186</v>
      </c>
      <c r="AE238" s="1">
        <v>5126.7735801280342</v>
      </c>
      <c r="AF238" s="1">
        <v>22086.526307055257</v>
      </c>
      <c r="AG238" s="1">
        <v>18107.453832482024</v>
      </c>
      <c r="AH238" s="1">
        <v>1121.0842935975543</v>
      </c>
      <c r="AI238" s="1">
        <v>4909.3469046133105</v>
      </c>
      <c r="AJ238" s="1">
        <v>21144.96486046147</v>
      </c>
      <c r="AK238" s="1">
        <v>18264.035523037317</v>
      </c>
      <c r="AL238" s="1">
        <f t="shared" si="31"/>
        <v>9999</v>
      </c>
      <c r="AM238" s="1">
        <v>1080.0783544685653</v>
      </c>
      <c r="AN238" s="1">
        <v>4725.8905499123357</v>
      </c>
      <c r="AO238" s="1">
        <v>20344.773543710635</v>
      </c>
      <c r="AP238" s="1">
        <v>18567.123166473008</v>
      </c>
      <c r="AQ238" s="1">
        <f t="shared" si="32"/>
        <v>9999</v>
      </c>
      <c r="AR238" s="1">
        <v>1052.5154479152363</v>
      </c>
      <c r="AS238" s="1">
        <v>4598.6181504604074</v>
      </c>
      <c r="AT238" s="1">
        <v>19779.34130791375</v>
      </c>
      <c r="AU238" s="1">
        <v>19135.601068906755</v>
      </c>
      <c r="AV238" s="1">
        <f t="shared" si="33"/>
        <v>9999</v>
      </c>
      <c r="AW238" s="1">
        <v>1043.9223406142514</v>
      </c>
      <c r="AX238" s="1">
        <v>4550.8763670495227</v>
      </c>
      <c r="AY238" s="1">
        <v>19546.809037834933</v>
      </c>
      <c r="AZ238" s="1">
        <v>20123.781025927077</v>
      </c>
      <c r="BA238" s="1">
        <f t="shared" si="34"/>
        <v>9999</v>
      </c>
    </row>
    <row r="239" spans="1:53">
      <c r="A239" s="2">
        <f t="shared" si="35"/>
        <v>2233</v>
      </c>
      <c r="B239" s="1">
        <f>economy!Z279</f>
        <v>550.8658148162416</v>
      </c>
      <c r="C239" s="1">
        <f>economy!AA279</f>
        <v>2481.6579600237824</v>
      </c>
      <c r="D239" s="1">
        <f>economy!AB279</f>
        <v>10983.493520663415</v>
      </c>
      <c r="E239" s="1">
        <f>SUMPRODUCT(economy!B279:D279,economy!K279:M279)/SUM(economy!B279:D279)</f>
        <v>10796.653821634078</v>
      </c>
      <c r="F239" s="1">
        <v>2561.2391485102003</v>
      </c>
      <c r="G239" s="1">
        <v>12804.404273142432</v>
      </c>
      <c r="H239" s="1">
        <v>61374.524205743655</v>
      </c>
      <c r="I239" s="1">
        <v>42304.425525938161</v>
      </c>
      <c r="J239" s="1">
        <v>2545.3515527336599</v>
      </c>
      <c r="K239" s="1">
        <v>12559.213476111947</v>
      </c>
      <c r="L239" s="1">
        <v>59683.198772289827</v>
      </c>
      <c r="M239" s="1">
        <v>43981.214757800488</v>
      </c>
      <c r="N239" s="1">
        <f t="shared" si="27"/>
        <v>2233</v>
      </c>
      <c r="O239" s="1">
        <v>2520.7332085838862</v>
      </c>
      <c r="P239" s="1">
        <v>12280.449699177403</v>
      </c>
      <c r="Q239" s="1">
        <v>57864.259465226969</v>
      </c>
      <c r="R239" s="1">
        <v>45702.093705510459</v>
      </c>
      <c r="S239" s="1">
        <f t="shared" si="28"/>
        <v>2233</v>
      </c>
      <c r="T239" s="1">
        <v>2486.6565040191417</v>
      </c>
      <c r="U239" s="1">
        <v>11966.097730355259</v>
      </c>
      <c r="V239" s="1">
        <v>55912.748306550224</v>
      </c>
      <c r="W239" s="1">
        <v>47463.647671743689</v>
      </c>
      <c r="X239" s="1">
        <f t="shared" si="29"/>
        <v>2233</v>
      </c>
      <c r="Y239" s="1">
        <v>2442.3770448659025</v>
      </c>
      <c r="Z239" s="1">
        <v>11614.094722187643</v>
      </c>
      <c r="AA239" s="1">
        <v>53823.558224735723</v>
      </c>
      <c r="AB239" s="1">
        <v>49261.321026754158</v>
      </c>
      <c r="AC239" s="1">
        <f t="shared" si="30"/>
        <v>2233</v>
      </c>
      <c r="AD239" s="1">
        <v>1165.7334763796864</v>
      </c>
      <c r="AE239" s="1">
        <v>5123.7914745926792</v>
      </c>
      <c r="AF239" s="1">
        <v>22326.311095820245</v>
      </c>
      <c r="AG239" s="1">
        <v>18304.440614772007</v>
      </c>
      <c r="AH239" s="1">
        <v>1117.2154065543939</v>
      </c>
      <c r="AI239" s="1">
        <v>4908.5480997154764</v>
      </c>
      <c r="AJ239" s="1">
        <v>21383.284092947761</v>
      </c>
      <c r="AK239" s="1">
        <v>18470.961459673381</v>
      </c>
      <c r="AL239" s="1">
        <f t="shared" si="31"/>
        <v>9999</v>
      </c>
      <c r="AM239" s="1">
        <v>1076.3506824422582</v>
      </c>
      <c r="AN239" s="1">
        <v>4725.1629122033173</v>
      </c>
      <c r="AO239" s="1">
        <v>20574.318837375857</v>
      </c>
      <c r="AP239" s="1">
        <v>18778.252491711803</v>
      </c>
      <c r="AQ239" s="1">
        <f t="shared" si="32"/>
        <v>9999</v>
      </c>
      <c r="AR239" s="1">
        <v>1048.3090994587003</v>
      </c>
      <c r="AS239" s="1">
        <v>4595.550712803135</v>
      </c>
      <c r="AT239" s="1">
        <v>19992.62235252652</v>
      </c>
      <c r="AU239" s="1">
        <v>19343.941640885463</v>
      </c>
      <c r="AV239" s="1">
        <f t="shared" si="33"/>
        <v>9999</v>
      </c>
      <c r="AW239" s="1">
        <v>1038.558720183906</v>
      </c>
      <c r="AX239" s="1">
        <v>4542.893551076324</v>
      </c>
      <c r="AY239" s="1">
        <v>19736.780620429694</v>
      </c>
      <c r="AZ239" s="1">
        <v>20321.421078166502</v>
      </c>
      <c r="BA239" s="1">
        <f t="shared" si="34"/>
        <v>9999</v>
      </c>
    </row>
    <row r="240" spans="1:53">
      <c r="A240" s="2">
        <f t="shared" si="35"/>
        <v>2234</v>
      </c>
      <c r="B240" s="1">
        <f>economy!Z280</f>
        <v>541.86434602244105</v>
      </c>
      <c r="C240" s="1">
        <f>economy!AA280</f>
        <v>2450.5664933837011</v>
      </c>
      <c r="D240" s="1">
        <f>economy!AB280</f>
        <v>10974.137443856067</v>
      </c>
      <c r="E240" s="1">
        <f>SUMPRODUCT(economy!B280:D280,economy!K280:M280)/SUM(economy!B280:D280)</f>
        <v>10775.66153016623</v>
      </c>
      <c r="F240" s="1">
        <v>2527.081904809043</v>
      </c>
      <c r="G240" s="1">
        <v>12684.647747016559</v>
      </c>
      <c r="H240" s="1">
        <v>61525.252317149076</v>
      </c>
      <c r="I240" s="1">
        <v>42384.097021750938</v>
      </c>
      <c r="J240" s="1">
        <v>2511.5352846214273</v>
      </c>
      <c r="K240" s="1">
        <v>12442.062095479259</v>
      </c>
      <c r="L240" s="1">
        <v>59830.520965105396</v>
      </c>
      <c r="M240" s="1">
        <v>44065.51628511685</v>
      </c>
      <c r="N240" s="1">
        <f t="shared" si="27"/>
        <v>2234</v>
      </c>
      <c r="O240" s="1">
        <v>2487.3854214777548</v>
      </c>
      <c r="P240" s="1">
        <v>12166.262049328341</v>
      </c>
      <c r="Q240" s="1">
        <v>58008.034640772654</v>
      </c>
      <c r="R240" s="1">
        <v>45791.471242983927</v>
      </c>
      <c r="S240" s="1">
        <f t="shared" si="28"/>
        <v>2234</v>
      </c>
      <c r="T240" s="1">
        <v>2453.9121469246002</v>
      </c>
      <c r="U240" s="1">
        <v>11855.244670796546</v>
      </c>
      <c r="V240" s="1">
        <v>56052.803214285268</v>
      </c>
      <c r="W240" s="1">
        <v>47558.572100054058</v>
      </c>
      <c r="X240" s="1">
        <f t="shared" si="29"/>
        <v>2234</v>
      </c>
      <c r="Y240" s="1">
        <v>2410.3782109623153</v>
      </c>
      <c r="Z240" s="1">
        <v>11506.958175338534</v>
      </c>
      <c r="AA240" s="1">
        <v>53959.681697503176</v>
      </c>
      <c r="AB240" s="1">
        <v>49362.284910375405</v>
      </c>
      <c r="AC240" s="1">
        <f t="shared" si="30"/>
        <v>2234</v>
      </c>
      <c r="AD240" s="1">
        <v>1160.9227819955499</v>
      </c>
      <c r="AE240" s="1">
        <v>5119.5608533659888</v>
      </c>
      <c r="AF240" s="1">
        <v>22563.419164321225</v>
      </c>
      <c r="AG240" s="1">
        <v>18499.168945672154</v>
      </c>
      <c r="AH240" s="1">
        <v>1113.1073192626202</v>
      </c>
      <c r="AI240" s="1">
        <v>4906.6497589910887</v>
      </c>
      <c r="AJ240" s="1">
        <v>21619.656057669941</v>
      </c>
      <c r="AK240" s="1">
        <v>18676.132605979015</v>
      </c>
      <c r="AL240" s="1">
        <f t="shared" si="31"/>
        <v>9999</v>
      </c>
      <c r="AM240" s="1">
        <v>1072.4337652584793</v>
      </c>
      <c r="AN240" s="1">
        <v>4723.5499388732051</v>
      </c>
      <c r="AO240" s="1">
        <v>20802.737474490179</v>
      </c>
      <c r="AP240" s="1">
        <v>18988.278898660908</v>
      </c>
      <c r="AQ240" s="1">
        <f t="shared" si="32"/>
        <v>9999</v>
      </c>
      <c r="AR240" s="1">
        <v>1043.9812161620484</v>
      </c>
      <c r="AS240" s="1">
        <v>4591.8690665866288</v>
      </c>
      <c r="AT240" s="1">
        <v>20205.636384237339</v>
      </c>
      <c r="AU240" s="1">
        <v>19551.955019553661</v>
      </c>
      <c r="AV240" s="1">
        <f t="shared" si="33"/>
        <v>9999</v>
      </c>
      <c r="AW240" s="1">
        <v>1033.1560823125913</v>
      </c>
      <c r="AX240" s="1">
        <v>4534.6103916850661</v>
      </c>
      <c r="AY240" s="1">
        <v>19927.320171687257</v>
      </c>
      <c r="AZ240" s="1">
        <v>20519.590485688215</v>
      </c>
      <c r="BA240" s="1">
        <f t="shared" si="34"/>
        <v>9999</v>
      </c>
    </row>
    <row r="241" spans="1:53">
      <c r="A241" s="2">
        <f t="shared" si="35"/>
        <v>2235</v>
      </c>
      <c r="B241" s="1">
        <f>economy!Z281</f>
        <v>532.6431919453679</v>
      </c>
      <c r="C241" s="1">
        <f>economy!AA281</f>
        <v>2418.2824819502503</v>
      </c>
      <c r="D241" s="1">
        <f>economy!AB281</f>
        <v>10957.936032816155</v>
      </c>
      <c r="E241" s="1">
        <f>SUMPRODUCT(economy!B281:D281,economy!K281:M281)/SUM(economy!B281:D281)</f>
        <v>10747.718290890882</v>
      </c>
      <c r="F241" s="1">
        <v>2493.4065214348161</v>
      </c>
      <c r="G241" s="1">
        <v>12565.914764111956</v>
      </c>
      <c r="H241" s="1">
        <v>61675.629677683683</v>
      </c>
      <c r="I241" s="1">
        <v>42464.045862003819</v>
      </c>
      <c r="J241" s="1">
        <v>2478.1883988678405</v>
      </c>
      <c r="K241" s="1">
        <v>12325.890984597552</v>
      </c>
      <c r="L241" s="1">
        <v>59977.451427735985</v>
      </c>
      <c r="M241" s="1">
        <v>44150.028107453509</v>
      </c>
      <c r="N241" s="1">
        <f t="shared" si="27"/>
        <v>2235</v>
      </c>
      <c r="O241" s="1">
        <v>2454.492730284062</v>
      </c>
      <c r="P241" s="1">
        <v>12053.008176599531</v>
      </c>
      <c r="Q241" s="1">
        <v>58151.379274042469</v>
      </c>
      <c r="R241" s="1">
        <v>45880.985873755541</v>
      </c>
      <c r="S241" s="1">
        <f t="shared" si="28"/>
        <v>2235</v>
      </c>
      <c r="T241" s="1">
        <v>2421.6067922777465</v>
      </c>
      <c r="U241" s="1">
        <v>11745.275869338217</v>
      </c>
      <c r="V241" s="1">
        <v>56192.391583455421</v>
      </c>
      <c r="W241" s="1">
        <v>47653.554208739719</v>
      </c>
      <c r="X241" s="1">
        <f t="shared" si="29"/>
        <v>2235</v>
      </c>
      <c r="Y241" s="1">
        <v>2378.8004984397098</v>
      </c>
      <c r="Z241" s="1">
        <v>11400.653584067222</v>
      </c>
      <c r="AA241" s="1">
        <v>54095.306149427932</v>
      </c>
      <c r="AB241" s="1">
        <v>49463.220870070625</v>
      </c>
      <c r="AC241" s="1">
        <f t="shared" si="30"/>
        <v>2235</v>
      </c>
      <c r="AD241" s="1">
        <v>1155.8544569625096</v>
      </c>
      <c r="AE241" s="1">
        <v>5114.1222204661835</v>
      </c>
      <c r="AF241" s="1">
        <v>22797.86960479218</v>
      </c>
      <c r="AG241" s="1">
        <v>18691.660102712343</v>
      </c>
      <c r="AH241" s="1">
        <v>1108.7689224970416</v>
      </c>
      <c r="AI241" s="1">
        <v>4903.6789197316957</v>
      </c>
      <c r="AJ241" s="1">
        <v>21854.066095070764</v>
      </c>
      <c r="AK241" s="1">
        <v>18879.541145516167</v>
      </c>
      <c r="AL241" s="1">
        <f t="shared" si="31"/>
        <v>9999</v>
      </c>
      <c r="AM241" s="1">
        <v>1068.3327259129283</v>
      </c>
      <c r="AN241" s="1">
        <v>4721.064931619092</v>
      </c>
      <c r="AO241" s="1">
        <v>21029.98613410952</v>
      </c>
      <c r="AP241" s="1">
        <v>19197.16669775865</v>
      </c>
      <c r="AQ241" s="1">
        <f t="shared" si="32"/>
        <v>9999</v>
      </c>
      <c r="AR241" s="1">
        <v>1039.5330983014978</v>
      </c>
      <c r="AS241" s="1">
        <v>4587.5732867740107</v>
      </c>
      <c r="AT241" s="1">
        <v>20418.318270680167</v>
      </c>
      <c r="AU241" s="1">
        <v>19759.580887534179</v>
      </c>
      <c r="AV241" s="1">
        <f t="shared" si="33"/>
        <v>9999</v>
      </c>
      <c r="AW241" s="1">
        <v>1027.712065888428</v>
      </c>
      <c r="AX241" s="1">
        <v>4526.0150414558693</v>
      </c>
      <c r="AY241" s="1">
        <v>20118.348816349615</v>
      </c>
      <c r="AZ241" s="1">
        <v>20718.209515995877</v>
      </c>
      <c r="BA241" s="1">
        <f t="shared" si="34"/>
        <v>9999</v>
      </c>
    </row>
    <row r="242" spans="1:53">
      <c r="A242" s="2">
        <f t="shared" si="35"/>
        <v>2236</v>
      </c>
      <c r="B242" s="1">
        <f>economy!Z282</f>
        <v>523.23042447654268</v>
      </c>
      <c r="C242" s="1">
        <f>economy!AA282</f>
        <v>2384.9151864389364</v>
      </c>
      <c r="D242" s="1">
        <f>economy!AB282</f>
        <v>10935.149529032142</v>
      </c>
      <c r="E242" s="1">
        <f>SUMPRODUCT(economy!B282:D282,economy!K282:M282)/SUM(economy!B282:D282)</f>
        <v>10713.114223830704</v>
      </c>
      <c r="F242" s="1">
        <v>2460.2056917064283</v>
      </c>
      <c r="G242" s="1">
        <v>12448.19847794286</v>
      </c>
      <c r="H242" s="1">
        <v>61825.658199042846</v>
      </c>
      <c r="I242" s="1">
        <v>42544.271756989401</v>
      </c>
      <c r="J242" s="1">
        <v>2445.3040326300907</v>
      </c>
      <c r="K242" s="1">
        <v>12210.694304852086</v>
      </c>
      <c r="L242" s="1">
        <v>60123.992662990058</v>
      </c>
      <c r="M242" s="1">
        <v>44234.750819470035</v>
      </c>
      <c r="N242" s="1">
        <f t="shared" si="27"/>
        <v>2236</v>
      </c>
      <c r="O242" s="1">
        <v>2422.048734521863</v>
      </c>
      <c r="P242" s="1">
        <v>11940.683246056889</v>
      </c>
      <c r="Q242" s="1">
        <v>58294.296375079219</v>
      </c>
      <c r="R242" s="1">
        <v>45970.639073598591</v>
      </c>
      <c r="S242" s="1">
        <f t="shared" si="28"/>
        <v>2236</v>
      </c>
      <c r="T242" s="1">
        <v>2389.7345171790248</v>
      </c>
      <c r="U242" s="1">
        <v>11636.187480189239</v>
      </c>
      <c r="V242" s="1">
        <v>56331.516841431468</v>
      </c>
      <c r="W242" s="1">
        <v>47748.596339621203</v>
      </c>
      <c r="X242" s="1">
        <f t="shared" si="29"/>
        <v>2236</v>
      </c>
      <c r="Y242" s="1">
        <v>2347.6384734226913</v>
      </c>
      <c r="Z242" s="1">
        <v>11295.178065952874</v>
      </c>
      <c r="AA242" s="1">
        <v>54230.435330215681</v>
      </c>
      <c r="AB242" s="1">
        <v>49564.132085196274</v>
      </c>
      <c r="AC242" s="1">
        <f t="shared" si="30"/>
        <v>2236</v>
      </c>
      <c r="AD242" s="1">
        <v>1150.540770757927</v>
      </c>
      <c r="AE242" s="1">
        <v>5107.5162008063908</v>
      </c>
      <c r="AF242" s="1">
        <v>23029.686104093485</v>
      </c>
      <c r="AG242" s="1">
        <v>18881.938997126639</v>
      </c>
      <c r="AH242" s="1">
        <v>1104.2091535038301</v>
      </c>
      <c r="AI242" s="1">
        <v>4899.6633054336444</v>
      </c>
      <c r="AJ242" s="1">
        <v>22086.504474120975</v>
      </c>
      <c r="AK242" s="1">
        <v>19081.183452317637</v>
      </c>
      <c r="AL242" s="1">
        <f t="shared" si="31"/>
        <v>9999</v>
      </c>
      <c r="AM242" s="1">
        <v>1064.0528903556597</v>
      </c>
      <c r="AN242" s="1">
        <v>4717.7223264086897</v>
      </c>
      <c r="AO242" s="1">
        <v>21256.026368278242</v>
      </c>
      <c r="AP242" s="1">
        <v>19404.884642461995</v>
      </c>
      <c r="AQ242" s="1">
        <f t="shared" si="32"/>
        <v>9999</v>
      </c>
      <c r="AR242" s="1">
        <v>1034.9663733637262</v>
      </c>
      <c r="AS242" s="1">
        <v>4582.6648937036325</v>
      </c>
      <c r="AT242" s="1">
        <v>20630.607340555718</v>
      </c>
      <c r="AU242" s="1">
        <v>19966.763291481529</v>
      </c>
      <c r="AV242" s="1">
        <f t="shared" si="33"/>
        <v>9999</v>
      </c>
      <c r="AW242" s="1">
        <v>1022.2247255217635</v>
      </c>
      <c r="AX242" s="1">
        <v>4517.0972679856723</v>
      </c>
      <c r="AY242" s="1">
        <v>20309.791456572195</v>
      </c>
      <c r="AZ242" s="1">
        <v>20917.202414357787</v>
      </c>
      <c r="BA242" s="1">
        <f t="shared" si="34"/>
        <v>9999</v>
      </c>
    </row>
    <row r="243" spans="1:53">
      <c r="A243" s="2">
        <f t="shared" si="35"/>
        <v>2237</v>
      </c>
      <c r="B243" s="1">
        <f>economy!Z283</f>
        <v>513.65332037189455</v>
      </c>
      <c r="C243" s="1">
        <f>economy!AA283</f>
        <v>2350.5721301166391</v>
      </c>
      <c r="D243" s="1">
        <f>economy!AB283</f>
        <v>10906.04782998687</v>
      </c>
      <c r="E243" s="1">
        <f>SUMPRODUCT(economy!B283:D283,economy!K283:M283)/SUM(economy!B283:D283)</f>
        <v>10672.148410210117</v>
      </c>
      <c r="F243" s="1">
        <v>2427.4722143096551</v>
      </c>
      <c r="G243" s="1">
        <v>12331.492002032786</v>
      </c>
      <c r="H243" s="1">
        <v>61975.339652933115</v>
      </c>
      <c r="I243" s="1">
        <v>42624.774221845146</v>
      </c>
      <c r="J243" s="1">
        <v>2412.8754148971939</v>
      </c>
      <c r="K243" s="1">
        <v>12096.466155262451</v>
      </c>
      <c r="L243" s="1">
        <v>60270.147036032475</v>
      </c>
      <c r="M243" s="1">
        <v>44319.684811361367</v>
      </c>
      <c r="N243" s="1">
        <f t="shared" si="27"/>
        <v>2237</v>
      </c>
      <c r="O243" s="1">
        <v>2390.0471122680883</v>
      </c>
      <c r="P243" s="1">
        <v>11829.282339849358</v>
      </c>
      <c r="Q243" s="1">
        <v>58436.788820911359</v>
      </c>
      <c r="R243" s="1">
        <v>46060.4321068426</v>
      </c>
      <c r="S243" s="1">
        <f t="shared" si="28"/>
        <v>2237</v>
      </c>
      <c r="T243" s="1">
        <v>2358.2894644020885</v>
      </c>
      <c r="U243" s="1">
        <v>11527.975556168252</v>
      </c>
      <c r="V243" s="1">
        <v>56470.182289385943</v>
      </c>
      <c r="W243" s="1">
        <v>47843.700618757037</v>
      </c>
      <c r="X243" s="1">
        <f t="shared" si="29"/>
        <v>2237</v>
      </c>
      <c r="Y243" s="1">
        <v>2316.8867553464256</v>
      </c>
      <c r="Z243" s="1">
        <v>11190.528621037694</v>
      </c>
      <c r="AA243" s="1">
        <v>54365.072872232209</v>
      </c>
      <c r="AB243" s="1">
        <v>49665.021518024034</v>
      </c>
      <c r="AC243" s="1">
        <f t="shared" si="30"/>
        <v>2237</v>
      </c>
      <c r="AD243" s="1">
        <v>1144.9938328745159</v>
      </c>
      <c r="AE243" s="1">
        <v>5099.7834269952937</v>
      </c>
      <c r="AF243" s="1">
        <v>23258.896632222732</v>
      </c>
      <c r="AG243" s="1">
        <v>19070.033912365849</v>
      </c>
      <c r="AH243" s="1">
        <v>1099.43696704596</v>
      </c>
      <c r="AI243" s="1">
        <v>4894.6312081748792</v>
      </c>
      <c r="AJ243" s="1">
        <v>22316.966135576684</v>
      </c>
      <c r="AK243" s="1">
        <v>19281.059860500955</v>
      </c>
      <c r="AL243" s="1">
        <f t="shared" si="31"/>
        <v>9999</v>
      </c>
      <c r="AM243" s="1">
        <v>1059.5997570349346</v>
      </c>
      <c r="AN243" s="1">
        <v>4713.5375800543598</v>
      </c>
      <c r="AO243" s="1">
        <v>21480.824410277513</v>
      </c>
      <c r="AP243" s="1">
        <v>19611.405744321848</v>
      </c>
      <c r="AQ243" s="1">
        <f t="shared" si="32"/>
        <v>9999</v>
      </c>
      <c r="AR243" s="1">
        <v>1030.2829662529971</v>
      </c>
      <c r="AS243" s="1">
        <v>4577.1467506793506</v>
      </c>
      <c r="AT243" s="1">
        <v>20842.447258336775</v>
      </c>
      <c r="AU243" s="1">
        <v>20173.450510890216</v>
      </c>
      <c r="AV243" s="1">
        <f t="shared" si="33"/>
        <v>9999</v>
      </c>
      <c r="AW243" s="1">
        <v>1016.6925039426974</v>
      </c>
      <c r="AX243" s="1">
        <v>4507.848366612573</v>
      </c>
      <c r="AY243" s="1">
        <v>20501.576705445361</v>
      </c>
      <c r="AZ243" s="1">
        <v>21116.497326046348</v>
      </c>
      <c r="BA243" s="1">
        <f t="shared" si="34"/>
        <v>9999</v>
      </c>
    </row>
    <row r="244" spans="1:53">
      <c r="A244" s="2">
        <f t="shared" si="35"/>
        <v>2238</v>
      </c>
      <c r="B244" s="1">
        <f>economy!Z284</f>
        <v>503.93831012926142</v>
      </c>
      <c r="C244" s="1">
        <f>economy!AA284</f>
        <v>2315.3588277046138</v>
      </c>
      <c r="D244" s="1">
        <f>economy!AB284</f>
        <v>10870.909396485367</v>
      </c>
      <c r="E244" s="1">
        <f>SUMPRODUCT(economy!B284:D284,economy!K284:M284)/SUM(economy!B284:D284)</f>
        <v>10625.127725965916</v>
      </c>
      <c r="F244" s="1">
        <v>2395.1989927760228</v>
      </c>
      <c r="G244" s="1">
        <v>12215.788415229294</v>
      </c>
      <c r="H244" s="1">
        <v>62124.675676320869</v>
      </c>
      <c r="I244" s="1">
        <v>42705.552583849625</v>
      </c>
      <c r="J244" s="1">
        <v>2380.8958662942437</v>
      </c>
      <c r="K244" s="1">
        <v>11983.200578068678</v>
      </c>
      <c r="L244" s="1">
        <v>60415.916779103361</v>
      </c>
      <c r="M244" s="1">
        <v>44404.83027593037</v>
      </c>
      <c r="N244" s="1">
        <f t="shared" si="27"/>
        <v>2238</v>
      </c>
      <c r="O244" s="1">
        <v>2358.481620258</v>
      </c>
      <c r="P244" s="1">
        <v>11718.800462984236</v>
      </c>
      <c r="Q244" s="1">
        <v>58578.859359718401</v>
      </c>
      <c r="R244" s="1">
        <v>46150.366033145743</v>
      </c>
      <c r="S244" s="1">
        <f t="shared" si="28"/>
        <v>2238</v>
      </c>
      <c r="T244" s="1">
        <v>2327.2658427583892</v>
      </c>
      <c r="U244" s="1">
        <v>11420.636054584011</v>
      </c>
      <c r="V244" s="1">
        <v>56608.391105890201</v>
      </c>
      <c r="W244" s="1">
        <v>47938.868962838162</v>
      </c>
      <c r="X244" s="1">
        <f t="shared" si="29"/>
        <v>2238</v>
      </c>
      <c r="Y244" s="1">
        <v>2286.5400175508003</v>
      </c>
      <c r="Z244" s="1">
        <v>11086.702137727414</v>
      </c>
      <c r="AA244" s="1">
        <v>54499.222293527069</v>
      </c>
      <c r="AB244" s="1">
        <v>49765.891919678252</v>
      </c>
      <c r="AC244" s="1">
        <f t="shared" si="30"/>
        <v>2238</v>
      </c>
      <c r="AD244" s="1">
        <v>1139.2255704200509</v>
      </c>
      <c r="AE244" s="1">
        <v>5090.964434664701</v>
      </c>
      <c r="AF244" s="1">
        <v>23485.533139277399</v>
      </c>
      <c r="AG244" s="1">
        <v>19255.976250473916</v>
      </c>
      <c r="AH244" s="1">
        <v>1094.4613086944835</v>
      </c>
      <c r="AI244" s="1">
        <v>4888.6113779913885</v>
      </c>
      <c r="AJ244" s="1">
        <v>22545.450438945969</v>
      </c>
      <c r="AK244" s="1">
        <v>19479.174437972037</v>
      </c>
      <c r="AL244" s="1">
        <f t="shared" si="31"/>
        <v>9999</v>
      </c>
      <c r="AM244" s="1">
        <v>1054.9789682863325</v>
      </c>
      <c r="AN244" s="1">
        <v>4708.5270620277988</v>
      </c>
      <c r="AO244" s="1">
        <v>21704.350982437605</v>
      </c>
      <c r="AP244" s="1">
        <v>19816.707088388885</v>
      </c>
      <c r="AQ244" s="1">
        <f t="shared" si="32"/>
        <v>9999</v>
      </c>
      <c r="AR244" s="1">
        <v>1025.4850709230284</v>
      </c>
      <c r="AS244" s="1">
        <v>4571.0229651230993</v>
      </c>
      <c r="AT244" s="1">
        <v>21053.78589571828</v>
      </c>
      <c r="AU244" s="1">
        <v>20379.594924268742</v>
      </c>
      <c r="AV244" s="1">
        <f t="shared" si="33"/>
        <v>9999</v>
      </c>
      <c r="AW244" s="1">
        <v>1011.1142054560802</v>
      </c>
      <c r="AX244" s="1">
        <v>4498.2610753408508</v>
      </c>
      <c r="AY244" s="1">
        <v>20693.636816029044</v>
      </c>
      <c r="AZ244" s="1">
        <v>21316.026214304395</v>
      </c>
      <c r="BA244" s="1">
        <f t="shared" si="34"/>
        <v>9999</v>
      </c>
    </row>
    <row r="245" spans="1:53">
      <c r="A245" s="2">
        <f t="shared" si="35"/>
        <v>2239</v>
      </c>
      <c r="B245" s="1">
        <f>economy!Z285</f>
        <v>494.11093288678558</v>
      </c>
      <c r="C245" s="1">
        <f>economy!AA285</f>
        <v>2279.3785351298779</v>
      </c>
      <c r="D245" s="1">
        <f>economy!AB285</f>
        <v>10830.02016758376</v>
      </c>
      <c r="E245" s="1">
        <f>SUMPRODUCT(economy!B285:D285,economy!K285:M285)/SUM(economy!B285:D285)</f>
        <v>10572.365686744064</v>
      </c>
      <c r="F245" s="1">
        <v>2363.3790348955285</v>
      </c>
      <c r="G245" s="1">
        <v>12101.080766755322</v>
      </c>
      <c r="H245" s="1">
        <v>62273.667776573231</v>
      </c>
      <c r="I245" s="1">
        <v>42786.605989554839</v>
      </c>
      <c r="J245" s="1">
        <v>2349.3587988168565</v>
      </c>
      <c r="K245" s="1">
        <v>11870.891564064359</v>
      </c>
      <c r="L245" s="1">
        <v>60561.303996151226</v>
      </c>
      <c r="M245" s="1">
        <v>44490.187215517624</v>
      </c>
      <c r="N245" s="1">
        <f t="shared" si="27"/>
        <v>2239</v>
      </c>
      <c r="O245" s="1">
        <v>2327.3460939135211</v>
      </c>
      <c r="P245" s="1">
        <v>11609.232548862259</v>
      </c>
      <c r="Q245" s="1">
        <v>58720.510614932718</v>
      </c>
      <c r="R245" s="1">
        <v>46240.441714146182</v>
      </c>
      <c r="S245" s="1">
        <f t="shared" si="28"/>
        <v>2239</v>
      </c>
      <c r="T245" s="1">
        <v>2296.6579273887078</v>
      </c>
      <c r="U245" s="1">
        <v>11314.164842890281</v>
      </c>
      <c r="V245" s="1">
        <v>56746.146350468305</v>
      </c>
      <c r="W245" s="1">
        <v>48034.103085483403</v>
      </c>
      <c r="X245" s="1">
        <f t="shared" si="29"/>
        <v>2239</v>
      </c>
      <c r="Y245" s="1">
        <v>2256.5929878018128</v>
      </c>
      <c r="Z245" s="1">
        <v>10983.695398482801</v>
      </c>
      <c r="AA245" s="1">
        <v>54632.887000831499</v>
      </c>
      <c r="AB245" s="1">
        <v>49866.745835997906</v>
      </c>
      <c r="AC245" s="1">
        <f t="shared" si="30"/>
        <v>2239</v>
      </c>
      <c r="AD245" s="1">
        <v>1133.2477081231818</v>
      </c>
      <c r="AE245" s="1">
        <v>5081.0995660096087</v>
      </c>
      <c r="AF245" s="1">
        <v>23709.631261230061</v>
      </c>
      <c r="AG245" s="1">
        <v>19439.800286560447</v>
      </c>
      <c r="AH245" s="1">
        <v>1089.2910902778144</v>
      </c>
      <c r="AI245" s="1">
        <v>4881.6329190980496</v>
      </c>
      <c r="AJ245" s="1">
        <v>22771.960913731335</v>
      </c>
      <c r="AK245" s="1">
        <v>19675.534764663294</v>
      </c>
      <c r="AL245" s="1">
        <f t="shared" si="31"/>
        <v>9999</v>
      </c>
      <c r="AM245" s="1">
        <v>1050.196283520947</v>
      </c>
      <c r="AN245" s="1">
        <v>4702.7079514925972</v>
      </c>
      <c r="AO245" s="1">
        <v>21926.581104164747</v>
      </c>
      <c r="AP245" s="1">
        <v>20020.769649523972</v>
      </c>
      <c r="AQ245" s="1">
        <f t="shared" si="32"/>
        <v>9999</v>
      </c>
      <c r="AR245" s="1">
        <v>1020.5751234161131</v>
      </c>
      <c r="AS245" s="1">
        <v>4564.2987933461445</v>
      </c>
      <c r="AT245" s="1">
        <v>21264.575200397339</v>
      </c>
      <c r="AU245" s="1">
        <v>20585.152873247756</v>
      </c>
      <c r="AV245" s="1">
        <f t="shared" si="33"/>
        <v>9999</v>
      </c>
      <c r="AW245" s="1">
        <v>1005.4889704506467</v>
      </c>
      <c r="AX245" s="1">
        <v>4488.3294920504568</v>
      </c>
      <c r="AY245" s="1">
        <v>20885.907606326407</v>
      </c>
      <c r="AZ245" s="1">
        <v>21515.724774482896</v>
      </c>
      <c r="BA245" s="1">
        <f t="shared" si="34"/>
        <v>9999</v>
      </c>
    </row>
    <row r="246" spans="1:53">
      <c r="A246" s="2">
        <f t="shared" si="35"/>
        <v>2240</v>
      </c>
      <c r="B246" s="1">
        <f>economy!Z286</f>
        <v>484.19579711050102</v>
      </c>
      <c r="C246" s="1">
        <f>economy!AA286</f>
        <v>2242.7320197487998</v>
      </c>
      <c r="D246" s="1">
        <f>economy!AB286</f>
        <v>10783.672485435442</v>
      </c>
      <c r="E246" s="1">
        <f>SUMPRODUCT(economy!B286:D286,economy!K286:M286)/SUM(economy!B286:D286)</f>
        <v>10514.181306839297</v>
      </c>
      <c r="F246" s="1">
        <v>2332.0054520677581</v>
      </c>
      <c r="G246" s="1">
        <v>11987.362081006726</v>
      </c>
      <c r="H246" s="1">
        <v>62422.317336485197</v>
      </c>
      <c r="I246" s="1">
        <v>42867.933411756341</v>
      </c>
      <c r="J246" s="1">
        <v>2318.2577155002064</v>
      </c>
      <c r="K246" s="1">
        <v>11759.533057685363</v>
      </c>
      <c r="L246" s="1">
        <v>60706.310667376209</v>
      </c>
      <c r="M246" s="1">
        <v>44575.755448788128</v>
      </c>
      <c r="N246" s="1">
        <f t="shared" si="27"/>
        <v>2240</v>
      </c>
      <c r="O246" s="1">
        <v>2296.6344473036065</v>
      </c>
      <c r="P246" s="1">
        <v>11500.573464579815</v>
      </c>
      <c r="Q246" s="1">
        <v>58861.745089272255</v>
      </c>
      <c r="R246" s="1">
        <v>46330.659819991582</v>
      </c>
      <c r="S246" s="1">
        <f t="shared" si="28"/>
        <v>2240</v>
      </c>
      <c r="T246" s="1">
        <v>2266.4600599854111</v>
      </c>
      <c r="U246" s="1">
        <v>11208.557704121667</v>
      </c>
      <c r="V246" s="1">
        <v>56883.45096710138</v>
      </c>
      <c r="W246" s="1">
        <v>48129.404503435253</v>
      </c>
      <c r="X246" s="1">
        <f t="shared" si="29"/>
        <v>2240</v>
      </c>
      <c r="Y246" s="1">
        <v>2227.0404487436772</v>
      </c>
      <c r="Z246" s="1">
        <v>10881.50508530779</v>
      </c>
      <c r="AA246" s="1">
        <v>54766.070292525241</v>
      </c>
      <c r="AB246" s="1">
        <v>49967.585613321397</v>
      </c>
      <c r="AC246" s="1">
        <f t="shared" si="30"/>
        <v>2240</v>
      </c>
      <c r="AD246" s="1">
        <v>1127.0717506131521</v>
      </c>
      <c r="AE246" s="1">
        <v>5070.228881217774</v>
      </c>
      <c r="AF246" s="1">
        <v>23931.23003480594</v>
      </c>
      <c r="AG246" s="1">
        <v>19621.542931550677</v>
      </c>
      <c r="AH246" s="1">
        <v>1083.9351673990996</v>
      </c>
      <c r="AI246" s="1">
        <v>4873.7251927807483</v>
      </c>
      <c r="AJ246" s="1">
        <v>22996.505015444218</v>
      </c>
      <c r="AK246" s="1">
        <v>19870.151715694763</v>
      </c>
      <c r="AL246" s="1">
        <f t="shared" si="31"/>
        <v>9999</v>
      </c>
      <c r="AM246" s="1">
        <v>1045.2575541624831</v>
      </c>
      <c r="AN246" s="1">
        <v>4696.0981395104809</v>
      </c>
      <c r="AO246" s="1">
        <v>22147.493900777608</v>
      </c>
      <c r="AP246" s="1">
        <v>20223.578110138504</v>
      </c>
      <c r="AQ246" s="1">
        <f t="shared" si="32"/>
        <v>9999</v>
      </c>
      <c r="AR246" s="1">
        <v>1015.5557762881531</v>
      </c>
      <c r="AS246" s="1">
        <v>4556.980548977861</v>
      </c>
      <c r="AT246" s="1">
        <v>21474.771062738411</v>
      </c>
      <c r="AU246" s="1">
        <v>20790.084525160073</v>
      </c>
      <c r="AV246" s="1">
        <f t="shared" si="33"/>
        <v>9999</v>
      </c>
      <c r="AW246" s="1">
        <v>999.8162509562261</v>
      </c>
      <c r="AX246" s="1">
        <v>4478.0489940626458</v>
      </c>
      <c r="AY246" s="1">
        <v>21078.328380610823</v>
      </c>
      <c r="AZ246" s="1">
        <v>21715.532344786323</v>
      </c>
      <c r="BA246" s="1">
        <f t="shared" si="34"/>
        <v>9999</v>
      </c>
    </row>
    <row r="247" spans="1:53">
      <c r="A247" s="2">
        <f t="shared" si="35"/>
        <v>2241</v>
      </c>
      <c r="B247" s="1">
        <f>economy!Z287</f>
        <v>474.21654684345333</v>
      </c>
      <c r="C247" s="1">
        <f>economy!AA287</f>
        <v>2205.5173506573165</v>
      </c>
      <c r="D247" s="1">
        <f>economy!AB287</f>
        <v>10732.164032411481</v>
      </c>
      <c r="E247" s="1">
        <f>SUMPRODUCT(economy!B287:D287,economy!K287:M287)/SUM(economy!B287:D287)</f>
        <v>10450.897974583255</v>
      </c>
      <c r="F247" s="1">
        <v>2301.0714585957644</v>
      </c>
      <c r="G247" s="1">
        <v>11874.625362105962</v>
      </c>
      <c r="H247" s="1">
        <v>62570.625619196719</v>
      </c>
      <c r="I247" s="1">
        <v>42949.533656301028</v>
      </c>
      <c r="J247" s="1">
        <v>2287.5862100267295</v>
      </c>
      <c r="K247" s="1">
        <v>11649.118961862969</v>
      </c>
      <c r="L247" s="1">
        <v>60850.938653684054</v>
      </c>
      <c r="M247" s="1">
        <v>44661.534617375277</v>
      </c>
      <c r="N247" s="1">
        <f t="shared" si="27"/>
        <v>2241</v>
      </c>
      <c r="O247" s="1">
        <v>2266.3406730404899</v>
      </c>
      <c r="P247" s="1">
        <v>11392.818016006331</v>
      </c>
      <c r="Q247" s="1">
        <v>59002.565168705354</v>
      </c>
      <c r="R247" s="1">
        <v>46421.020835745898</v>
      </c>
      <c r="S247" s="1">
        <f t="shared" si="28"/>
        <v>2241</v>
      </c>
      <c r="T247" s="1">
        <v>2236.6666489490667</v>
      </c>
      <c r="U247" s="1">
        <v>11103.810342117275</v>
      </c>
      <c r="V247" s="1">
        <v>57020.307787683691</v>
      </c>
      <c r="W247" s="1">
        <v>48224.774542654137</v>
      </c>
      <c r="X247" s="1">
        <f t="shared" si="29"/>
        <v>2241</v>
      </c>
      <c r="Y247" s="1">
        <v>2197.8772382849766</v>
      </c>
      <c r="Z247" s="1">
        <v>10780.127785039997</v>
      </c>
      <c r="AA247" s="1">
        <v>54898.775361572858</v>
      </c>
      <c r="AB247" s="1">
        <v>50068.413404191728</v>
      </c>
      <c r="AC247" s="1">
        <f t="shared" si="30"/>
        <v>2241</v>
      </c>
      <c r="AD247" s="1">
        <v>1120.7089668432811</v>
      </c>
      <c r="AE247" s="1">
        <v>5058.3920774605695</v>
      </c>
      <c r="AF247" s="1">
        <v>24150.371621696489</v>
      </c>
      <c r="AG247" s="1">
        <v>19801.243503343761</v>
      </c>
      <c r="AH247" s="1">
        <v>1078.4023189304844</v>
      </c>
      <c r="AI247" s="1">
        <v>4864.9177267724672</v>
      </c>
      <c r="AJ247" s="1">
        <v>23219.093886830247</v>
      </c>
      <c r="AK247" s="1">
        <v>20063.039249793168</v>
      </c>
      <c r="AL247" s="1">
        <f t="shared" si="31"/>
        <v>9999</v>
      </c>
      <c r="AM247" s="1">
        <v>1040.1687002797855</v>
      </c>
      <c r="AN247" s="1">
        <v>4688.7161363590194</v>
      </c>
      <c r="AO247" s="1">
        <v>22367.072413701218</v>
      </c>
      <c r="AP247" s="1">
        <v>20425.120679842599</v>
      </c>
      <c r="AQ247" s="1">
        <f t="shared" si="32"/>
        <v>9999</v>
      </c>
      <c r="AR247" s="1">
        <v>1010.4298743946874</v>
      </c>
      <c r="AS247" s="1">
        <v>4549.0755150742434</v>
      </c>
      <c r="AT247" s="1">
        <v>21684.333180850761</v>
      </c>
      <c r="AU247" s="1">
        <v>20994.353734598852</v>
      </c>
      <c r="AV247" s="1">
        <f t="shared" si="33"/>
        <v>9999</v>
      </c>
      <c r="AW247" s="1">
        <v>994.09578724036646</v>
      </c>
      <c r="AX247" s="1">
        <v>4467.4161601223359</v>
      </c>
      <c r="AY247" s="1">
        <v>21270.841847514683</v>
      </c>
      <c r="AZ247" s="1">
        <v>21915.391814049734</v>
      </c>
      <c r="BA247" s="1">
        <f t="shared" si="34"/>
        <v>9999</v>
      </c>
    </row>
    <row r="248" spans="1:53">
      <c r="A248" s="2">
        <f t="shared" si="35"/>
        <v>2242</v>
      </c>
      <c r="B248" s="1">
        <f>economy!Z288</f>
        <v>464.19583329256488</v>
      </c>
      <c r="C248" s="1">
        <f>economy!AA288</f>
        <v>2167.8297086926004</v>
      </c>
      <c r="D248" s="1">
        <f>economy!AB288</f>
        <v>10675.796782886791</v>
      </c>
      <c r="E248" s="1">
        <f>SUMPRODUCT(economy!B288:D288,economy!K288:M288)/SUM(economy!B288:D288)</f>
        <v>10382.842346734922</v>
      </c>
      <c r="F248" s="1">
        <v>2270.5703709269051</v>
      </c>
      <c r="G248" s="1">
        <v>11762.863598220709</v>
      </c>
      <c r="H248" s="1">
        <v>62718.593772997294</v>
      </c>
      <c r="I248" s="1">
        <v>43031.405368733984</v>
      </c>
      <c r="J248" s="1">
        <v>2257.3379662765965</v>
      </c>
      <c r="K248" s="1">
        <v>11539.643142649555</v>
      </c>
      <c r="L248" s="1">
        <v>60995.189701049872</v>
      </c>
      <c r="M248" s="1">
        <v>44747.524192381723</v>
      </c>
      <c r="N248" s="1">
        <f t="shared" si="27"/>
        <v>2242</v>
      </c>
      <c r="O248" s="1">
        <v>2236.4588421156786</v>
      </c>
      <c r="P248" s="1">
        <v>11285.960952643838</v>
      </c>
      <c r="Q248" s="1">
        <v>59142.973126345096</v>
      </c>
      <c r="R248" s="1">
        <v>46511.525067672497</v>
      </c>
      <c r="S248" s="1">
        <f t="shared" si="28"/>
        <v>2242</v>
      </c>
      <c r="T248" s="1">
        <v>2207.2721694829852</v>
      </c>
      <c r="U248" s="1">
        <v>10999.91838653842</v>
      </c>
      <c r="V248" s="1">
        <v>57156.719535427314</v>
      </c>
      <c r="W248" s="1">
        <v>48320.21434430957</v>
      </c>
      <c r="X248" s="1">
        <f t="shared" si="29"/>
        <v>2242</v>
      </c>
      <c r="Y248" s="1">
        <v>2169.0982499221536</v>
      </c>
      <c r="Z248" s="1">
        <v>10679.55999444902</v>
      </c>
      <c r="AA248" s="1">
        <v>55031.005298426178</v>
      </c>
      <c r="AB248" s="1">
        <v>50169.231172979686</v>
      </c>
      <c r="AC248" s="1">
        <f t="shared" si="30"/>
        <v>2242</v>
      </c>
      <c r="AD248" s="1">
        <v>1114.1703765305763</v>
      </c>
      <c r="AE248" s="1">
        <v>5045.628415112863</v>
      </c>
      <c r="AF248" s="1">
        <v>24367.101042281851</v>
      </c>
      <c r="AG248" s="1">
        <v>19978.943506468753</v>
      </c>
      <c r="AH248" s="1">
        <v>1072.7012283924994</v>
      </c>
      <c r="AI248" s="1">
        <v>4855.2401309135921</v>
      </c>
      <c r="AJ248" s="1">
        <v>23439.742124683555</v>
      </c>
      <c r="AK248" s="1">
        <v>20254.214203254454</v>
      </c>
      <c r="AL248" s="1">
        <f t="shared" si="31"/>
        <v>9999</v>
      </c>
      <c r="AM248" s="1">
        <v>1034.9356888587283</v>
      </c>
      <c r="AN248" s="1">
        <v>4680.5809838819596</v>
      </c>
      <c r="AO248" s="1">
        <v>22585.30341251647</v>
      </c>
      <c r="AP248" s="1">
        <v>20625.38891743058</v>
      </c>
      <c r="AQ248" s="1">
        <f t="shared" si="32"/>
        <v>9999</v>
      </c>
      <c r="AR248" s="1">
        <v>1005.2004320098598</v>
      </c>
      <c r="AS248" s="1">
        <v>4540.5918599127863</v>
      </c>
      <c r="AT248" s="1">
        <v>21893.224924574599</v>
      </c>
      <c r="AU248" s="1">
        <v>21197.927904429242</v>
      </c>
      <c r="AV248" s="1">
        <f t="shared" si="33"/>
        <v>9999</v>
      </c>
      <c r="AW248" s="1">
        <v>988.32758543328225</v>
      </c>
      <c r="AX248" s="1">
        <v>4456.4286948462186</v>
      </c>
      <c r="AY248" s="1">
        <v>21463.394035275727</v>
      </c>
      <c r="AZ248" s="1">
        <v>22115.249526959</v>
      </c>
      <c r="BA248" s="1">
        <f t="shared" si="34"/>
        <v>9999</v>
      </c>
    </row>
    <row r="249" spans="1:53">
      <c r="A249" s="2">
        <f t="shared" si="35"/>
        <v>2243</v>
      </c>
      <c r="B249" s="1">
        <f>economy!Z289</f>
        <v>454.15529153326298</v>
      </c>
      <c r="C249" s="1">
        <f>economy!AA289</f>
        <v>2129.7612157217759</v>
      </c>
      <c r="D249" s="1">
        <f>economy!AB289</f>
        <v>10614.875972118867</v>
      </c>
      <c r="E249" s="1">
        <f>SUMPRODUCT(economy!B289:D289,economy!K289:M289)/SUM(economy!B289:D289)</f>
        <v>10310.343264464163</v>
      </c>
      <c r="F249" s="1">
        <v>2240.4956068446181</v>
      </c>
      <c r="G249" s="1">
        <v>11652.06976565685</v>
      </c>
      <c r="H249" s="1">
        <v>62866.222836018613</v>
      </c>
      <c r="I249" s="1">
        <v>43113.547040785321</v>
      </c>
      <c r="J249" s="1">
        <v>2227.5067578247081</v>
      </c>
      <c r="K249" s="1">
        <v>11431.099433625144</v>
      </c>
      <c r="L249" s="1">
        <v>61139.065444790402</v>
      </c>
      <c r="M249" s="1">
        <v>44833.723480737899</v>
      </c>
      <c r="N249" s="1">
        <f t="shared" si="27"/>
        <v>2243</v>
      </c>
      <c r="O249" s="1">
        <v>2206.9831036792339</v>
      </c>
      <c r="P249" s="1">
        <v>11179.996972276282</v>
      </c>
      <c r="Q249" s="1">
        <v>59282.971126273143</v>
      </c>
      <c r="R249" s="1">
        <v>46602.172649393986</v>
      </c>
      <c r="S249" s="1">
        <f t="shared" si="28"/>
        <v>2243</v>
      </c>
      <c r="T249" s="1">
        <v>2178.2711636290314</v>
      </c>
      <c r="U249" s="1">
        <v>10896.877397686978</v>
      </c>
      <c r="V249" s="1">
        <v>57292.688828214763</v>
      </c>
      <c r="W249" s="1">
        <v>48415.724870667756</v>
      </c>
      <c r="X249" s="1">
        <f t="shared" si="29"/>
        <v>2243</v>
      </c>
      <c r="Y249" s="1">
        <v>2140.6984330034193</v>
      </c>
      <c r="Z249" s="1">
        <v>10579.798125148038</v>
      </c>
      <c r="AA249" s="1">
        <v>55162.763093891372</v>
      </c>
      <c r="AB249" s="1">
        <v>50270.04070142447</v>
      </c>
      <c r="AC249" s="1">
        <f t="shared" si="30"/>
        <v>2243</v>
      </c>
      <c r="AD249" s="1">
        <v>1107.4667384869151</v>
      </c>
      <c r="AE249" s="1">
        <v>5031.976650869351</v>
      </c>
      <c r="AF249" s="1">
        <v>24581.46591898832</v>
      </c>
      <c r="AG249" s="1">
        <v>20154.686420286471</v>
      </c>
      <c r="AH249" s="1">
        <v>1066.8404671267413</v>
      </c>
      <c r="AI249" s="1">
        <v>4844.7220188873152</v>
      </c>
      <c r="AJ249" s="1">
        <v>23658.467552576345</v>
      </c>
      <c r="AK249" s="1">
        <v>20443.696089688921</v>
      </c>
      <c r="AL249" s="1">
        <f t="shared" si="31"/>
        <v>9999</v>
      </c>
      <c r="AM249" s="1">
        <v>1029.5645136550497</v>
      </c>
      <c r="AN249" s="1">
        <v>4671.7121727784088</v>
      </c>
      <c r="AO249" s="1">
        <v>22802.177209316007</v>
      </c>
      <c r="AP249" s="1">
        <v>20824.377555592659</v>
      </c>
      <c r="AQ249" s="1">
        <f t="shared" si="32"/>
        <v>9999</v>
      </c>
      <c r="AR249" s="1">
        <v>999.87061124749869</v>
      </c>
      <c r="AS249" s="1">
        <v>4531.5385564660055</v>
      </c>
      <c r="AT249" s="1">
        <v>22101.413198842547</v>
      </c>
      <c r="AU249" s="1">
        <v>21400.777846696168</v>
      </c>
      <c r="AV249" s="1">
        <f t="shared" si="33"/>
        <v>9999</v>
      </c>
      <c r="AW249" s="1">
        <v>982.51189616772194</v>
      </c>
      <c r="AX249" s="1">
        <v>4445.08535567524</v>
      </c>
      <c r="AY249" s="1">
        <v>21655.934204524714</v>
      </c>
      <c r="AZ249" s="1">
        <v>22315.055187110302</v>
      </c>
      <c r="BA249" s="1">
        <f t="shared" si="34"/>
        <v>9999</v>
      </c>
    </row>
    <row r="250" spans="1:53">
      <c r="A250" s="2">
        <f t="shared" si="35"/>
        <v>2244</v>
      </c>
      <c r="B250" s="1">
        <f>economy!Z290</f>
        <v>444.11552211525498</v>
      </c>
      <c r="C250" s="1">
        <f>economy!AA290</f>
        <v>2091.4007828029621</v>
      </c>
      <c r="D250" s="1">
        <f>economy!AB290</f>
        <v>10549.709084670183</v>
      </c>
      <c r="E250" s="1">
        <f>SUMPRODUCT(economy!B290:D290,economy!K290:M290)/SUM(economy!B290:D290)</f>
        <v>10233.730693546373</v>
      </c>
      <c r="F250" s="1">
        <v>2210.8406846149414</v>
      </c>
      <c r="G250" s="1">
        <v>11542.236832734519</v>
      </c>
      <c r="H250" s="1">
        <v>63013.513740816546</v>
      </c>
      <c r="I250" s="1">
        <v>43195.957016698383</v>
      </c>
      <c r="J250" s="1">
        <v>2198.086447387906</v>
      </c>
      <c r="K250" s="1">
        <v>11323.481640092821</v>
      </c>
      <c r="L250" s="1">
        <v>61282.567413746299</v>
      </c>
      <c r="M250" s="1">
        <v>44920.131631418553</v>
      </c>
      <c r="N250" s="1">
        <f t="shared" si="27"/>
        <v>2244</v>
      </c>
      <c r="O250" s="1">
        <v>2177.9076847658994</v>
      </c>
      <c r="P250" s="1">
        <v>11074.920725415586</v>
      </c>
      <c r="Q250" s="1">
        <v>59422.561227291619</v>
      </c>
      <c r="R250" s="1">
        <v>46692.963547927793</v>
      </c>
      <c r="S250" s="1">
        <f t="shared" si="28"/>
        <v>2244</v>
      </c>
      <c r="T250" s="1">
        <v>2149.6582402480312</v>
      </c>
      <c r="U250" s="1">
        <v>10794.682871130441</v>
      </c>
      <c r="V250" s="1">
        <v>57428.218181898388</v>
      </c>
      <c r="W250" s="1">
        <v>48511.306910874016</v>
      </c>
      <c r="X250" s="1">
        <f t="shared" si="29"/>
        <v>2244</v>
      </c>
      <c r="Y250" s="1">
        <v>2112.6727929361491</v>
      </c>
      <c r="Z250" s="1">
        <v>10480.838508324226</v>
      </c>
      <c r="AA250" s="1">
        <v>55294.051641960665</v>
      </c>
      <c r="AB250" s="1">
        <v>50370.843594088772</v>
      </c>
      <c r="AC250" s="1">
        <f t="shared" si="30"/>
        <v>2244</v>
      </c>
      <c r="AD250" s="1">
        <v>1100.6085407205524</v>
      </c>
      <c r="AE250" s="1">
        <v>5017.4749774248121</v>
      </c>
      <c r="AF250" s="1">
        <v>24793.516229357272</v>
      </c>
      <c r="AG250" s="1">
        <v>20328.5174957503</v>
      </c>
      <c r="AH250" s="1">
        <v>1060.8284791704948</v>
      </c>
      <c r="AI250" s="1">
        <v>4833.3929358131245</v>
      </c>
      <c r="AJ250" s="1">
        <v>23875.290999779027</v>
      </c>
      <c r="AK250" s="1">
        <v>20631.506905745617</v>
      </c>
      <c r="AL250" s="1">
        <f t="shared" si="31"/>
        <v>9999</v>
      </c>
      <c r="AM250" s="1">
        <v>1024.0611765683213</v>
      </c>
      <c r="AN250" s="1">
        <v>4662.1295647249399</v>
      </c>
      <c r="AO250" s="1">
        <v>23017.687475774168</v>
      </c>
      <c r="AP250" s="1">
        <v>21022.08432869695</v>
      </c>
      <c r="AQ250" s="1">
        <f t="shared" si="32"/>
        <v>9999</v>
      </c>
      <c r="AR250" s="1">
        <v>994.44370175096947</v>
      </c>
      <c r="AS250" s="1">
        <v>4521.9253055326644</v>
      </c>
      <c r="AT250" s="1">
        <v>22308.86830685231</v>
      </c>
      <c r="AU250" s="1">
        <v>21602.877643841228</v>
      </c>
      <c r="AV250" s="1">
        <f t="shared" si="33"/>
        <v>9999</v>
      </c>
      <c r="AW250" s="1">
        <v>976.64919421821617</v>
      </c>
      <c r="AX250" s="1">
        <v>4433.3858823593282</v>
      </c>
      <c r="AY250" s="1">
        <v>21848.414758984429</v>
      </c>
      <c r="AZ250" s="1">
        <v>22514.761758290388</v>
      </c>
      <c r="BA250" s="1">
        <f t="shared" si="34"/>
        <v>9999</v>
      </c>
    </row>
    <row r="251" spans="1:53">
      <c r="A251" s="2">
        <f t="shared" si="35"/>
        <v>2245</v>
      </c>
      <c r="B251" s="1">
        <f>economy!Z291</f>
        <v>434.09607735586843</v>
      </c>
      <c r="C251" s="1">
        <f>economy!AA291</f>
        <v>2052.8339767924517</v>
      </c>
      <c r="D251" s="1">
        <f>economy!AB291</f>
        <v>10480.604864841525</v>
      </c>
      <c r="E251" s="1">
        <f>SUMPRODUCT(economy!B291:D291,economy!K291:M291)/SUM(economy!B291:D291)</f>
        <v>10153.33469139507</v>
      </c>
      <c r="F251" s="1">
        <v>2181.5992220914218</v>
      </c>
      <c r="G251" s="1">
        <v>11433.357763455746</v>
      </c>
      <c r="H251" s="1">
        <v>63160.467318840863</v>
      </c>
      <c r="I251" s="1">
        <v>43278.633499400319</v>
      </c>
      <c r="J251" s="1">
        <v>2169.0709862259041</v>
      </c>
      <c r="K251" s="1">
        <v>11216.783543070716</v>
      </c>
      <c r="L251" s="1">
        <v>61425.697034371769</v>
      </c>
      <c r="M251" s="1">
        <v>45006.747641517861</v>
      </c>
      <c r="N251" s="1">
        <f t="shared" si="27"/>
        <v>2245</v>
      </c>
      <c r="O251" s="1">
        <v>2149.2268899713667</v>
      </c>
      <c r="P251" s="1">
        <v>10970.726819551519</v>
      </c>
      <c r="Q251" s="1">
        <v>59561.745386602626</v>
      </c>
      <c r="R251" s="1">
        <v>46783.897569597684</v>
      </c>
      <c r="S251" s="1">
        <f t="shared" si="28"/>
        <v>2245</v>
      </c>
      <c r="T251" s="1">
        <v>2121.4280749478598</v>
      </c>
      <c r="U251" s="1">
        <v>10693.330242139989</v>
      </c>
      <c r="V251" s="1">
        <v>57563.310013544695</v>
      </c>
      <c r="W251" s="1">
        <v>48606.961086629926</v>
      </c>
      <c r="X251" s="1">
        <f t="shared" si="29"/>
        <v>2245</v>
      </c>
      <c r="Y251" s="1">
        <v>2085.0163913406568</v>
      </c>
      <c r="Z251" s="1">
        <v>10382.677399293039</v>
      </c>
      <c r="AA251" s="1">
        <v>55424.873742604803</v>
      </c>
      <c r="AB251" s="1">
        <v>50471.64128372811</v>
      </c>
      <c r="AC251" s="1">
        <f t="shared" si="30"/>
        <v>2245</v>
      </c>
      <c r="AD251" s="1">
        <v>1093.6059921904234</v>
      </c>
      <c r="AE251" s="1">
        <v>5002.160969388623</v>
      </c>
      <c r="AF251" s="1">
        <v>25003.304068861798</v>
      </c>
      <c r="AG251" s="1">
        <v>20500.483560706602</v>
      </c>
      <c r="AH251" s="1">
        <v>1054.6735677429056</v>
      </c>
      <c r="AI251" s="1">
        <v>4821.2822914756734</v>
      </c>
      <c r="AJ251" s="1">
        <v>24090.236086599216</v>
      </c>
      <c r="AK251" s="1">
        <v>20817.670942973182</v>
      </c>
      <c r="AL251" s="1">
        <f t="shared" si="31"/>
        <v>9999</v>
      </c>
      <c r="AM251" s="1">
        <v>1018.4316704759049</v>
      </c>
      <c r="AN251" s="1">
        <v>4651.8533192132099</v>
      </c>
      <c r="AO251" s="1">
        <v>23231.831063294841</v>
      </c>
      <c r="AP251" s="1">
        <v>21218.509803947833</v>
      </c>
      <c r="AQ251" s="1">
        <f t="shared" si="32"/>
        <v>9999</v>
      </c>
      <c r="AR251" s="1">
        <v>988.92310161647526</v>
      </c>
      <c r="AS251" s="1">
        <v>4511.7624624936616</v>
      </c>
      <c r="AT251" s="1">
        <v>22515.563813456851</v>
      </c>
      <c r="AU251" s="1">
        <v>21804.204510608775</v>
      </c>
      <c r="AV251" s="1">
        <f t="shared" si="33"/>
        <v>9999</v>
      </c>
      <c r="AW251" s="1">
        <v>970.74015912224741</v>
      </c>
      <c r="AX251" s="1">
        <v>4421.3309289926965</v>
      </c>
      <c r="AY251" s="1">
        <v>22040.791154435967</v>
      </c>
      <c r="AZ251" s="1">
        <v>22714.325364341152</v>
      </c>
      <c r="BA251" s="1">
        <f t="shared" si="34"/>
        <v>9999</v>
      </c>
    </row>
    <row r="252" spans="1:53">
      <c r="A252" s="2">
        <f t="shared" si="35"/>
        <v>2246</v>
      </c>
      <c r="B252" s="1">
        <f>economy!Z292</f>
        <v>424.11545210975078</v>
      </c>
      <c r="C252" s="1">
        <f>economy!AA292</f>
        <v>2014.1429049582596</v>
      </c>
      <c r="D252" s="1">
        <f>economy!AB292</f>
        <v>10407.87235158341</v>
      </c>
      <c r="E252" s="1">
        <f>SUMPRODUCT(economy!B292:D292,economy!K292:M292)/SUM(economy!B292:D292)</f>
        <v>10069.48440355489</v>
      </c>
      <c r="F252" s="1">
        <v>2152.76493578187</v>
      </c>
      <c r="G252" s="1">
        <v>11325.425520971983</v>
      </c>
      <c r="H252" s="1">
        <v>63307.084304794669</v>
      </c>
      <c r="I252" s="1">
        <v>43361.574556517386</v>
      </c>
      <c r="J252" s="1">
        <v>2140.4544134993002</v>
      </c>
      <c r="K252" s="1">
        <v>11110.998903088161</v>
      </c>
      <c r="L252" s="1">
        <v>61568.455634733044</v>
      </c>
      <c r="M252" s="1">
        <v>45093.570362184131</v>
      </c>
      <c r="N252" s="1">
        <f t="shared" si="27"/>
        <v>2246</v>
      </c>
      <c r="O252" s="1">
        <v>2120.9351010819</v>
      </c>
      <c r="P252" s="1">
        <v>10867.409823212014</v>
      </c>
      <c r="Q252" s="1">
        <v>59700.52546341448</v>
      </c>
      <c r="R252" s="1">
        <v>46874.974365821821</v>
      </c>
      <c r="S252" s="1">
        <f t="shared" si="28"/>
        <v>2246</v>
      </c>
      <c r="T252" s="1">
        <v>2093.5754099622959</v>
      </c>
      <c r="U252" s="1">
        <v>10592.814889947464</v>
      </c>
      <c r="V252" s="1">
        <v>57697.966644623833</v>
      </c>
      <c r="W252" s="1">
        <v>48702.687857764475</v>
      </c>
      <c r="X252" s="1">
        <f t="shared" si="29"/>
        <v>2246</v>
      </c>
      <c r="Y252" s="1">
        <v>2057.7243461531921</v>
      </c>
      <c r="Z252" s="1">
        <v>10285.310981881807</v>
      </c>
      <c r="AA252" s="1">
        <v>55555.232104526949</v>
      </c>
      <c r="AB252" s="1">
        <v>50572.4350365727</v>
      </c>
      <c r="AC252" s="1">
        <f t="shared" si="30"/>
        <v>2246</v>
      </c>
      <c r="AD252" s="1">
        <v>1086.4690160996383</v>
      </c>
      <c r="AE252" s="1">
        <v>4986.0715351075969</v>
      </c>
      <c r="AF252" s="1">
        <v>25210.883423468127</v>
      </c>
      <c r="AG252" s="1">
        <v>20670.632833686592</v>
      </c>
      <c r="AH252" s="1">
        <v>1048.3838832536283</v>
      </c>
      <c r="AI252" s="1">
        <v>4808.4192989625171</v>
      </c>
      <c r="AJ252" s="1">
        <v>24303.329016326163</v>
      </c>
      <c r="AK252" s="1">
        <v>21002.214605939236</v>
      </c>
      <c r="AL252" s="1">
        <f t="shared" si="31"/>
        <v>9999</v>
      </c>
      <c r="AM252" s="1">
        <v>1012.6819634651031</v>
      </c>
      <c r="AN252" s="1">
        <v>4640.9038249764717</v>
      </c>
      <c r="AO252" s="1">
        <v>23444.607826560663</v>
      </c>
      <c r="AP252" s="1">
        <v>21413.657216189124</v>
      </c>
      <c r="AQ252" s="1">
        <f t="shared" si="32"/>
        <v>9999</v>
      </c>
      <c r="AR252" s="1">
        <v>983.31229951261412</v>
      </c>
      <c r="AS252" s="1">
        <v>4501.0609676484628</v>
      </c>
      <c r="AT252" s="1">
        <v>22721.476409147817</v>
      </c>
      <c r="AU252" s="1">
        <v>22004.738656992697</v>
      </c>
      <c r="AV252" s="1">
        <f t="shared" si="33"/>
        <v>9999</v>
      </c>
      <c r="AW252" s="1">
        <v>964.78565676405378</v>
      </c>
      <c r="AX252" s="1">
        <v>4408.9219986084972</v>
      </c>
      <c r="AY252" s="1">
        <v>22233.021806291377</v>
      </c>
      <c r="AZ252" s="1">
        <v>22913.705187955376</v>
      </c>
      <c r="BA252" s="1">
        <f t="shared" si="34"/>
        <v>9999</v>
      </c>
    </row>
    <row r="253" spans="1:53">
      <c r="A253" s="2">
        <f t="shared" si="35"/>
        <v>2247</v>
      </c>
      <c r="B253" s="1">
        <f>economy!Z293</f>
        <v>414.19107880576416</v>
      </c>
      <c r="C253" s="1">
        <f>economy!AA293</f>
        <v>1975.4061171455942</v>
      </c>
      <c r="D253" s="1">
        <f>economy!AB293</f>
        <v>10331.819940340609</v>
      </c>
      <c r="E253" s="1">
        <f>SUMPRODUCT(economy!B293:D293,economy!K293:M293)/SUM(economy!B293:D293)</f>
        <v>9982.5070922487375</v>
      </c>
      <c r="F253" s="1">
        <v>2124.3316398802763</v>
      </c>
      <c r="G253" s="1">
        <v>11218.433070860006</v>
      </c>
      <c r="H253" s="1">
        <v>63453.365340883727</v>
      </c>
      <c r="I253" s="1">
        <v>43444.77812623544</v>
      </c>
      <c r="J253" s="1">
        <v>2112.2308555878499</v>
      </c>
      <c r="K253" s="1">
        <v>11006.121463793617</v>
      </c>
      <c r="L253" s="1">
        <v>61710.844448415824</v>
      </c>
      <c r="M253" s="1">
        <v>45180.598504414818</v>
      </c>
      <c r="N253" s="1">
        <f t="shared" si="27"/>
        <v>2247</v>
      </c>
      <c r="O253" s="1">
        <v>2093.0267766604111</v>
      </c>
      <c r="P253" s="1">
        <v>10764.964269840972</v>
      </c>
      <c r="Q253" s="1">
        <v>59838.903222474961</v>
      </c>
      <c r="R253" s="1">
        <v>46966.193438776623</v>
      </c>
      <c r="S253" s="1">
        <f t="shared" si="28"/>
        <v>2247</v>
      </c>
      <c r="T253" s="1">
        <v>2066.0950539835062</v>
      </c>
      <c r="U253" s="1">
        <v>10493.132141827378</v>
      </c>
      <c r="V253" s="1">
        <v>57832.190304142059</v>
      </c>
      <c r="W253" s="1">
        <v>48798.487527698177</v>
      </c>
      <c r="X253" s="1">
        <f t="shared" si="29"/>
        <v>2247</v>
      </c>
      <c r="Y253" s="1">
        <v>2030.7918316808298</v>
      </c>
      <c r="Z253" s="1">
        <v>10188.735372647829</v>
      </c>
      <c r="AA253" s="1">
        <v>55685.129347876449</v>
      </c>
      <c r="AB253" s="1">
        <v>50673.225957520946</v>
      </c>
      <c r="AC253" s="1">
        <f t="shared" si="30"/>
        <v>2247</v>
      </c>
      <c r="AD253" s="1">
        <v>1079.207244618641</v>
      </c>
      <c r="AE253" s="1">
        <v>4969.2428740764199</v>
      </c>
      <c r="AF253" s="1">
        <v>25416.309951905398</v>
      </c>
      <c r="AG253" s="1">
        <v>20839.014746115303</v>
      </c>
      <c r="AH253" s="1">
        <v>1041.9674127466005</v>
      </c>
      <c r="AI253" s="1">
        <v>4794.8329184819622</v>
      </c>
      <c r="AJ253" s="1">
        <v>24514.598373926503</v>
      </c>
      <c r="AK253" s="1">
        <v>21185.166236694993</v>
      </c>
      <c r="AL253" s="1">
        <f t="shared" si="31"/>
        <v>9999</v>
      </c>
      <c r="AM253" s="1">
        <v>1006.8179844013587</v>
      </c>
      <c r="AN253" s="1">
        <v>4629.3016358707519</v>
      </c>
      <c r="AO253" s="1">
        <v>23656.020450769221</v>
      </c>
      <c r="AP253" s="1">
        <v>21607.532306584944</v>
      </c>
      <c r="AQ253" s="1">
        <f t="shared" si="32"/>
        <v>9999</v>
      </c>
      <c r="AR253" s="1">
        <v>977.6148579576103</v>
      </c>
      <c r="AS253" s="1">
        <v>4489.8322800781889</v>
      </c>
      <c r="AT253" s="1">
        <v>22926.58577497931</v>
      </c>
      <c r="AU253" s="1">
        <v>22204.463152544689</v>
      </c>
      <c r="AV253" s="1">
        <f t="shared" si="33"/>
        <v>9999</v>
      </c>
      <c r="AW253" s="1">
        <v>958.78672190019972</v>
      </c>
      <c r="AX253" s="1">
        <v>4396.1613803330047</v>
      </c>
      <c r="AY253" s="1">
        <v>22425.06799609695</v>
      </c>
      <c r="AZ253" s="1">
        <v>23112.863368732847</v>
      </c>
      <c r="BA253" s="1">
        <f t="shared" si="34"/>
        <v>9999</v>
      </c>
    </row>
    <row r="254" spans="1:53">
      <c r="A254" s="2">
        <f t="shared" si="35"/>
        <v>2248</v>
      </c>
      <c r="B254" s="1">
        <f>economy!Z294</f>
        <v>404.33932654325019</v>
      </c>
      <c r="C254" s="1">
        <f>economy!AA294</f>
        <v>1936.6985250222581</v>
      </c>
      <c r="D254" s="1">
        <f>economy!AB294</f>
        <v>10252.754474250893</v>
      </c>
      <c r="E254" s="1">
        <f>SUMPRODUCT(economy!B294:D294,economy!K294:M294)/SUM(economy!B294:D294)</f>
        <v>9892.727199525134</v>
      </c>
      <c r="F254" s="1">
        <v>2096.2932452670098</v>
      </c>
      <c r="G254" s="1">
        <v>11112.373384213377</v>
      </c>
      <c r="H254" s="1">
        <v>63599.310980956274</v>
      </c>
      <c r="I254" s="1">
        <v>43528.242023008352</v>
      </c>
      <c r="J254" s="1">
        <v>2084.3945253720913</v>
      </c>
      <c r="K254" s="1">
        <v>10902.144955381187</v>
      </c>
      <c r="L254" s="1">
        <v>61852.864618340995</v>
      </c>
      <c r="M254" s="1">
        <v>45267.83064471306</v>
      </c>
      <c r="N254" s="1">
        <f t="shared" si="27"/>
        <v>2248</v>
      </c>
      <c r="O254" s="1">
        <v>2065.4964515918869</v>
      </c>
      <c r="P254" s="1">
        <v>10663.384661499513</v>
      </c>
      <c r="Q254" s="1">
        <v>59976.880337530391</v>
      </c>
      <c r="R254" s="1">
        <v>47057.554146937815</v>
      </c>
      <c r="S254" s="1">
        <f t="shared" si="28"/>
        <v>2248</v>
      </c>
      <c r="T254" s="1">
        <v>2038.9818819509501</v>
      </c>
      <c r="U254" s="1">
        <v>10394.277277009387</v>
      </c>
      <c r="V254" s="1">
        <v>57965.983131718072</v>
      </c>
      <c r="W254" s="1">
        <v>48894.360248801204</v>
      </c>
      <c r="X254" s="1">
        <f t="shared" si="29"/>
        <v>2248</v>
      </c>
      <c r="Y254" s="1">
        <v>2004.2140786109173</v>
      </c>
      <c r="Z254" s="1">
        <v>10092.946624935699</v>
      </c>
      <c r="AA254" s="1">
        <v>55814.568006920912</v>
      </c>
      <c r="AB254" s="1">
        <v>50774.014995243735</v>
      </c>
      <c r="AC254" s="1">
        <f t="shared" si="30"/>
        <v>2248</v>
      </c>
      <c r="AD254" s="1">
        <v>1071.8300149327711</v>
      </c>
      <c r="AE254" s="1">
        <v>4951.7104396210234</v>
      </c>
      <c r="AF254" s="1">
        <v>25619.640777575885</v>
      </c>
      <c r="AG254" s="1">
        <v>21005.67977284066</v>
      </c>
      <c r="AH254" s="1">
        <v>1035.431970693453</v>
      </c>
      <c r="AI254" s="1">
        <v>4780.5518061307066</v>
      </c>
      <c r="AJ254" s="1">
        <v>24724.074931600582</v>
      </c>
      <c r="AK254" s="1">
        <v>21366.555945643762</v>
      </c>
      <c r="AL254" s="1">
        <f t="shared" si="31"/>
        <v>9999</v>
      </c>
      <c r="AM254" s="1">
        <v>1000.8456097703629</v>
      </c>
      <c r="AN254" s="1">
        <v>4617.06741106957</v>
      </c>
      <c r="AO254" s="1">
        <v>23866.074282805646</v>
      </c>
      <c r="AP254" s="1">
        <v>21800.143165378235</v>
      </c>
      <c r="AQ254" s="1">
        <f t="shared" si="32"/>
        <v>9999</v>
      </c>
      <c r="AR254" s="1">
        <v>971.8343977144666</v>
      </c>
      <c r="AS254" s="1">
        <v>4478.0883149724468</v>
      </c>
      <c r="AT254" s="1">
        <v>23130.874448750692</v>
      </c>
      <c r="AU254" s="1">
        <v>22403.363792337062</v>
      </c>
      <c r="AV254" s="1">
        <f t="shared" si="33"/>
        <v>9999</v>
      </c>
      <c r="AW254" s="1">
        <v>952.74454160464666</v>
      </c>
      <c r="AX254" s="1">
        <v>4383.0520890910948</v>
      </c>
      <c r="AY254" s="1">
        <v>22616.893777274643</v>
      </c>
      <c r="AZ254" s="1">
        <v>23311.764900805869</v>
      </c>
      <c r="BA254" s="1">
        <f t="shared" si="34"/>
        <v>9999</v>
      </c>
    </row>
    <row r="255" spans="1:53">
      <c r="A255" s="2">
        <f t="shared" si="35"/>
        <v>2249</v>
      </c>
      <c r="B255" s="1">
        <f>economy!Z295</f>
        <v>394.57550404077062</v>
      </c>
      <c r="C255" s="1">
        <f>economy!AA295</f>
        <v>1898.0913379131471</v>
      </c>
      <c r="D255" s="1">
        <f>economy!AB295</f>
        <v>10170.980367068547</v>
      </c>
      <c r="E255" s="1">
        <f>SUMPRODUCT(economy!B295:D295,economy!K295:M295)/SUM(economy!B295:D295)</f>
        <v>9800.465447480412</v>
      </c>
      <c r="F255" s="1">
        <v>2068.6437584803066</v>
      </c>
      <c r="G255" s="1">
        <v>11007.239440557736</v>
      </c>
      <c r="H255" s="1">
        <v>63744.921694533703</v>
      </c>
      <c r="I255" s="1">
        <v>43611.963943116083</v>
      </c>
      <c r="J255" s="1">
        <v>2056.9397214812216</v>
      </c>
      <c r="K255" s="1">
        <v>10799.063097843145</v>
      </c>
      <c r="L255" s="1">
        <v>61994.517200488888</v>
      </c>
      <c r="M255" s="1">
        <v>45355.26523060727</v>
      </c>
      <c r="N255" s="1">
        <f t="shared" si="27"/>
        <v>2249</v>
      </c>
      <c r="O255" s="1">
        <v>2038.3387365910278</v>
      </c>
      <c r="P255" s="1">
        <v>10562.665472397561</v>
      </c>
      <c r="Q255" s="1">
        <v>60114.458394710702</v>
      </c>
      <c r="R255" s="1">
        <v>47149.055710498964</v>
      </c>
      <c r="S255" s="1">
        <f t="shared" si="28"/>
        <v>2249</v>
      </c>
      <c r="T255" s="1">
        <v>2012.2308347994385</v>
      </c>
      <c r="U255" s="1">
        <v>10296.245530427213</v>
      </c>
      <c r="V255" s="1">
        <v>58099.347180600467</v>
      </c>
      <c r="W255" s="1">
        <v>48990.306027644554</v>
      </c>
      <c r="X255" s="1">
        <f t="shared" si="29"/>
        <v>2249</v>
      </c>
      <c r="Y255" s="1">
        <v>1977.986373977556</v>
      </c>
      <c r="Z255" s="1">
        <v>9997.9407327791705</v>
      </c>
      <c r="AA255" s="1">
        <v>55943.550532675712</v>
      </c>
      <c r="AB255" s="1">
        <v>50874.802947199256</v>
      </c>
      <c r="AC255" s="1">
        <f t="shared" si="30"/>
        <v>2249</v>
      </c>
      <c r="AD255" s="1">
        <v>1064.3463665133065</v>
      </c>
      <c r="AE255" s="1">
        <v>4933.508906547554</v>
      </c>
      <c r="AF255" s="1">
        <v>25820.934290010169</v>
      </c>
      <c r="AG255" s="1">
        <v>21170.679270864974</v>
      </c>
      <c r="AH255" s="1">
        <v>1028.7851910533816</v>
      </c>
      <c r="AI255" s="1">
        <v>4765.6042673819384</v>
      </c>
      <c r="AJ255" s="1">
        <v>24931.791461275287</v>
      </c>
      <c r="AK255" s="1">
        <v>21546.415448843047</v>
      </c>
      <c r="AL255" s="1">
        <f t="shared" si="31"/>
        <v>9999</v>
      </c>
      <c r="AM255" s="1">
        <v>994.77065173224048</v>
      </c>
      <c r="AN255" s="1">
        <v>4604.2218594263859</v>
      </c>
      <c r="AO255" s="1">
        <v>24074.777166566008</v>
      </c>
      <c r="AP255" s="1">
        <v>21991.500078896392</v>
      </c>
      <c r="AQ255" s="1">
        <f t="shared" si="32"/>
        <v>9999</v>
      </c>
      <c r="AR255" s="1">
        <v>965.97458326340472</v>
      </c>
      <c r="AS255" s="1">
        <v>4465.8413843494873</v>
      </c>
      <c r="AT255" s="1">
        <v>23334.327692738589</v>
      </c>
      <c r="AU255" s="1">
        <v>22601.428964845247</v>
      </c>
      <c r="AV255" s="1">
        <f t="shared" si="33"/>
        <v>9999</v>
      </c>
      <c r="AW255" s="1">
        <v>946.66043960973229</v>
      </c>
      <c r="AX255" s="1">
        <v>4369.5978078471844</v>
      </c>
      <c r="AY255" s="1">
        <v>22808.465880390213</v>
      </c>
      <c r="AZ255" s="1">
        <v>23510.377530328162</v>
      </c>
      <c r="BA255" s="1">
        <f t="shared" si="34"/>
        <v>9999</v>
      </c>
    </row>
    <row r="256" spans="1:53">
      <c r="A256" s="2">
        <f t="shared" si="35"/>
        <v>2250</v>
      </c>
      <c r="B256" s="1">
        <f>economy!Z296</f>
        <v>384.91386623088016</v>
      </c>
      <c r="C256" s="1">
        <f>economy!AA296</f>
        <v>1859.6520147121237</v>
      </c>
      <c r="D256" s="1">
        <f>economy!AB296</f>
        <v>10086.798760111426</v>
      </c>
      <c r="E256" s="1">
        <f>SUMPRODUCT(economy!B296:D296,economy!K296:M296)/SUM(economy!B296:D296)</f>
        <v>9706.0379779336909</v>
      </c>
      <c r="F256" s="1">
        <v>2041.3772806618965</v>
      </c>
      <c r="G256" s="1">
        <v>10903.02423059703</v>
      </c>
      <c r="H256" s="1">
        <v>63890.197870734686</v>
      </c>
      <c r="I256" s="1">
        <v>43695.941470073456</v>
      </c>
      <c r="J256" s="1">
        <v>2029.8608275100316</v>
      </c>
      <c r="K256" s="1">
        <v>10696.869604054955</v>
      </c>
      <c r="L256" s="1">
        <v>62135.803167534315</v>
      </c>
      <c r="M256" s="1">
        <v>45442.900586034142</v>
      </c>
      <c r="N256" s="1">
        <f t="shared" si="27"/>
        <v>2250</v>
      </c>
      <c r="O256" s="1">
        <v>2011.5483176747759</v>
      </c>
      <c r="P256" s="1">
        <v>10462.801152261596</v>
      </c>
      <c r="Q256" s="1">
        <v>60251.638895841505</v>
      </c>
      <c r="R256" s="1">
        <v>47240.697216667591</v>
      </c>
      <c r="S256" s="1">
        <f t="shared" si="28"/>
        <v>2250</v>
      </c>
      <c r="T256" s="1">
        <v>1985.8369191688607</v>
      </c>
      <c r="U256" s="1">
        <v>10199.032096309447</v>
      </c>
      <c r="V256" s="1">
        <v>58232.284420628697</v>
      </c>
      <c r="W256" s="1">
        <v>49086.324730144137</v>
      </c>
      <c r="X256" s="1">
        <f t="shared" si="29"/>
        <v>2250</v>
      </c>
      <c r="Y256" s="1">
        <v>1952.1040610875691</v>
      </c>
      <c r="Z256" s="1">
        <v>9903.7136346522511</v>
      </c>
      <c r="AA256" s="1">
        <v>56072.079295491429</v>
      </c>
      <c r="AB256" s="1">
        <v>50975.590464556641</v>
      </c>
      <c r="AC256" s="1">
        <f t="shared" si="30"/>
        <v>2250</v>
      </c>
      <c r="AD256" s="1">
        <v>1056.7650395154301</v>
      </c>
      <c r="AE256" s="1">
        <v>4914.6721434573037</v>
      </c>
      <c r="AF256" s="1">
        <v>26020.249955748161</v>
      </c>
      <c r="AG256" s="1">
        <v>21334.065326143576</v>
      </c>
      <c r="AH256" s="1">
        <v>1022.0345205186366</v>
      </c>
      <c r="AI256" s="1">
        <v>4750.0182150655592</v>
      </c>
      <c r="AJ256" s="1">
        <v>25137.782554079498</v>
      </c>
      <c r="AK256" s="1">
        <v>21724.777911745416</v>
      </c>
      <c r="AL256" s="1">
        <f t="shared" si="31"/>
        <v>9999</v>
      </c>
      <c r="AM256" s="1">
        <v>988.59884732660453</v>
      </c>
      <c r="AN256" s="1">
        <v>4590.7856878547682</v>
      </c>
      <c r="AO256" s="1">
        <v>24282.139282615648</v>
      </c>
      <c r="AP256" s="1">
        <v>22181.615380944178</v>
      </c>
      <c r="AQ256" s="1">
        <f t="shared" si="32"/>
        <v>9999</v>
      </c>
      <c r="AR256" s="1">
        <v>960.03910931035</v>
      </c>
      <c r="AS256" s="1">
        <v>4453.1041410920679</v>
      </c>
      <c r="AT256" s="1">
        <v>23536.933363243068</v>
      </c>
      <c r="AU256" s="1">
        <v>22798.649521988467</v>
      </c>
      <c r="AV256" s="1">
        <f t="shared" si="33"/>
        <v>9999</v>
      </c>
      <c r="AW256" s="1">
        <v>940.5358615185138</v>
      </c>
      <c r="AX256" s="1">
        <v>4355.802832358987</v>
      </c>
      <c r="AY256" s="1">
        <v>22999.753618223745</v>
      </c>
      <c r="AZ256" s="1">
        <v>23708.671653098336</v>
      </c>
      <c r="BA256" s="1">
        <f t="shared" si="34"/>
        <v>9999</v>
      </c>
    </row>
    <row r="257" spans="1:53">
      <c r="A257" s="2">
        <f t="shared" si="35"/>
        <v>2251</v>
      </c>
      <c r="B257" s="1">
        <f>economy!Z297</f>
        <v>375.36762429451176</v>
      </c>
      <c r="C257" s="1">
        <f>economy!AA297</f>
        <v>1821.4442313367488</v>
      </c>
      <c r="D257" s="1">
        <f>economy!AB297</f>
        <v>10000.506715435651</v>
      </c>
      <c r="E257" s="1">
        <f>SUMPRODUCT(economy!B297:D297,economy!K297:M297)/SUM(economy!B297:D297)</f>
        <v>9609.7555338150705</v>
      </c>
      <c r="F257" s="1">
        <v>2014.4880064794318</v>
      </c>
      <c r="G257" s="1">
        <v>10799.720758797694</v>
      </c>
      <c r="H257" s="1">
        <v>64035.139822091041</v>
      </c>
      <c r="I257" s="1">
        <v>43780.172079892938</v>
      </c>
      <c r="J257" s="1">
        <v>2003.1523112075133</v>
      </c>
      <c r="K257" s="1">
        <v>10595.558182699544</v>
      </c>
      <c r="L257" s="1">
        <v>62276.723412389641</v>
      </c>
      <c r="M257" s="1">
        <v>45530.734916587455</v>
      </c>
      <c r="N257" s="1">
        <f t="shared" si="27"/>
        <v>2251</v>
      </c>
      <c r="O257" s="1">
        <v>1985.119955602293</v>
      </c>
      <c r="P257" s="1">
        <v>10363.786129544649</v>
      </c>
      <c r="Q257" s="1">
        <v>60388.423261680298</v>
      </c>
      <c r="R257" s="1">
        <v>47332.477624840307</v>
      </c>
      <c r="S257" s="1">
        <f t="shared" si="28"/>
        <v>2251</v>
      </c>
      <c r="T257" s="1">
        <v>1959.7952070780684</v>
      </c>
      <c r="U257" s="1">
        <v>10102.632131617411</v>
      </c>
      <c r="V257" s="1">
        <v>58364.796741133941</v>
      </c>
      <c r="W257" s="1">
        <v>49182.416086598547</v>
      </c>
      <c r="X257" s="1">
        <f t="shared" si="29"/>
        <v>2251</v>
      </c>
      <c r="Y257" s="1">
        <v>1926.5625394082469</v>
      </c>
      <c r="Z257" s="1">
        <v>9810.2612170742195</v>
      </c>
      <c r="AA257" s="1">
        <v>56200.156587596182</v>
      </c>
      <c r="AB257" s="1">
        <v>51076.37805702952</v>
      </c>
      <c r="AC257" s="1">
        <f t="shared" si="30"/>
        <v>2251</v>
      </c>
      <c r="AD257" s="1">
        <v>1049.0944742110141</v>
      </c>
      <c r="AE257" s="1">
        <v>4895.2331894366298</v>
      </c>
      <c r="AF257" s="1">
        <v>26217.648138503293</v>
      </c>
      <c r="AG257" s="1">
        <v>21495.890608299389</v>
      </c>
      <c r="AH257" s="1">
        <v>1015.1872128674109</v>
      </c>
      <c r="AI257" s="1">
        <v>4733.8211316145726</v>
      </c>
      <c r="AJ257" s="1">
        <v>25342.084446818157</v>
      </c>
      <c r="AK257" s="1">
        <v>21901.677799359757</v>
      </c>
      <c r="AL257" s="1">
        <f t="shared" si="31"/>
        <v>9999</v>
      </c>
      <c r="AM257" s="1">
        <v>982.33584876809789</v>
      </c>
      <c r="AN257" s="1">
        <v>4576.779553573534</v>
      </c>
      <c r="AO257" s="1">
        <v>24488.17299233536</v>
      </c>
      <c r="AP257" s="1">
        <v>22370.503308697604</v>
      </c>
      <c r="AQ257" s="1">
        <f t="shared" si="32"/>
        <v>9999</v>
      </c>
      <c r="AR257" s="1">
        <v>954.03168828982075</v>
      </c>
      <c r="AS257" s="1">
        <v>4439.8895262157876</v>
      </c>
      <c r="AT257" s="1">
        <v>23738.681782185457</v>
      </c>
      <c r="AU257" s="1">
        <v>22995.018651542006</v>
      </c>
      <c r="AV257" s="1">
        <f t="shared" si="33"/>
        <v>9999</v>
      </c>
      <c r="AW257" s="1">
        <v>934.37236086287487</v>
      </c>
      <c r="AX257" s="1">
        <v>4341.6720184145588</v>
      </c>
      <c r="AY257" s="1">
        <v>23190.728790896013</v>
      </c>
      <c r="AZ257" s="1">
        <v>23906.620212574267</v>
      </c>
      <c r="BA257" s="1">
        <f t="shared" si="34"/>
        <v>9999</v>
      </c>
    </row>
    <row r="258" spans="1:53">
      <c r="A258" s="2">
        <f t="shared" si="35"/>
        <v>2252</v>
      </c>
      <c r="B258" s="1">
        <f>economy!Z298</f>
        <v>365.9489589283649</v>
      </c>
      <c r="C258" s="1">
        <f>economy!AA298</f>
        <v>1783.5278631680321</v>
      </c>
      <c r="D258" s="1">
        <f>economy!AB298</f>
        <v>9912.3964473295509</v>
      </c>
      <c r="E258" s="1">
        <f>SUMPRODUCT(economy!B298:D298,economy!K298:M298)/SUM(economy!B298:D298)</f>
        <v>9511.9226843811084</v>
      </c>
      <c r="F258" s="1">
        <v>1987.9702230283078</v>
      </c>
      <c r="G258" s="1">
        <v>10697.322045818226</v>
      </c>
      <c r="H258" s="1">
        <v>64179.747788259825</v>
      </c>
      <c r="I258" s="1">
        <v>43864.653146202603</v>
      </c>
      <c r="J258" s="1">
        <v>1976.8087236397009</v>
      </c>
      <c r="K258" s="1">
        <v>10495.122541037324</v>
      </c>
      <c r="L258" s="1">
        <v>62417.278751659891</v>
      </c>
      <c r="M258" s="1">
        <v>45618.766314633729</v>
      </c>
      <c r="N258" s="1">
        <f t="shared" si="27"/>
        <v>2252</v>
      </c>
      <c r="O258" s="1">
        <v>1959.0484852848533</v>
      </c>
      <c r="P258" s="1">
        <v>10265.614814484568</v>
      </c>
      <c r="Q258" s="1">
        <v>60524.812835080753</v>
      </c>
      <c r="R258" s="1">
        <v>47424.395771657815</v>
      </c>
      <c r="S258" s="1">
        <f t="shared" si="28"/>
        <v>2252</v>
      </c>
      <c r="T258" s="1">
        <v>1934.1008355652723</v>
      </c>
      <c r="U258" s="1">
        <v>10007.040759335778</v>
      </c>
      <c r="V258" s="1">
        <v>58496.885953782519</v>
      </c>
      <c r="W258" s="1">
        <v>49278.579696620793</v>
      </c>
      <c r="X258" s="1">
        <f t="shared" si="29"/>
        <v>2252</v>
      </c>
      <c r="Y258" s="1">
        <v>1901.3572644191372</v>
      </c>
      <c r="Z258" s="1">
        <v>9717.5793180734599</v>
      </c>
      <c r="AA258" s="1">
        <v>56327.784625594672</v>
      </c>
      <c r="AB258" s="1">
        <v>51177.166097618159</v>
      </c>
      <c r="AC258" s="1">
        <f t="shared" si="30"/>
        <v>2252</v>
      </c>
      <c r="AD258" s="1">
        <v>1041.3428113685043</v>
      </c>
      <c r="AE258" s="1">
        <v>4875.2242348399068</v>
      </c>
      <c r="AF258" s="1">
        <v>26413.189928451051</v>
      </c>
      <c r="AG258" s="1">
        <v>21656.208233088932</v>
      </c>
      <c r="AH258" s="1">
        <v>1008.2503243485135</v>
      </c>
      <c r="AI258" s="1">
        <v>4717.0400353550394</v>
      </c>
      <c r="AJ258" s="1">
        <v>25544.734855438313</v>
      </c>
      <c r="AK258" s="1">
        <v>22077.150732795548</v>
      </c>
      <c r="AL258" s="1">
        <f t="shared" si="31"/>
        <v>9999</v>
      </c>
      <c r="AM258" s="1">
        <v>975.9872147730897</v>
      </c>
      <c r="AN258" s="1">
        <v>4562.22402006228</v>
      </c>
      <c r="AO258" s="1">
        <v>24692.892686681404</v>
      </c>
      <c r="AP258" s="1">
        <v>22558.179863187695</v>
      </c>
      <c r="AQ258" s="1">
        <f t="shared" si="32"/>
        <v>9999</v>
      </c>
      <c r="AR258" s="1">
        <v>947.95603882042178</v>
      </c>
      <c r="AS258" s="1">
        <v>4426.210719281491</v>
      </c>
      <c r="AT258" s="1">
        <v>23939.565610972233</v>
      </c>
      <c r="AU258" s="1">
        <v>23190.531752110546</v>
      </c>
      <c r="AV258" s="1">
        <f t="shared" si="33"/>
        <v>9999</v>
      </c>
      <c r="AW258" s="1">
        <v>928.17158598116293</v>
      </c>
      <c r="AX258" s="1">
        <v>4327.2107315176518</v>
      </c>
      <c r="AY258" s="1">
        <v>23381.365591291677</v>
      </c>
      <c r="AZ258" s="1">
        <v>24104.198598514584</v>
      </c>
      <c r="BA258" s="1">
        <f t="shared" si="34"/>
        <v>9999</v>
      </c>
    </row>
    <row r="259" spans="1:53">
      <c r="A259" s="2">
        <f t="shared" si="35"/>
        <v>2253</v>
      </c>
      <c r="B259" s="1">
        <f>economy!Z299</f>
        <v>356.66903663814787</v>
      </c>
      <c r="C259" s="1">
        <f>economy!AA299</f>
        <v>1745.958981891883</v>
      </c>
      <c r="D259" s="1">
        <f>economy!AB299</f>
        <v>9822.7545940793279</v>
      </c>
      <c r="E259" s="1">
        <f>SUMPRODUCT(economy!B299:D299,economy!K299:M299)/SUM(economy!B299:D299)</f>
        <v>9412.8370962061072</v>
      </c>
      <c r="F259" s="1">
        <v>1961.8183087153027</v>
      </c>
      <c r="G259" s="1">
        <v>10595.821130790267</v>
      </c>
      <c r="H259" s="1">
        <v>64324.021939629594</v>
      </c>
      <c r="I259" s="1">
        <v>43949.381945221867</v>
      </c>
      <c r="J259" s="1">
        <v>1950.8246983291463</v>
      </c>
      <c r="K259" s="1">
        <v>10395.556387527962</v>
      </c>
      <c r="L259" s="1">
        <v>62557.469929008104</v>
      </c>
      <c r="M259" s="1">
        <v>45706.992764296323</v>
      </c>
      <c r="N259" s="1">
        <f t="shared" si="27"/>
        <v>2253</v>
      </c>
      <c r="O259" s="1">
        <v>1933.3288151680367</v>
      </c>
      <c r="P259" s="1">
        <v>10168.281602016061</v>
      </c>
      <c r="Q259" s="1">
        <v>60660.808884082144</v>
      </c>
      <c r="R259" s="1">
        <v>47516.450375940316</v>
      </c>
      <c r="S259" s="1">
        <f t="shared" si="28"/>
        <v>2253</v>
      </c>
      <c r="T259" s="1">
        <v>1908.7490062972392</v>
      </c>
      <c r="U259" s="1">
        <v>9912.253071620702</v>
      </c>
      <c r="V259" s="1">
        <v>58628.553795359643</v>
      </c>
      <c r="W259" s="1">
        <v>49374.815033963911</v>
      </c>
      <c r="X259" s="1">
        <f t="shared" si="29"/>
        <v>2253</v>
      </c>
      <c r="Y259" s="1">
        <v>1876.4837474300275</v>
      </c>
      <c r="Z259" s="1">
        <v>9625.6637305143868</v>
      </c>
      <c r="AA259" s="1">
        <v>56454.965552921727</v>
      </c>
      <c r="AB259" s="1">
        <v>51277.954827260372</v>
      </c>
      <c r="AC259" s="1">
        <f t="shared" si="30"/>
        <v>2253</v>
      </c>
      <c r="AD259" s="1">
        <v>1033.5178934965743</v>
      </c>
      <c r="AE259" s="1">
        <v>4854.6766058928761</v>
      </c>
      <c r="AF259" s="1">
        <v>26606.936980462666</v>
      </c>
      <c r="AG259" s="1">
        <v>21815.071632443487</v>
      </c>
      <c r="AH259" s="1">
        <v>1001.230710025139</v>
      </c>
      <c r="AI259" s="1">
        <v>4699.7014506208452</v>
      </c>
      <c r="AJ259" s="1">
        <v>25745.772815455024</v>
      </c>
      <c r="AK259" s="1">
        <v>22251.233352133342</v>
      </c>
      <c r="AL259" s="1">
        <f t="shared" si="31"/>
        <v>9999</v>
      </c>
      <c r="AM259" s="1">
        <v>969.55840285944123</v>
      </c>
      <c r="AN259" s="1">
        <v>4547.139516571674</v>
      </c>
      <c r="AO259" s="1">
        <v>24896.314639659042</v>
      </c>
      <c r="AP259" s="1">
        <v>22744.662674440271</v>
      </c>
      <c r="AQ259" s="1">
        <f t="shared" si="32"/>
        <v>9999</v>
      </c>
      <c r="AR259" s="1">
        <v>941.81587507120162</v>
      </c>
      <c r="AS259" s="1">
        <v>4412.0810918591224</v>
      </c>
      <c r="AT259" s="1">
        <v>24139.57972681478</v>
      </c>
      <c r="AU259" s="1">
        <v>23385.186310828696</v>
      </c>
      <c r="AV259" s="1">
        <f t="shared" si="33"/>
        <v>9999</v>
      </c>
      <c r="AW259" s="1">
        <v>921.93526768848778</v>
      </c>
      <c r="AX259" s="1">
        <v>4312.4247989807036</v>
      </c>
      <c r="AY259" s="1">
        <v>23571.640511000471</v>
      </c>
      <c r="AZ259" s="1">
        <v>24301.38454646615</v>
      </c>
      <c r="BA259" s="1">
        <f t="shared" si="34"/>
        <v>9999</v>
      </c>
    </row>
    <row r="260" spans="1:53">
      <c r="A260" s="2">
        <f t="shared" si="35"/>
        <v>2254</v>
      </c>
      <c r="B260" s="1">
        <f>economy!Z300</f>
        <v>347.53802884999135</v>
      </c>
      <c r="C260" s="1">
        <f>economy!AA300</f>
        <v>1708.7898661340878</v>
      </c>
      <c r="D260" s="1">
        <f>economy!AB300</f>
        <v>9731.8615318040065</v>
      </c>
      <c r="E260" s="1">
        <f>SUMPRODUCT(economy!B300:D300,economy!K300:M300)/SUM(economy!B300:D300)</f>
        <v>9312.7888517069423</v>
      </c>
      <c r="F260" s="1">
        <v>1936.0267321263182</v>
      </c>
      <c r="G260" s="1">
        <v>10495.211073458169</v>
      </c>
      <c r="H260" s="1">
        <v>64467.962380824436</v>
      </c>
      <c r="I260" s="1">
        <v>44034.355660596921</v>
      </c>
      <c r="J260" s="1">
        <v>1925.1949503732953</v>
      </c>
      <c r="K260" s="1">
        <v>10296.853434310178</v>
      </c>
      <c r="L260" s="1">
        <v>62697.297618433025</v>
      </c>
      <c r="M260" s="1">
        <v>45795.412146309587</v>
      </c>
      <c r="N260" s="1">
        <f t="shared" si="27"/>
        <v>2254</v>
      </c>
      <c r="O260" s="1">
        <v>1907.95592658841</v>
      </c>
      <c r="P260" s="1">
        <v>10071.780874542148</v>
      </c>
      <c r="Q260" s="1">
        <v>60796.412604925878</v>
      </c>
      <c r="R260" s="1">
        <v>47608.640043504696</v>
      </c>
      <c r="S260" s="1">
        <f t="shared" si="28"/>
        <v>2254</v>
      </c>
      <c r="T260" s="1">
        <v>1883.7349851494228</v>
      </c>
      <c r="U260" s="1">
        <v>9818.2641328106802</v>
      </c>
      <c r="V260" s="1">
        <v>58759.801930494439</v>
      </c>
      <c r="W260" s="1">
        <v>49471.12145124119</v>
      </c>
      <c r="X260" s="1">
        <f t="shared" si="29"/>
        <v>2254</v>
      </c>
      <c r="Y260" s="1">
        <v>1851.9375553671589</v>
      </c>
      <c r="Z260" s="1">
        <v>9534.5102052921593</v>
      </c>
      <c r="AA260" s="1">
        <v>56581.701442250393</v>
      </c>
      <c r="AB260" s="1">
        <v>51378.744359391218</v>
      </c>
      <c r="AC260" s="1">
        <f t="shared" si="30"/>
        <v>2254</v>
      </c>
      <c r="AD260" s="1">
        <v>1025.6272668725508</v>
      </c>
      <c r="AE260" s="1">
        <v>4833.6207528537034</v>
      </c>
      <c r="AF260" s="1">
        <v>26798.95136109411</v>
      </c>
      <c r="AG260" s="1">
        <v>21972.534431898752</v>
      </c>
      <c r="AH260" s="1">
        <v>994.13502100780818</v>
      </c>
      <c r="AI260" s="1">
        <v>4681.8313814792336</v>
      </c>
      <c r="AJ260" s="1">
        <v>25945.238529286704</v>
      </c>
      <c r="AK260" s="1">
        <v>22423.963185547706</v>
      </c>
      <c r="AL260" s="1">
        <f t="shared" si="31"/>
        <v>9999</v>
      </c>
      <c r="AM260" s="1">
        <v>963.05476256266354</v>
      </c>
      <c r="AN260" s="1">
        <v>4531.5463010329413</v>
      </c>
      <c r="AO260" s="1">
        <v>25098.456866586203</v>
      </c>
      <c r="AP260" s="1">
        <v>22929.970871316451</v>
      </c>
      <c r="AQ260" s="1">
        <f t="shared" si="32"/>
        <v>9999</v>
      </c>
      <c r="AR260" s="1">
        <v>935.61489699731953</v>
      </c>
      <c r="AS260" s="1">
        <v>4397.5141639470885</v>
      </c>
      <c r="AT260" s="1">
        <v>24338.721101673371</v>
      </c>
      <c r="AU260" s="1">
        <v>23578.981783933526</v>
      </c>
      <c r="AV260" s="1">
        <f t="shared" si="33"/>
        <v>9999</v>
      </c>
      <c r="AW260" s="1">
        <v>915.66520771234468</v>
      </c>
      <c r="AX260" s="1">
        <v>4297.3204643803565</v>
      </c>
      <c r="AY260" s="1">
        <v>23761.532246982519</v>
      </c>
      <c r="AZ260" s="1">
        <v>24498.158038298694</v>
      </c>
      <c r="BA260" s="1">
        <f t="shared" si="34"/>
        <v>9999</v>
      </c>
    </row>
    <row r="261" spans="1:53">
      <c r="A261" s="2">
        <f t="shared" si="35"/>
        <v>2255</v>
      </c>
      <c r="B261" s="1">
        <f>economy!Z301</f>
        <v>338.56513363174599</v>
      </c>
      <c r="C261" s="1">
        <f>economy!AA301</f>
        <v>1672.0690252548168</v>
      </c>
      <c r="D261" s="1">
        <f>economy!AB301</f>
        <v>9639.9907319787744</v>
      </c>
      <c r="E261" s="1">
        <f>SUMPRODUCT(economy!B301:D301,economy!K301:M301)/SUM(economy!B301:D301)</f>
        <v>9212.0598167490662</v>
      </c>
      <c r="F261" s="1">
        <v>1910.5900508804018</v>
      </c>
      <c r="G261" s="1">
        <v>10395.484956183083</v>
      </c>
      <c r="H261" s="1">
        <v>64611.569154106088</v>
      </c>
      <c r="I261" s="1">
        <v>44119.571388098564</v>
      </c>
      <c r="J261" s="1">
        <v>1899.91427554395</v>
      </c>
      <c r="K261" s="1">
        <v>10199.007399545337</v>
      </c>
      <c r="L261" s="1">
        <v>62836.762427459238</v>
      </c>
      <c r="M261" s="1">
        <v>45884.022242745021</v>
      </c>
      <c r="N261" s="1">
        <f t="shared" si="27"/>
        <v>2255</v>
      </c>
      <c r="O261" s="1">
        <v>1882.9248731068531</v>
      </c>
      <c r="P261" s="1">
        <v>9976.1070045704564</v>
      </c>
      <c r="Q261" s="1">
        <v>60931.625124999016</v>
      </c>
      <c r="R261" s="1">
        <v>47700.963271864879</v>
      </c>
      <c r="S261" s="1">
        <f t="shared" si="28"/>
        <v>2255</v>
      </c>
      <c r="T261" s="1">
        <v>1859.0541017591036</v>
      </c>
      <c r="U261" s="1">
        <v>9725.0689823050034</v>
      </c>
      <c r="V261" s="1">
        <v>58890.631954325829</v>
      </c>
      <c r="W261" s="1">
        <v>49567.498184541844</v>
      </c>
      <c r="X261" s="1">
        <f t="shared" si="29"/>
        <v>2255</v>
      </c>
      <c r="Y261" s="1">
        <v>1827.7143105296757</v>
      </c>
      <c r="Z261" s="1">
        <v>9444.1144543994906</v>
      </c>
      <c r="AA261" s="1">
        <v>56707.994297854981</v>
      </c>
      <c r="AB261" s="1">
        <v>51479.534684411447</v>
      </c>
      <c r="AC261" s="1">
        <f t="shared" si="30"/>
        <v>2255</v>
      </c>
      <c r="AD261" s="1">
        <v>1017.6781842808236</v>
      </c>
      <c r="AE261" s="1">
        <v>4812.0862414787534</v>
      </c>
      <c r="AF261" s="1">
        <v>26989.295404124652</v>
      </c>
      <c r="AG261" s="1">
        <v>22128.650335219241</v>
      </c>
      <c r="AH261" s="1">
        <v>986.96970250945594</v>
      </c>
      <c r="AI261" s="1">
        <v>4663.4552888579919</v>
      </c>
      <c r="AJ261" s="1">
        <v>26143.173220428031</v>
      </c>
      <c r="AK261" s="1">
        <v>22595.378524595999</v>
      </c>
      <c r="AL261" s="1">
        <f t="shared" si="31"/>
        <v>9999</v>
      </c>
      <c r="AM261" s="1">
        <v>956.48152951326756</v>
      </c>
      <c r="AN261" s="1">
        <v>4515.4644262114152</v>
      </c>
      <c r="AO261" s="1">
        <v>25299.338987200626</v>
      </c>
      <c r="AP261" s="1">
        <v>23114.124956080013</v>
      </c>
      <c r="AQ261" s="1">
        <f t="shared" si="32"/>
        <v>9999</v>
      </c>
      <c r="AR261" s="1">
        <v>929.35678140385721</v>
      </c>
      <c r="AS261" s="1">
        <v>4382.5235632484309</v>
      </c>
      <c r="AT261" s="1">
        <v>24536.988683971551</v>
      </c>
      <c r="AU261" s="1">
        <v>23771.91948033313</v>
      </c>
      <c r="AV261" s="1">
        <f t="shared" si="33"/>
        <v>9999</v>
      </c>
      <c r="AW261" s="1">
        <v>909.36326786593929</v>
      </c>
      <c r="AX261" s="1">
        <v>4281.904344325997</v>
      </c>
      <c r="AY261" s="1">
        <v>23951.021609147425</v>
      </c>
      <c r="AZ261" s="1">
        <v>24694.501203970776</v>
      </c>
      <c r="BA261" s="1">
        <f t="shared" si="34"/>
        <v>9999</v>
      </c>
    </row>
    <row r="262" spans="1:53">
      <c r="A262" s="2">
        <f t="shared" si="35"/>
        <v>2256</v>
      </c>
      <c r="B262" s="1">
        <f>economy!Z302</f>
        <v>329.75859981541601</v>
      </c>
      <c r="C262" s="1">
        <f>economy!AA302</f>
        <v>1635.8412356436829</v>
      </c>
      <c r="D262" s="1">
        <f>economy!AB302</f>
        <v>9547.4081640712266</v>
      </c>
      <c r="E262" s="1">
        <f>SUMPRODUCT(economy!B302:D302,economy!K302:M302)/SUM(economy!B302:D302)</f>
        <v>9110.9230586498343</v>
      </c>
      <c r="F262" s="1">
        <v>1885.5029104721295</v>
      </c>
      <c r="G262" s="1">
        <v>10296.635885817659</v>
      </c>
      <c r="H262" s="1">
        <v>64754.842242675833</v>
      </c>
      <c r="I262" s="1">
        <v>44205.026140184462</v>
      </c>
      <c r="J262" s="1">
        <v>1874.9775493698849</v>
      </c>
      <c r="K262" s="1">
        <v>10102.012009630398</v>
      </c>
      <c r="L262" s="1">
        <v>62975.864900241315</v>
      </c>
      <c r="M262" s="1">
        <v>45972.820741611045</v>
      </c>
      <c r="N262" s="1">
        <f t="shared" si="27"/>
        <v>2256</v>
      </c>
      <c r="O262" s="1">
        <v>1858.2307798205879</v>
      </c>
      <c r="P262" s="1">
        <v>9881.2543572194409</v>
      </c>
      <c r="Q262" s="1">
        <v>61066.447505705262</v>
      </c>
      <c r="R262" s="1">
        <v>47793.418454816237</v>
      </c>
      <c r="S262" s="1">
        <f t="shared" si="28"/>
        <v>2256</v>
      </c>
      <c r="T262" s="1">
        <v>1834.7017490535486</v>
      </c>
      <c r="U262" s="1">
        <v>9632.6626373144609</v>
      </c>
      <c r="V262" s="1">
        <v>59021.045395109475</v>
      </c>
      <c r="W262" s="1">
        <v>49663.944357942928</v>
      </c>
      <c r="X262" s="1">
        <f t="shared" si="29"/>
        <v>2256</v>
      </c>
      <c r="Y262" s="1">
        <v>1803.8096903181956</v>
      </c>
      <c r="Z262" s="1">
        <v>9354.4721538695921</v>
      </c>
      <c r="AA262" s="1">
        <v>56833.846057927098</v>
      </c>
      <c r="AB262" s="1">
        <v>51580.325674065134</v>
      </c>
      <c r="AC262" s="1">
        <f t="shared" si="30"/>
        <v>2256</v>
      </c>
      <c r="AD262" s="1">
        <v>1009.6776083907063</v>
      </c>
      <c r="AE262" s="1">
        <v>4790.1017475504595</v>
      </c>
      <c r="AF262" s="1">
        <v>27178.031574431723</v>
      </c>
      <c r="AG262" s="1">
        <v>22283.473016015487</v>
      </c>
      <c r="AH262" s="1">
        <v>979.74099265867244</v>
      </c>
      <c r="AI262" s="1">
        <v>4644.5980708709021</v>
      </c>
      <c r="AJ262" s="1">
        <v>26339.618994375083</v>
      </c>
      <c r="AK262" s="1">
        <v>22765.518305572201</v>
      </c>
      <c r="AL262" s="1">
        <f t="shared" si="31"/>
        <v>9999</v>
      </c>
      <c r="AM262" s="1">
        <v>949.84382032181338</v>
      </c>
      <c r="AN262" s="1">
        <v>4498.9137089503311</v>
      </c>
      <c r="AO262" s="1">
        <v>25498.982093644961</v>
      </c>
      <c r="AP262" s="1">
        <v>23297.146683698764</v>
      </c>
      <c r="AQ262" s="1">
        <f t="shared" si="32"/>
        <v>9999</v>
      </c>
      <c r="AR262" s="1">
        <v>923.04517379714616</v>
      </c>
      <c r="AS262" s="1">
        <v>4367.1229872028352</v>
      </c>
      <c r="AT262" s="1">
        <v>24734.383283208106</v>
      </c>
      <c r="AU262" s="1">
        <v>23964.002448276711</v>
      </c>
      <c r="AV262" s="1">
        <f t="shared" si="33"/>
        <v>9999</v>
      </c>
      <c r="AW262" s="1">
        <v>903.03135993139722</v>
      </c>
      <c r="AX262" s="1">
        <v>4266.1833874880094</v>
      </c>
      <c r="AY262" s="1">
        <v>24140.091429020398</v>
      </c>
      <c r="AZ262" s="1">
        <v>24890.398224695051</v>
      </c>
      <c r="BA262" s="1">
        <f t="shared" si="34"/>
        <v>9999</v>
      </c>
    </row>
    <row r="263" spans="1:53">
      <c r="A263" s="2">
        <f t="shared" si="35"/>
        <v>2257</v>
      </c>
      <c r="B263" s="1">
        <f>economy!Z303</f>
        <v>321.12575331165999</v>
      </c>
      <c r="C263" s="1">
        <f>economy!AA303</f>
        <v>1600.1475888318082</v>
      </c>
      <c r="D263" s="1">
        <f>economy!AB303</f>
        <v>9454.3717445010861</v>
      </c>
      <c r="E263" s="1">
        <f>SUMPRODUCT(economy!B303:D303,economy!K303:M303)/SUM(economy!B303:D303)</f>
        <v>9009.6423156489709</v>
      </c>
      <c r="F263" s="1">
        <v>1860.7600431042613</v>
      </c>
      <c r="G263" s="1">
        <v>10198.656995457424</v>
      </c>
      <c r="H263" s="1">
        <v>64897.781573877342</v>
      </c>
      <c r="I263" s="1">
        <v>44290.71685042778</v>
      </c>
      <c r="J263" s="1">
        <v>1850.3797262045505</v>
      </c>
      <c r="K263" s="1">
        <v>10005.861001285964</v>
      </c>
      <c r="L263" s="1">
        <v>63114.605520582343</v>
      </c>
      <c r="M263" s="1">
        <v>46061.805241328002</v>
      </c>
      <c r="N263" s="1">
        <f t="shared" ref="N263:N306" si="36">IF(M263&gt;$I263,$A263,9999)</f>
        <v>2257</v>
      </c>
      <c r="O263" s="1">
        <v>1833.8688426558147</v>
      </c>
      <c r="P263" s="1">
        <v>9787.2172925998584</v>
      </c>
      <c r="Q263" s="1">
        <v>61200.880745264076</v>
      </c>
      <c r="R263" s="1">
        <v>47886.003886905113</v>
      </c>
      <c r="S263" s="1">
        <f t="shared" ref="S263:S306" si="37">IF(R263&gt;$I263,$A263,9999)</f>
        <v>2257</v>
      </c>
      <c r="T263" s="1">
        <v>1810.6733827550536</v>
      </c>
      <c r="U263" s="1">
        <v>9541.0400954891284</v>
      </c>
      <c r="V263" s="1">
        <v>59151.043716765926</v>
      </c>
      <c r="W263" s="1">
        <v>49760.458987917154</v>
      </c>
      <c r="X263" s="1">
        <f t="shared" ref="X263:X306" si="38">IF(W263&gt;$I263,$A263,9999)</f>
        <v>2257</v>
      </c>
      <c r="Y263" s="1">
        <v>1780.2194269373265</v>
      </c>
      <c r="Z263" s="1">
        <v>9265.5789465998496</v>
      </c>
      <c r="AA263" s="1">
        <v>56959.258596846594</v>
      </c>
      <c r="AB263" s="1">
        <v>51681.117085725906</v>
      </c>
      <c r="AC263" s="1">
        <f t="shared" ref="AC263:AC306" si="39">IF(AB263&gt;$I263,$A263,9999)</f>
        <v>2257</v>
      </c>
      <c r="AD263" s="1">
        <v>1001.63221570718</v>
      </c>
      <c r="AE263" s="1">
        <v>4767.6950542346649</v>
      </c>
      <c r="AF263" s="1">
        <v>27365.222339977634</v>
      </c>
      <c r="AG263" s="1">
        <v>22437.056016147246</v>
      </c>
      <c r="AH263" s="1">
        <v>972.45492200993192</v>
      </c>
      <c r="AI263" s="1">
        <v>4625.2840461441365</v>
      </c>
      <c r="AJ263" s="1">
        <v>26534.618706200556</v>
      </c>
      <c r="AK263" s="1">
        <v>22934.42199681354</v>
      </c>
      <c r="AL263" s="1">
        <f t="shared" ref="AL263:AL306" si="40">IF(AK263&gt;$I263,$A263,9999)</f>
        <v>9999</v>
      </c>
      <c r="AM263" s="1">
        <v>943.14662821979414</v>
      </c>
      <c r="AN263" s="1">
        <v>4481.9137023527928</v>
      </c>
      <c r="AO263" s="1">
        <v>25697.408623344272</v>
      </c>
      <c r="AP263" s="1">
        <v>23479.058945872697</v>
      </c>
      <c r="AQ263" s="1">
        <f t="shared" ref="AQ263:AQ306" si="41">IF(AP263&gt;$I263,$A263,9999)</f>
        <v>9999</v>
      </c>
      <c r="AR263" s="1">
        <v>916.68368098361702</v>
      </c>
      <c r="AS263" s="1">
        <v>4351.3261676725988</v>
      </c>
      <c r="AT263" s="1">
        <v>24930.907457574023</v>
      </c>
      <c r="AU263" s="1">
        <v>24155.235365212731</v>
      </c>
      <c r="AV263" s="1">
        <f t="shared" ref="AV263:AV306" si="42">IF(AU263&gt;$I263,$A263,9999)</f>
        <v>9999</v>
      </c>
      <c r="AW263" s="1">
        <v>896.67143622497633</v>
      </c>
      <c r="AX263" s="1">
        <v>4250.1648358296015</v>
      </c>
      <c r="AY263" s="1">
        <v>24328.726469654735</v>
      </c>
      <c r="AZ263" s="1">
        <v>25085.835237653981</v>
      </c>
      <c r="BA263" s="1">
        <f t="shared" ref="BA263:BA306" si="43">IF(AZ263&gt;$I263,$A263,9999)</f>
        <v>9999</v>
      </c>
    </row>
    <row r="264" spans="1:53">
      <c r="A264" s="2">
        <f t="shared" ref="A264:A306" si="44">1+A263</f>
        <v>2258</v>
      </c>
      <c r="B264" s="1">
        <f>economy!Z304</f>
        <v>312.67302540736517</v>
      </c>
      <c r="C264" s="1">
        <f>economy!AA304</f>
        <v>1565.0255507145182</v>
      </c>
      <c r="D264" s="1">
        <f>economy!AB304</f>
        <v>9361.1308329077365</v>
      </c>
      <c r="E264" s="1">
        <f>SUMPRODUCT(economy!B304:D304,economy!K304:M304)/SUM(economy!B304:D304)</f>
        <v>8908.4715186546491</v>
      </c>
      <c r="F264" s="1">
        <v>1836.356266512511</v>
      </c>
      <c r="G264" s="1">
        <v>10101.541446074114</v>
      </c>
      <c r="H264" s="1">
        <v>65040.38702230229</v>
      </c>
      <c r="I264" s="1">
        <v>44376.640377816133</v>
      </c>
      <c r="J264" s="1">
        <v>1826.1158382807353</v>
      </c>
      <c r="K264" s="1">
        <v>9910.5481235244661</v>
      </c>
      <c r="L264" s="1">
        <v>63252.984714868035</v>
      </c>
      <c r="M264" s="1">
        <v>46150.973255081262</v>
      </c>
      <c r="N264" s="1">
        <f t="shared" si="36"/>
        <v>2258</v>
      </c>
      <c r="O264" s="1">
        <v>1809.8343276428</v>
      </c>
      <c r="P264" s="1">
        <v>9693.9901680760977</v>
      </c>
      <c r="Q264" s="1">
        <v>61334.925781438265</v>
      </c>
      <c r="R264" s="1">
        <v>47978.717767786118</v>
      </c>
      <c r="S264" s="1">
        <f t="shared" si="37"/>
        <v>2258</v>
      </c>
      <c r="T264" s="1">
        <v>1786.9645208646596</v>
      </c>
      <c r="U264" s="1">
        <v>9450.1963374274801</v>
      </c>
      <c r="V264" s="1">
        <v>59280.62832136995</v>
      </c>
      <c r="W264" s="1">
        <v>49857.040987639593</v>
      </c>
      <c r="X264" s="1">
        <f t="shared" si="38"/>
        <v>2258</v>
      </c>
      <c r="Y264" s="1">
        <v>1756.9393070738506</v>
      </c>
      <c r="Z264" s="1">
        <v>9177.4304450597847</v>
      </c>
      <c r="AA264" s="1">
        <v>57084.233727405226</v>
      </c>
      <c r="AB264" s="1">
        <v>51781.908566593927</v>
      </c>
      <c r="AC264" s="1">
        <f t="shared" si="39"/>
        <v>2258</v>
      </c>
      <c r="AD264" s="1">
        <v>993.54840103197682</v>
      </c>
      <c r="AE264" s="1">
        <v>4744.8930520449712</v>
      </c>
      <c r="AF264" s="1">
        <v>27550.930051678173</v>
      </c>
      <c r="AG264" s="1">
        <v>22589.452650702435</v>
      </c>
      <c r="AH264" s="1">
        <v>965.11731369262259</v>
      </c>
      <c r="AI264" s="1">
        <v>4605.5369399521232</v>
      </c>
      <c r="AJ264" s="1">
        <v>26728.215834664104</v>
      </c>
      <c r="AK264" s="1">
        <v>23102.129491839154</v>
      </c>
      <c r="AL264" s="1">
        <f t="shared" si="40"/>
        <v>9999</v>
      </c>
      <c r="AM264" s="1">
        <v>936.39481940638427</v>
      </c>
      <c r="AN264" s="1">
        <v>4464.4836707523718</v>
      </c>
      <c r="AO264" s="1">
        <v>25894.642236774886</v>
      </c>
      <c r="AP264" s="1">
        <v>23659.885659766038</v>
      </c>
      <c r="AQ264" s="1">
        <f t="shared" si="41"/>
        <v>9999</v>
      </c>
      <c r="AR264" s="1">
        <v>910.27586437695811</v>
      </c>
      <c r="AS264" s="1">
        <v>4335.1468381791919</v>
      </c>
      <c r="AT264" s="1">
        <v>25126.565404665162</v>
      </c>
      <c r="AU264" s="1">
        <v>24345.624430905544</v>
      </c>
      <c r="AV264" s="1">
        <f t="shared" si="42"/>
        <v>9999</v>
      </c>
      <c r="AW264" s="1">
        <v>890.28548081643714</v>
      </c>
      <c r="AX264" s="1">
        <v>4233.8561879828294</v>
      </c>
      <c r="AY264" s="1">
        <v>24516.913336933681</v>
      </c>
      <c r="AZ264" s="1">
        <v>25280.800242403388</v>
      </c>
      <c r="BA264" s="1">
        <f t="shared" si="43"/>
        <v>9999</v>
      </c>
    </row>
    <row r="265" spans="1:53">
      <c r="A265" s="2">
        <f t="shared" si="44"/>
        <v>2259</v>
      </c>
      <c r="B265" s="1">
        <f>economy!Z305</f>
        <v>304.40598283777501</v>
      </c>
      <c r="C265" s="1">
        <f>economy!AA305</f>
        <v>1530.5090311570468</v>
      </c>
      <c r="D265" s="1">
        <f>economy!AB305</f>
        <v>9267.9257764698432</v>
      </c>
      <c r="E265" s="1">
        <f>SUMPRODUCT(economy!B305:D305,economy!K305:M305)/SUM(economy!B305:D305)</f>
        <v>8807.654365799337</v>
      </c>
      <c r="F265" s="1">
        <v>1812.2864827842029</v>
      </c>
      <c r="G265" s="1">
        <v>10005.282428036915</v>
      </c>
      <c r="H265" s="1">
        <v>65182.6584128006</v>
      </c>
      <c r="I265" s="1">
        <v>44462.793510920783</v>
      </c>
      <c r="J265" s="1">
        <v>1802.1809947539566</v>
      </c>
      <c r="K265" s="1">
        <v>9816.0671395038717</v>
      </c>
      <c r="L265" s="1">
        <v>63391.002854918312</v>
      </c>
      <c r="M265" s="1">
        <v>46240.322215052547</v>
      </c>
      <c r="N265" s="1">
        <f t="shared" si="36"/>
        <v>2259</v>
      </c>
      <c r="O265" s="1">
        <v>1786.1225701752226</v>
      </c>
      <c r="P265" s="1">
        <v>9601.5673404125046</v>
      </c>
      <c r="Q265" s="1">
        <v>61468.583494191123</v>
      </c>
      <c r="R265" s="1">
        <v>48071.558206466674</v>
      </c>
      <c r="S265" s="1">
        <f t="shared" si="37"/>
        <v>2259</v>
      </c>
      <c r="T265" s="1">
        <v>1763.5707431263299</v>
      </c>
      <c r="U265" s="1">
        <v>9360.126329071496</v>
      </c>
      <c r="V265" s="1">
        <v>59409.800551582026</v>
      </c>
      <c r="W265" s="1">
        <v>49953.689171191763</v>
      </c>
      <c r="X265" s="1">
        <f t="shared" si="38"/>
        <v>2259</v>
      </c>
      <c r="Y265" s="1">
        <v>1733.9651715522939</v>
      </c>
      <c r="Z265" s="1">
        <v>9090.0222338877429</v>
      </c>
      <c r="AA265" s="1">
        <v>57208.773202984761</v>
      </c>
      <c r="AB265" s="1">
        <v>51882.699657801611</v>
      </c>
      <c r="AC265" s="1">
        <f t="shared" si="39"/>
        <v>2259</v>
      </c>
      <c r="AD265" s="1">
        <v>985.4322823762983</v>
      </c>
      <c r="AE265" s="1">
        <v>4721.7217412020345</v>
      </c>
      <c r="AF265" s="1">
        <v>27735.21683091663</v>
      </c>
      <c r="AG265" s="1">
        <v>22740.715919335998</v>
      </c>
      <c r="AH265" s="1">
        <v>957.73378414358706</v>
      </c>
      <c r="AI265" s="1">
        <v>4585.3798729784039</v>
      </c>
      <c r="AJ265" s="1">
        <v>26920.454362732755</v>
      </c>
      <c r="AK265" s="1">
        <v>23268.681008189695</v>
      </c>
      <c r="AL265" s="1">
        <f t="shared" si="40"/>
        <v>9999</v>
      </c>
      <c r="AM265" s="1">
        <v>929.59313005285242</v>
      </c>
      <c r="AN265" s="1">
        <v>4446.642567325307</v>
      </c>
      <c r="AO265" s="1">
        <v>26090.707700106981</v>
      </c>
      <c r="AP265" s="1">
        <v>23839.651661406457</v>
      </c>
      <c r="AQ265" s="1">
        <f t="shared" si="41"/>
        <v>9999</v>
      </c>
      <c r="AR265" s="1">
        <v>903.82523397520379</v>
      </c>
      <c r="AS265" s="1">
        <v>4318.5987035871012</v>
      </c>
      <c r="AT265" s="1">
        <v>25321.362855363212</v>
      </c>
      <c r="AU265" s="1">
        <v>24535.177263865229</v>
      </c>
      <c r="AV265" s="1">
        <f t="shared" si="42"/>
        <v>9999</v>
      </c>
      <c r="AW265" s="1">
        <v>883.87550137491644</v>
      </c>
      <c r="AX265" s="1">
        <v>4217.2651647076045</v>
      </c>
      <c r="AY265" s="1">
        <v>24704.640392391884</v>
      </c>
      <c r="AZ265" s="1">
        <v>25475.283009084225</v>
      </c>
      <c r="BA265" s="1">
        <f t="shared" si="43"/>
        <v>9999</v>
      </c>
    </row>
    <row r="266" spans="1:53">
      <c r="A266" s="2">
        <f t="shared" si="44"/>
        <v>2260</v>
      </c>
      <c r="B266" s="1">
        <f>economy!Z306</f>
        <v>296.32935942557361</v>
      </c>
      <c r="C266" s="1">
        <f>economy!AA306</f>
        <v>1496.6284632366505</v>
      </c>
      <c r="D266" s="1">
        <f>economy!AB306</f>
        <v>9174.9875027709586</v>
      </c>
      <c r="E266" s="1">
        <f>SUMPRODUCT(economy!B306:D306,economy!K306:M306)/SUM(economy!B306:D306)</f>
        <v>8707.4239500569856</v>
      </c>
      <c r="F266" s="1">
        <v>1788.5456771723584</v>
      </c>
      <c r="G266" s="1">
        <v>9909.8731625263608</v>
      </c>
      <c r="H266" s="1">
        <v>65324.595523395612</v>
      </c>
      <c r="I266" s="1">
        <v>44549.172971941123</v>
      </c>
      <c r="J266" s="1">
        <v>1778.5703807361747</v>
      </c>
      <c r="K266" s="1">
        <v>9722.4118282716499</v>
      </c>
      <c r="L266" s="1">
        <v>63528.660260755649</v>
      </c>
      <c r="M266" s="1">
        <v>46329.849476533607</v>
      </c>
      <c r="N266" s="1">
        <f t="shared" si="36"/>
        <v>2260</v>
      </c>
      <c r="O266" s="1">
        <v>1762.7289742553414</v>
      </c>
      <c r="P266" s="1">
        <v>9509.9431678089859</v>
      </c>
      <c r="Q266" s="1">
        <v>61601.854708273167</v>
      </c>
      <c r="R266" s="1">
        <v>48164.523225442135</v>
      </c>
      <c r="S266" s="1">
        <f t="shared" si="37"/>
        <v>2260</v>
      </c>
      <c r="T266" s="1">
        <v>1740.4876904731464</v>
      </c>
      <c r="U266" s="1">
        <v>9270.8250239917361</v>
      </c>
      <c r="V266" s="1">
        <v>59538.561693020652</v>
      </c>
      <c r="W266" s="1">
        <v>50050.40225766613</v>
      </c>
      <c r="X266" s="1">
        <f t="shared" si="38"/>
        <v>2260</v>
      </c>
      <c r="Y266" s="1">
        <v>1711.2929149693989</v>
      </c>
      <c r="Z266" s="1">
        <v>9003.3498723796565</v>
      </c>
      <c r="AA266" s="1">
        <v>57332.878719687826</v>
      </c>
      <c r="AB266" s="1">
        <v>51983.489798430914</v>
      </c>
      <c r="AC266" s="1">
        <f t="shared" si="39"/>
        <v>2260</v>
      </c>
      <c r="AD266" s="1">
        <v>977.28970627009073</v>
      </c>
      <c r="AE266" s="1">
        <v>4698.2062361853086</v>
      </c>
      <c r="AF266" s="1">
        <v>27918.144464461548</v>
      </c>
      <c r="AG266" s="1">
        <v>22890.89842375441</v>
      </c>
      <c r="AH266" s="1">
        <v>950.30974437069665</v>
      </c>
      <c r="AI266" s="1">
        <v>4564.8353525231678</v>
      </c>
      <c r="AJ266" s="1">
        <v>27111.378664374726</v>
      </c>
      <c r="AK266" s="1">
        <v>23434.11699183131</v>
      </c>
      <c r="AL266" s="1">
        <f t="shared" si="40"/>
        <v>9999</v>
      </c>
      <c r="AM266" s="1">
        <v>922.74616391831273</v>
      </c>
      <c r="AN266" s="1">
        <v>4428.4090142004852</v>
      </c>
      <c r="AO266" s="1">
        <v>26285.630772689314</v>
      </c>
      <c r="AP266" s="1">
        <v>24018.382603705038</v>
      </c>
      <c r="AQ266" s="1">
        <f t="shared" si="41"/>
        <v>9999</v>
      </c>
      <c r="AR266" s="1">
        <v>897.33524297036979</v>
      </c>
      <c r="AS266" s="1">
        <v>4301.6954121316185</v>
      </c>
      <c r="AT266" s="1">
        <v>25515.306970944352</v>
      </c>
      <c r="AU266" s="1">
        <v>24723.902801130342</v>
      </c>
      <c r="AV266" s="1">
        <f t="shared" si="42"/>
        <v>9999</v>
      </c>
      <c r="AW266" s="1">
        <v>877.44352161378947</v>
      </c>
      <c r="AX266" s="1">
        <v>4200.3996763702471</v>
      </c>
      <c r="AY266" s="1">
        <v>24891.897667671925</v>
      </c>
      <c r="AZ266" s="1">
        <v>25669.274988551093</v>
      </c>
      <c r="BA266" s="1">
        <f t="shared" si="43"/>
        <v>9999</v>
      </c>
    </row>
    <row r="267" spans="1:53">
      <c r="A267" s="2">
        <f t="shared" si="44"/>
        <v>2261</v>
      </c>
      <c r="B267" s="1">
        <f>economy!Z307</f>
        <v>288.44708908087989</v>
      </c>
      <c r="C267" s="1">
        <f>economy!AA307</f>
        <v>1463.4108913581272</v>
      </c>
      <c r="D267" s="1">
        <f>economy!AB307</f>
        <v>9082.5371614476317</v>
      </c>
      <c r="E267" s="1">
        <f>SUMPRODUCT(economy!B307:D307,economy!K307:M307)/SUM(economy!B307:D307)</f>
        <v>8608.0024398874102</v>
      </c>
      <c r="F267" s="1">
        <v>1765.1289169068345</v>
      </c>
      <c r="G267" s="1">
        <v>9815.3069028463451</v>
      </c>
      <c r="H267" s="1">
        <v>65466.198088108147</v>
      </c>
      <c r="I267" s="1">
        <v>44635.775420625156</v>
      </c>
      <c r="J267" s="1">
        <v>1755.2792563214962</v>
      </c>
      <c r="K267" s="1">
        <v>9629.5759864040028</v>
      </c>
      <c r="L267" s="1">
        <v>63665.957203293525</v>
      </c>
      <c r="M267" s="1">
        <v>46419.552321922587</v>
      </c>
      <c r="N267" s="1">
        <f t="shared" si="36"/>
        <v>2261</v>
      </c>
      <c r="O267" s="1">
        <v>1739.6490117266831</v>
      </c>
      <c r="P267" s="1">
        <v>9419.1120118306044</v>
      </c>
      <c r="Q267" s="1">
        <v>61734.740195740291</v>
      </c>
      <c r="R267" s="1">
        <v>48257.610764721954</v>
      </c>
      <c r="S267" s="1">
        <f t="shared" si="37"/>
        <v>2261</v>
      </c>
      <c r="T267" s="1">
        <v>1717.7110644571594</v>
      </c>
      <c r="U267" s="1">
        <v>9182.2873655667063</v>
      </c>
      <c r="V267" s="1">
        <v>59666.912976578766</v>
      </c>
      <c r="W267" s="1">
        <v>50147.178875170939</v>
      </c>
      <c r="X267" s="1">
        <f t="shared" si="38"/>
        <v>2261</v>
      </c>
      <c r="Y267" s="1">
        <v>1688.9184853091081</v>
      </c>
      <c r="Z267" s="1">
        <v>8917.4088968740725</v>
      </c>
      <c r="AA267" s="1">
        <v>57456.551918423494</v>
      </c>
      <c r="AB267" s="1">
        <v>52084.278329441302</v>
      </c>
      <c r="AC267" s="1">
        <f t="shared" si="39"/>
        <v>2261</v>
      </c>
      <c r="AD267" s="1">
        <v>969.1262534165279</v>
      </c>
      <c r="AE267" s="1">
        <v>4674.3707722853142</v>
      </c>
      <c r="AF267" s="1">
        <v>28099.77430654634</v>
      </c>
      <c r="AG267" s="1">
        <v>23040.052291126576</v>
      </c>
      <c r="AH267" s="1">
        <v>942.85040169784793</v>
      </c>
      <c r="AI267" s="1">
        <v>4543.9252659862959</v>
      </c>
      <c r="AJ267" s="1">
        <v>27301.033397482872</v>
      </c>
      <c r="AK267" s="1">
        <v>23598.478026979898</v>
      </c>
      <c r="AL267" s="1">
        <f t="shared" si="40"/>
        <v>9999</v>
      </c>
      <c r="AM267" s="1">
        <v>915.858390532464</v>
      </c>
      <c r="AN267" s="1">
        <v>4409.8012849269871</v>
      </c>
      <c r="AO267" s="1">
        <v>26479.438099332972</v>
      </c>
      <c r="AP267" s="1">
        <v>24196.104859037285</v>
      </c>
      <c r="AQ267" s="1">
        <f t="shared" si="41"/>
        <v>9999</v>
      </c>
      <c r="AR267" s="1">
        <v>890.80928295420222</v>
      </c>
      <c r="AS267" s="1">
        <v>4284.4505296876805</v>
      </c>
      <c r="AT267" s="1">
        <v>25708.406243458081</v>
      </c>
      <c r="AU267" s="1">
        <v>24911.811201430708</v>
      </c>
      <c r="AV267" s="1">
        <f t="shared" si="42"/>
        <v>9999</v>
      </c>
      <c r="AW267" s="1">
        <v>870.99157430744845</v>
      </c>
      <c r="AX267" s="1">
        <v>4183.2677923768206</v>
      </c>
      <c r="AY267" s="1">
        <v>25078.676780719023</v>
      </c>
      <c r="AZ267" s="1">
        <v>25862.769224512049</v>
      </c>
      <c r="BA267" s="1">
        <f t="shared" si="43"/>
        <v>9999</v>
      </c>
    </row>
    <row r="268" spans="1:53">
      <c r="A268" s="2">
        <f t="shared" si="44"/>
        <v>2262</v>
      </c>
      <c r="B268" s="1">
        <f>economy!Z308</f>
        <v>280.76233995837094</v>
      </c>
      <c r="C268" s="1">
        <f>economy!AA308</f>
        <v>1430.8800674669933</v>
      </c>
      <c r="D268" s="1">
        <f>economy!AB308</f>
        <v>8990.7858145963892</v>
      </c>
      <c r="E268" s="1">
        <f>SUMPRODUCT(economy!B308:D308,economy!K308:M308)/SUM(economy!B308:D308)</f>
        <v>8509.6008125811804</v>
      </c>
      <c r="F268" s="1">
        <v>1742.0313500038915</v>
      </c>
      <c r="G268" s="1">
        <v>9721.5769356390592</v>
      </c>
      <c r="H268" s="1">
        <v>65607.465799688245</v>
      </c>
      <c r="I268" s="1">
        <v>44722.597458068965</v>
      </c>
      <c r="J268" s="1">
        <v>1732.3029556052613</v>
      </c>
      <c r="K268" s="1">
        <v>9537.5534295449397</v>
      </c>
      <c r="L268" s="1">
        <v>63802.893906944671</v>
      </c>
      <c r="M268" s="1">
        <v>46509.427964605857</v>
      </c>
      <c r="N268" s="1">
        <f t="shared" si="36"/>
        <v>2262</v>
      </c>
      <c r="O268" s="1">
        <v>1716.8782214956464</v>
      </c>
      <c r="P268" s="1">
        <v>9329.0682392355393</v>
      </c>
      <c r="Q268" s="1">
        <v>61867.24067840261</v>
      </c>
      <c r="R268" s="1">
        <v>48350.818685748789</v>
      </c>
      <c r="S268" s="1">
        <f t="shared" si="37"/>
        <v>2262</v>
      </c>
      <c r="T268" s="1">
        <v>1695.2366266643471</v>
      </c>
      <c r="U268" s="1">
        <v>9094.5082890605481</v>
      </c>
      <c r="V268" s="1">
        <v>59794.855580681164</v>
      </c>
      <c r="W268" s="1">
        <v>50244.017564736816</v>
      </c>
      <c r="X268" s="1">
        <f t="shared" si="38"/>
        <v>2262</v>
      </c>
      <c r="Y268" s="1">
        <v>1666.8378835394535</v>
      </c>
      <c r="Z268" s="1">
        <v>8832.1948230369144</v>
      </c>
      <c r="AA268" s="1">
        <v>57579.794386945548</v>
      </c>
      <c r="AB268" s="1">
        <v>52185.064497509709</v>
      </c>
      <c r="AC268" s="1">
        <f t="shared" si="39"/>
        <v>2262</v>
      </c>
      <c r="AD268" s="1">
        <v>960.94724464363549</v>
      </c>
      <c r="AE268" s="1">
        <v>4650.2387139736993</v>
      </c>
      <c r="AF268" s="1">
        <v>28280.167187861796</v>
      </c>
      <c r="AG268" s="1">
        <v>23188.229103203663</v>
      </c>
      <c r="AH268" s="1">
        <v>935.36076194445138</v>
      </c>
      <c r="AI268" s="1">
        <v>4522.6708764614386</v>
      </c>
      <c r="AJ268" s="1">
        <v>27489.463402775582</v>
      </c>
      <c r="AK268" s="1">
        <v>23761.804751197495</v>
      </c>
      <c r="AL268" s="1">
        <f t="shared" si="40"/>
        <v>9999</v>
      </c>
      <c r="AM268" s="1">
        <v>908.93414390278269</v>
      </c>
      <c r="AN268" s="1">
        <v>4390.8372891625067</v>
      </c>
      <c r="AO268" s="1">
        <v>26672.157107337804</v>
      </c>
      <c r="AP268" s="1">
        <v>24372.845426318272</v>
      </c>
      <c r="AQ268" s="1">
        <f t="shared" si="41"/>
        <v>9999</v>
      </c>
      <c r="AR268" s="1">
        <v>884.2506796847548</v>
      </c>
      <c r="AS268" s="1">
        <v>4266.877516178004</v>
      </c>
      <c r="AT268" s="1">
        <v>25900.670399407642</v>
      </c>
      <c r="AU268" s="1">
        <v>25098.913751743348</v>
      </c>
      <c r="AV268" s="1">
        <f t="shared" si="42"/>
        <v>9999</v>
      </c>
      <c r="AW268" s="1">
        <v>864.52169485324487</v>
      </c>
      <c r="AX268" s="1">
        <v>4165.8777124955695</v>
      </c>
      <c r="AY268" s="1">
        <v>25264.970853804803</v>
      </c>
      <c r="AZ268" s="1">
        <v>26055.760267760055</v>
      </c>
      <c r="BA268" s="1">
        <f t="shared" si="43"/>
        <v>9999</v>
      </c>
    </row>
    <row r="269" spans="1:53">
      <c r="A269" s="2">
        <f t="shared" si="44"/>
        <v>2263</v>
      </c>
      <c r="B269" s="1">
        <f>economy!Z309</f>
        <v>273.27754957060301</v>
      </c>
      <c r="C269" s="1">
        <f>economy!AA309</f>
        <v>1399.0565545743348</v>
      </c>
      <c r="D269" s="1">
        <f>economy!AB309</f>
        <v>8899.9341756511112</v>
      </c>
      <c r="E269" s="1">
        <f>SUMPRODUCT(economy!B309:D309,economy!K309:M309)/SUM(economy!B309:D309)</f>
        <v>8412.4186396916666</v>
      </c>
      <c r="F269" s="1">
        <v>1719.2482040755649</v>
      </c>
      <c r="G269" s="1">
        <v>9628.6765820073397</v>
      </c>
      <c r="H269" s="1">
        <v>65748.398312258811</v>
      </c>
      <c r="I269" s="1">
        <v>44809.635630398087</v>
      </c>
      <c r="J269" s="1">
        <v>1709.6368856979641</v>
      </c>
      <c r="K269" s="1">
        <v>9446.33799384948</v>
      </c>
      <c r="L269" s="1">
        <v>63939.470552150895</v>
      </c>
      <c r="M269" s="1">
        <v>46599.47355272749</v>
      </c>
      <c r="N269" s="1">
        <f t="shared" si="36"/>
        <v>2263</v>
      </c>
      <c r="O269" s="1">
        <v>1694.4122087435103</v>
      </c>
      <c r="P269" s="1">
        <v>9239.8062237053327</v>
      </c>
      <c r="Q269" s="1">
        <v>61999.356830206641</v>
      </c>
      <c r="R269" s="1">
        <v>48444.144775212291</v>
      </c>
      <c r="S269" s="1">
        <f t="shared" si="37"/>
        <v>2263</v>
      </c>
      <c r="T269" s="1">
        <v>1673.060198116101</v>
      </c>
      <c r="U269" s="1">
        <v>9007.4827236027322</v>
      </c>
      <c r="V269" s="1">
        <v>59922.390633486517</v>
      </c>
      <c r="W269" s="1">
        <v>50340.916784126443</v>
      </c>
      <c r="X269" s="1">
        <f t="shared" si="38"/>
        <v>2263</v>
      </c>
      <c r="Y269" s="1">
        <v>1645.047163192774</v>
      </c>
      <c r="Z269" s="1">
        <v>8747.703148049437</v>
      </c>
      <c r="AA269" s="1">
        <v>57702.607661845541</v>
      </c>
      <c r="AB269" s="1">
        <v>52285.847458783137</v>
      </c>
      <c r="AC269" s="1">
        <f t="shared" si="39"/>
        <v>2263</v>
      </c>
      <c r="AD269" s="1">
        <v>952.75774710839244</v>
      </c>
      <c r="AE269" s="1">
        <v>4625.8325649181706</v>
      </c>
      <c r="AF269" s="1">
        <v>28459.383331216148</v>
      </c>
      <c r="AG269" s="1">
        <v>23335.479830931057</v>
      </c>
      <c r="AH269" s="1">
        <v>927.84563199521017</v>
      </c>
      <c r="AI269" s="1">
        <v>4501.0928202834793</v>
      </c>
      <c r="AJ269" s="1">
        <v>27676.713608517912</v>
      </c>
      <c r="AK269" s="1">
        <v>23924.137775608135</v>
      </c>
      <c r="AL269" s="1">
        <f t="shared" si="40"/>
        <v>9999</v>
      </c>
      <c r="AM269" s="1">
        <v>901.97762170561646</v>
      </c>
      <c r="AN269" s="1">
        <v>4371.5345594500459</v>
      </c>
      <c r="AO269" s="1">
        <v>26863.815908196957</v>
      </c>
      <c r="AP269" s="1">
        <v>24548.63184249491</v>
      </c>
      <c r="AQ269" s="1">
        <f t="shared" si="41"/>
        <v>9999</v>
      </c>
      <c r="AR269" s="1">
        <v>877.66268937953635</v>
      </c>
      <c r="AS269" s="1">
        <v>4248.9897040195747</v>
      </c>
      <c r="AT269" s="1">
        <v>26092.110306749153</v>
      </c>
      <c r="AU269" s="1">
        <v>25285.222777245963</v>
      </c>
      <c r="AV269" s="1">
        <f t="shared" si="42"/>
        <v>9999</v>
      </c>
      <c r="AW269" s="1">
        <v>858.03591535229941</v>
      </c>
      <c r="AX269" s="1">
        <v>4148.2377400014257</v>
      </c>
      <c r="AY269" s="1">
        <v>25450.774433458166</v>
      </c>
      <c r="AZ269" s="1">
        <v>26248.244092567315</v>
      </c>
      <c r="BA269" s="1">
        <f t="shared" si="43"/>
        <v>9999</v>
      </c>
    </row>
    <row r="270" spans="1:53">
      <c r="A270" s="2">
        <f t="shared" si="44"/>
        <v>2264</v>
      </c>
      <c r="B270" s="1">
        <f>economy!Z310</f>
        <v>265.99446066034801</v>
      </c>
      <c r="C270" s="1">
        <f>economy!AA310</f>
        <v>1367.9578368019072</v>
      </c>
      <c r="D270" s="1">
        <f>economy!AB310</f>
        <v>8810.172396183063</v>
      </c>
      <c r="E270" s="1">
        <f>SUMPRODUCT(economy!B310:D310,economy!K310:M310)/SUM(economy!B310:D310)</f>
        <v>8316.6439236555925</v>
      </c>
      <c r="F270" s="1">
        <v>1696.7747851401166</v>
      </c>
      <c r="G270" s="1">
        <v>9536.5991985492474</v>
      </c>
      <c r="H270" s="1">
        <v>65888.995243871192</v>
      </c>
      <c r="I270" s="1">
        <v>44896.886432332525</v>
      </c>
      <c r="J270" s="1">
        <v>1687.2765257353142</v>
      </c>
      <c r="K270" s="1">
        <v>9355.9235373356696</v>
      </c>
      <c r="L270" s="1">
        <v>64075.687277835939</v>
      </c>
      <c r="M270" s="1">
        <v>46689.686172847869</v>
      </c>
      <c r="N270" s="1">
        <f t="shared" si="36"/>
        <v>2264</v>
      </c>
      <c r="O270" s="1">
        <v>1672.2466441301658</v>
      </c>
      <c r="P270" s="1">
        <v>9151.3203474818365</v>
      </c>
      <c r="Q270" s="1">
        <v>62131.089279549858</v>
      </c>
      <c r="R270" s="1">
        <v>48537.586748758891</v>
      </c>
      <c r="S270" s="1">
        <f t="shared" si="37"/>
        <v>2264</v>
      </c>
      <c r="T270" s="1">
        <v>1651.1776586586132</v>
      </c>
      <c r="U270" s="1">
        <v>8921.2055940737682</v>
      </c>
      <c r="V270" s="1">
        <v>60049.519215032284</v>
      </c>
      <c r="W270" s="1">
        <v>50437.874911548439</v>
      </c>
      <c r="X270" s="1">
        <f t="shared" si="38"/>
        <v>2264</v>
      </c>
      <c r="Y270" s="1">
        <v>1623.5424299305926</v>
      </c>
      <c r="Z270" s="1">
        <v>8663.9293527029913</v>
      </c>
      <c r="AA270" s="1">
        <v>57824.993230499378</v>
      </c>
      <c r="AB270" s="1">
        <v>52386.626282544428</v>
      </c>
      <c r="AC270" s="1">
        <f t="shared" si="39"/>
        <v>2264</v>
      </c>
      <c r="AD270" s="1">
        <v>944.56258071183106</v>
      </c>
      <c r="AE270" s="1">
        <v>4601.1739794788882</v>
      </c>
      <c r="AF270" s="1">
        <v>28637.482273614809</v>
      </c>
      <c r="AG270" s="1">
        <v>23481.85477433477</v>
      </c>
      <c r="AH270" s="1">
        <v>920.30962271856765</v>
      </c>
      <c r="AI270" s="1">
        <v>4479.2111063787406</v>
      </c>
      <c r="AJ270" s="1">
        <v>27862.82894090005</v>
      </c>
      <c r="AK270" s="1">
        <v>24085.517610077259</v>
      </c>
      <c r="AL270" s="1">
        <f t="shared" si="40"/>
        <v>9999</v>
      </c>
      <c r="AM270" s="1">
        <v>894.99288492248036</v>
      </c>
      <c r="AN270" s="1">
        <v>4351.9102399543035</v>
      </c>
      <c r="AO270" s="1">
        <v>27054.443203904106</v>
      </c>
      <c r="AP270" s="1">
        <v>24723.492098372353</v>
      </c>
      <c r="AQ270" s="1">
        <f t="shared" si="41"/>
        <v>9999</v>
      </c>
      <c r="AR270" s="1">
        <v>871.04849550225765</v>
      </c>
      <c r="AS270" s="1">
        <v>4230.8002785096087</v>
      </c>
      <c r="AT270" s="1">
        <v>26282.737885216986</v>
      </c>
      <c r="AU270" s="1">
        <v>25470.751554658589</v>
      </c>
      <c r="AV270" s="1">
        <f t="shared" si="42"/>
        <v>9999</v>
      </c>
      <c r="AW270" s="1">
        <v>851.53625918347723</v>
      </c>
      <c r="AX270" s="1">
        <v>4130.3562565758193</v>
      </c>
      <c r="AY270" s="1">
        <v>25636.083412371449</v>
      </c>
      <c r="AZ270" s="1">
        <v>26440.218015299601</v>
      </c>
      <c r="BA270" s="1">
        <f t="shared" si="43"/>
        <v>9999</v>
      </c>
    </row>
    <row r="271" spans="1:53">
      <c r="A271" s="2">
        <f t="shared" si="44"/>
        <v>2265</v>
      </c>
      <c r="B271" s="1">
        <f>economy!Z311</f>
        <v>258.91415763921543</v>
      </c>
      <c r="C271" s="1">
        <f>economy!AA311</f>
        <v>1337.5984351537795</v>
      </c>
      <c r="D271" s="1">
        <f>economy!AB311</f>
        <v>8721.6798998185604</v>
      </c>
      <c r="E271" s="1">
        <f>SUMPRODUCT(economy!B311:D311,economy!K311:M311)/SUM(economy!B311:D311)</f>
        <v>8222.452984427202</v>
      </c>
      <c r="F271" s="1">
        <v>1674.606476434725</v>
      </c>
      <c r="G271" s="1">
        <v>9445.338178309039</v>
      </c>
      <c r="H271" s="1">
        <v>66029.256178975658</v>
      </c>
      <c r="I271" s="1">
        <v>44984.346310638517</v>
      </c>
      <c r="J271" s="1">
        <v>1665.2174258856644</v>
      </c>
      <c r="K271" s="1">
        <v>9266.3039411491754</v>
      </c>
      <c r="L271" s="1">
        <v>64211.544183782345</v>
      </c>
      <c r="M271" s="1">
        <v>46780.062853494135</v>
      </c>
      <c r="N271" s="1">
        <f t="shared" si="36"/>
        <v>2265</v>
      </c>
      <c r="O271" s="1">
        <v>1650.3772629908378</v>
      </c>
      <c r="P271" s="1">
        <v>9063.6050029145044</v>
      </c>
      <c r="Q271" s="1">
        <v>62262.438611530495</v>
      </c>
      <c r="R271" s="1">
        <v>48631.142254599916</v>
      </c>
      <c r="S271" s="1">
        <f t="shared" si="37"/>
        <v>2265</v>
      </c>
      <c r="T271" s="1">
        <v>1629.5849463414183</v>
      </c>
      <c r="U271" s="1">
        <v>8835.6718229004509</v>
      </c>
      <c r="V271" s="1">
        <v>60176.242359324729</v>
      </c>
      <c r="W271" s="1">
        <v>50534.890249276716</v>
      </c>
      <c r="X271" s="1">
        <f t="shared" si="38"/>
        <v>2265</v>
      </c>
      <c r="Y271" s="1">
        <v>1602.3198410943958</v>
      </c>
      <c r="Z271" s="1">
        <v>8580.8689034038762</v>
      </c>
      <c r="AA271" s="1">
        <v>57946.952532968884</v>
      </c>
      <c r="AB271" s="1">
        <v>52487.399954792483</v>
      </c>
      <c r="AC271" s="1">
        <f t="shared" si="39"/>
        <v>2265</v>
      </c>
      <c r="AD271" s="1">
        <v>936.36632468658934</v>
      </c>
      <c r="AE271" s="1">
        <v>4576.2837755316896</v>
      </c>
      <c r="AF271" s="1">
        <v>28814.522794512359</v>
      </c>
      <c r="AG271" s="1">
        <v>23627.4035074682</v>
      </c>
      <c r="AH271" s="1">
        <v>912.7571521947109</v>
      </c>
      <c r="AI271" s="1">
        <v>4457.0451172740468</v>
      </c>
      <c r="AJ271" s="1">
        <v>28047.854239906606</v>
      </c>
      <c r="AK271" s="1">
        <v>24245.984593196379</v>
      </c>
      <c r="AL271" s="1">
        <f t="shared" si="40"/>
        <v>9999</v>
      </c>
      <c r="AM271" s="1">
        <v>887.98385788477071</v>
      </c>
      <c r="AN271" s="1">
        <v>4331.9810770336144</v>
      </c>
      <c r="AO271" s="1">
        <v>27244.068197781631</v>
      </c>
      <c r="AP271" s="1">
        <v>24897.454558683807</v>
      </c>
      <c r="AQ271" s="1">
        <f t="shared" si="41"/>
        <v>9999</v>
      </c>
      <c r="AR271" s="1">
        <v>864.41120601124589</v>
      </c>
      <c r="AS271" s="1">
        <v>4212.3222600534045</v>
      </c>
      <c r="AT271" s="1">
        <v>26472.566019971298</v>
      </c>
      <c r="AU271" s="1">
        <v>25655.514228957385</v>
      </c>
      <c r="AV271" s="1">
        <f t="shared" si="42"/>
        <v>9999</v>
      </c>
      <c r="AW271" s="1">
        <v>845.02473604531031</v>
      </c>
      <c r="AX271" s="1">
        <v>4112.2416988942668</v>
      </c>
      <c r="AY271" s="1">
        <v>25820.894953339004</v>
      </c>
      <c r="AZ271" s="1">
        <v>26631.680615299189</v>
      </c>
      <c r="BA271" s="1">
        <f t="shared" si="43"/>
        <v>9999</v>
      </c>
    </row>
    <row r="272" spans="1:53">
      <c r="A272" s="2">
        <f t="shared" si="44"/>
        <v>2266</v>
      </c>
      <c r="B272" s="1">
        <f>economy!Z312</f>
        <v>252.03710340511964</v>
      </c>
      <c r="C272" s="1">
        <f>economy!AA312</f>
        <v>1307.9900282231931</v>
      </c>
      <c r="D272" s="1">
        <f>economy!AB312</f>
        <v>8634.6252622204793</v>
      </c>
      <c r="E272" s="1">
        <f>SUMPRODUCT(economy!B312:D312,economy!K312:M312)/SUM(economy!B312:D312)</f>
        <v>8130.0103946869312</v>
      </c>
      <c r="F272" s="1">
        <v>1652.7387372315436</v>
      </c>
      <c r="G272" s="1">
        <v>9354.8869516488085</v>
      </c>
      <c r="H272" s="1">
        <v>66169.180670807546</v>
      </c>
      <c r="I272" s="1">
        <v>45072.011667468934</v>
      </c>
      <c r="J272" s="1">
        <v>1643.455206355985</v>
      </c>
      <c r="K272" s="1">
        <v>9177.4731107447697</v>
      </c>
      <c r="L272" s="1">
        <v>64347.041332934154</v>
      </c>
      <c r="M272" s="1">
        <v>46870.600568604226</v>
      </c>
      <c r="N272" s="1">
        <f t="shared" si="36"/>
        <v>2266</v>
      </c>
      <c r="O272" s="1">
        <v>1628.7998645270213</v>
      </c>
      <c r="P272" s="1">
        <v>8976.6545939220323</v>
      </c>
      <c r="Q272" s="1">
        <v>62393.405370131972</v>
      </c>
      <c r="R272" s="1">
        <v>48724.808877018637</v>
      </c>
      <c r="S272" s="1">
        <f t="shared" si="37"/>
        <v>2266</v>
      </c>
      <c r="T272" s="1">
        <v>1608.2780567863194</v>
      </c>
      <c r="U272" s="1">
        <v>8750.8763317642497</v>
      </c>
      <c r="V272" s="1">
        <v>60302.56105637351</v>
      </c>
      <c r="W272" s="1">
        <v>50631.961027176192</v>
      </c>
      <c r="X272" s="1">
        <f t="shared" si="38"/>
        <v>2266</v>
      </c>
      <c r="Y272" s="1">
        <v>1581.375605243546</v>
      </c>
      <c r="Z272" s="1">
        <v>8498.5172540915555</v>
      </c>
      <c r="AA272" s="1">
        <v>58068.486963857758</v>
      </c>
      <c r="AB272" s="1">
        <v>52588.167381737258</v>
      </c>
      <c r="AC272" s="1">
        <f t="shared" si="39"/>
        <v>2266</v>
      </c>
      <c r="AD272" s="1">
        <v>928.17332432136243</v>
      </c>
      <c r="AE272" s="1">
        <v>4551.1819484727175</v>
      </c>
      <c r="AF272" s="1">
        <v>28990.56284999166</v>
      </c>
      <c r="AG272" s="1">
        <v>23772.174828206058</v>
      </c>
      <c r="AH272" s="1">
        <v>905.19244921647635</v>
      </c>
      <c r="AI272" s="1">
        <v>4434.6136116275329</v>
      </c>
      <c r="AJ272" s="1">
        <v>28231.834180506314</v>
      </c>
      <c r="AK272" s="1">
        <v>24405.578826913359</v>
      </c>
      <c r="AL272" s="1">
        <f t="shared" si="40"/>
        <v>9999</v>
      </c>
      <c r="AM272" s="1">
        <v>880.95432869191382</v>
      </c>
      <c r="AN272" s="1">
        <v>4311.763411527485</v>
      </c>
      <c r="AO272" s="1">
        <v>27432.720509739422</v>
      </c>
      <c r="AP272" s="1">
        <v>25070.547886308639</v>
      </c>
      <c r="AQ272" s="1">
        <f t="shared" si="41"/>
        <v>9999</v>
      </c>
      <c r="AR272" s="1">
        <v>857.75385103891642</v>
      </c>
      <c r="AS272" s="1">
        <v>4193.5684881388452</v>
      </c>
      <c r="AT272" s="1">
        <v>26661.608478554106</v>
      </c>
      <c r="AU272" s="1">
        <v>25839.525733434351</v>
      </c>
      <c r="AV272" s="1">
        <f t="shared" si="42"/>
        <v>9999</v>
      </c>
      <c r="AW272" s="1">
        <v>838.50333744133468</v>
      </c>
      <c r="AX272" s="1">
        <v>4093.9025368346988</v>
      </c>
      <c r="AY272" s="1">
        <v>26005.207415275032</v>
      </c>
      <c r="AZ272" s="1">
        <v>26822.631658073467</v>
      </c>
      <c r="BA272" s="1">
        <f t="shared" si="43"/>
        <v>9999</v>
      </c>
    </row>
    <row r="273" spans="1:53">
      <c r="A273" s="2">
        <f t="shared" si="44"/>
        <v>2267</v>
      </c>
      <c r="B273" s="1">
        <f>economy!Z313</f>
        <v>245.36317635728429</v>
      </c>
      <c r="C273" s="1">
        <f>economy!AA313</f>
        <v>1279.1415770499798</v>
      </c>
      <c r="D273" s="1">
        <f>economy!AB313</f>
        <v>8549.1661358431338</v>
      </c>
      <c r="E273" s="1">
        <f>SUMPRODUCT(economy!B313:D313,economy!K313:M313)/SUM(economy!B313:D313)</f>
        <v>8039.4689619343417</v>
      </c>
      <c r="F273" s="1">
        <v>1631.1671016581424</v>
      </c>
      <c r="G273" s="1">
        <v>9265.2389870447405</v>
      </c>
      <c r="H273" s="1">
        <v>66308.768243691025</v>
      </c>
      <c r="I273" s="1">
        <v>45159.878863595637</v>
      </c>
      <c r="J273" s="1">
        <v>1621.9855563974818</v>
      </c>
      <c r="K273" s="1">
        <v>9089.4249769884227</v>
      </c>
      <c r="L273" s="1">
        <v>64482.178753625994</v>
      </c>
      <c r="M273" s="1">
        <v>46961.296240866737</v>
      </c>
      <c r="N273" s="1">
        <f t="shared" si="36"/>
        <v>2267</v>
      </c>
      <c r="O273" s="1">
        <v>1607.5103109927388</v>
      </c>
      <c r="P273" s="1">
        <v>8890.4635373718702</v>
      </c>
      <c r="Q273" s="1">
        <v>62523.990060343465</v>
      </c>
      <c r="R273" s="1">
        <v>48818.584139779545</v>
      </c>
      <c r="S273" s="1">
        <f t="shared" si="37"/>
        <v>2267</v>
      </c>
      <c r="T273" s="1">
        <v>1587.2530425478401</v>
      </c>
      <c r="U273" s="1">
        <v>8666.8140432262007</v>
      </c>
      <c r="V273" s="1">
        <v>60428.476254172063</v>
      </c>
      <c r="W273" s="1">
        <v>50729.085406137463</v>
      </c>
      <c r="X273" s="1">
        <f t="shared" si="38"/>
        <v>2267</v>
      </c>
      <c r="Y273" s="1">
        <v>1560.705981681471</v>
      </c>
      <c r="Z273" s="1">
        <v>8416.8698480733601</v>
      </c>
      <c r="AA273" s="1">
        <v>58189.597874122686</v>
      </c>
      <c r="AB273" s="1">
        <v>52688.92739321119</v>
      </c>
      <c r="AC273" s="1">
        <f t="shared" si="39"/>
        <v>2267</v>
      </c>
      <c r="AD273" s="1">
        <v>919.98769778937594</v>
      </c>
      <c r="AE273" s="1">
        <v>4525.8876862673951</v>
      </c>
      <c r="AF273" s="1">
        <v>29165.659512626164</v>
      </c>
      <c r="AG273" s="1">
        <v>23916.216712676072</v>
      </c>
      <c r="AH273" s="1">
        <v>897.61955702885894</v>
      </c>
      <c r="AI273" s="1">
        <v>4411.9347281507626</v>
      </c>
      <c r="AJ273" s="1">
        <v>28414.813198990785</v>
      </c>
      <c r="AK273" s="1">
        <v>24564.340115647963</v>
      </c>
      <c r="AL273" s="1">
        <f t="shared" si="40"/>
        <v>9999</v>
      </c>
      <c r="AM273" s="1">
        <v>873.90794996985153</v>
      </c>
      <c r="AN273" s="1">
        <v>4291.2731726443462</v>
      </c>
      <c r="AO273" s="1">
        <v>27620.430095869102</v>
      </c>
      <c r="AP273" s="1">
        <v>25242.800970538574</v>
      </c>
      <c r="AQ273" s="1">
        <f t="shared" si="41"/>
        <v>9999</v>
      </c>
      <c r="AR273" s="1">
        <v>851.07938097285682</v>
      </c>
      <c r="AS273" s="1">
        <v>4174.5516069643854</v>
      </c>
      <c r="AT273" s="1">
        <v>26849.879831132919</v>
      </c>
      <c r="AU273" s="1">
        <v>26022.801713069228</v>
      </c>
      <c r="AV273" s="1">
        <f t="shared" si="42"/>
        <v>9999</v>
      </c>
      <c r="AW273" s="1">
        <v>831.97403258492068</v>
      </c>
      <c r="AX273" s="1">
        <v>4075.3472532395263</v>
      </c>
      <c r="AY273" s="1">
        <v>26189.02028134873</v>
      </c>
      <c r="AZ273" s="1">
        <v>27013.072020818352</v>
      </c>
      <c r="BA273" s="1">
        <f t="shared" si="43"/>
        <v>9999</v>
      </c>
    </row>
    <row r="274" spans="1:53">
      <c r="A274" s="2">
        <f t="shared" si="44"/>
        <v>2268</v>
      </c>
      <c r="B274" s="1">
        <f>economy!Z314</f>
        <v>238.89170743437114</v>
      </c>
      <c r="C274" s="1">
        <f>economy!AA314</f>
        <v>1251.0594533546998</v>
      </c>
      <c r="D274" s="1">
        <f>economy!AB314</f>
        <v>8465.4492179449571</v>
      </c>
      <c r="E274" s="1">
        <f>SUMPRODUCT(economy!B314:D314,economy!K314:M314)/SUM(economy!B314:D314)</f>
        <v>7950.9697555403263</v>
      </c>
      <c r="F274" s="1">
        <v>1609.8871775233217</v>
      </c>
      <c r="G274" s="1">
        <v>9176.3877918119815</v>
      </c>
      <c r="H274" s="1">
        <v>66448.018395263018</v>
      </c>
      <c r="I274" s="1">
        <v>45247.944221535334</v>
      </c>
      <c r="J274" s="1">
        <v>1600.8042333118785</v>
      </c>
      <c r="K274" s="1">
        <v>9002.1534971837609</v>
      </c>
      <c r="L274" s="1">
        <v>64616.956441740498</v>
      </c>
      <c r="M274" s="1">
        <v>47052.146744958598</v>
      </c>
      <c r="N274" s="1">
        <f t="shared" si="36"/>
        <v>2268</v>
      </c>
      <c r="O274" s="1">
        <v>1586.5045268772335</v>
      </c>
      <c r="P274" s="1">
        <v>8805.0262643812639</v>
      </c>
      <c r="Q274" s="1">
        <v>62654.193150217776</v>
      </c>
      <c r="R274" s="1">
        <v>48912.465509439884</v>
      </c>
      <c r="S274" s="1">
        <f t="shared" si="37"/>
        <v>2268</v>
      </c>
      <c r="T274" s="1">
        <v>1566.5060124663348</v>
      </c>
      <c r="U274" s="1">
        <v>8583.4798822717839</v>
      </c>
      <c r="V274" s="1">
        <v>60553.988860624013</v>
      </c>
      <c r="W274" s="1">
        <v>50826.261481419984</v>
      </c>
      <c r="X274" s="1">
        <f t="shared" si="38"/>
        <v>2268</v>
      </c>
      <c r="Y274" s="1">
        <v>1540.3072799712245</v>
      </c>
      <c r="Z274" s="1">
        <v>8335.9221197788829</v>
      </c>
      <c r="AA274" s="1">
        <v>58310.286572839475</v>
      </c>
      <c r="AB274" s="1">
        <v>52789.678745997342</v>
      </c>
      <c r="AC274" s="1">
        <f t="shared" si="39"/>
        <v>2268</v>
      </c>
      <c r="AD274" s="1">
        <v>911.81334305069845</v>
      </c>
      <c r="AE274" s="1">
        <v>4500.419385415179</v>
      </c>
      <c r="AF274" s="1">
        <v>29339.868916784737</v>
      </c>
      <c r="AG274" s="1">
        <v>24059.576274120387</v>
      </c>
      <c r="AH274" s="1">
        <v>890.04233727510166</v>
      </c>
      <c r="AI274" s="1">
        <v>4389.0259907984446</v>
      </c>
      <c r="AJ274" s="1">
        <v>28596.83542428862</v>
      </c>
      <c r="AK274" s="1">
        <v>24722.307909730633</v>
      </c>
      <c r="AL274" s="1">
        <f t="shared" si="40"/>
        <v>9999</v>
      </c>
      <c r="AM274" s="1">
        <v>866.84823993850455</v>
      </c>
      <c r="AN274" s="1">
        <v>4270.5258733387009</v>
      </c>
      <c r="AO274" s="1">
        <v>27807.227172272633</v>
      </c>
      <c r="AP274" s="1">
        <v>25414.242859286642</v>
      </c>
      <c r="AQ274" s="1">
        <f t="shared" si="41"/>
        <v>9999</v>
      </c>
      <c r="AR274" s="1">
        <v>844.39066491029973</v>
      </c>
      <c r="AS274" s="1">
        <v>4155.2840526297305</v>
      </c>
      <c r="AT274" s="1">
        <v>27037.395374000836</v>
      </c>
      <c r="AU274" s="1">
        <v>26205.358451173088</v>
      </c>
      <c r="AV274" s="1">
        <f t="shared" si="42"/>
        <v>9999</v>
      </c>
      <c r="AW274" s="1">
        <v>825.43876470039072</v>
      </c>
      <c r="AX274" s="1">
        <v>4056.5843251652727</v>
      </c>
      <c r="AY274" s="1">
        <v>26372.334089265758</v>
      </c>
      <c r="AZ274" s="1">
        <v>27203.003620295905</v>
      </c>
      <c r="BA274" s="1">
        <f t="shared" si="43"/>
        <v>9999</v>
      </c>
    </row>
    <row r="275" spans="1:53">
      <c r="A275" s="2">
        <f t="shared" si="44"/>
        <v>2269</v>
      </c>
      <c r="B275" s="1">
        <f>economy!Z315</f>
        <v>232.62151700895285</v>
      </c>
      <c r="C275" s="1">
        <f>economy!AA315</f>
        <v>1223.7475703908867</v>
      </c>
      <c r="D275" s="1">
        <f>economy!AB315</f>
        <v>8383.610260134561</v>
      </c>
      <c r="E275" s="1">
        <f>SUMPRODUCT(economy!B315:D315,economy!K315:M315)/SUM(economy!B315:D315)</f>
        <v>7864.6421766231369</v>
      </c>
      <c r="F275" s="1">
        <v>1588.8946451491595</v>
      </c>
      <c r="G275" s="1">
        <v>9088.3269127616477</v>
      </c>
      <c r="H275" s="1">
        <v>66586.930598618303</v>
      </c>
      <c r="I275" s="1">
        <v>45336.204028572065</v>
      </c>
      <c r="J275" s="1">
        <v>1579.9070614593218</v>
      </c>
      <c r="K275" s="1">
        <v>8915.6526560264265</v>
      </c>
      <c r="L275" s="1">
        <v>64751.374362796167</v>
      </c>
      <c r="M275" s="1">
        <v>47143.148910683165</v>
      </c>
      <c r="N275" s="1">
        <f t="shared" si="36"/>
        <v>2269</v>
      </c>
      <c r="O275" s="1">
        <v>1565.7784980850511</v>
      </c>
      <c r="P275" s="1">
        <v>8720.3372215430809</v>
      </c>
      <c r="Q275" s="1">
        <v>62784.015072867864</v>
      </c>
      <c r="R275" s="1">
        <v>49006.450398566725</v>
      </c>
      <c r="S275" s="1">
        <f t="shared" si="37"/>
        <v>2269</v>
      </c>
      <c r="T275" s="1">
        <v>1546.0331310147321</v>
      </c>
      <c r="U275" s="1">
        <v>8500.8687777787509</v>
      </c>
      <c r="V275" s="1">
        <v>60679.09974541737</v>
      </c>
      <c r="W275" s="1">
        <v>50923.487285907082</v>
      </c>
      <c r="X275" s="1">
        <f t="shared" si="38"/>
        <v>2269</v>
      </c>
      <c r="Y275" s="1">
        <v>1520.1758594414543</v>
      </c>
      <c r="Z275" s="1">
        <v>8255.669496436858</v>
      </c>
      <c r="AA275" s="1">
        <v>58430.554328926017</v>
      </c>
      <c r="AB275" s="1">
        <v>52890.42012707574</v>
      </c>
      <c r="AC275" s="1">
        <f t="shared" si="39"/>
        <v>2269</v>
      </c>
      <c r="AD275" s="1">
        <v>903.65394480057637</v>
      </c>
      <c r="AE275" s="1">
        <v>4474.794667709376</v>
      </c>
      <c r="AF275" s="1">
        <v>29513.246209140729</v>
      </c>
      <c r="AG275" s="1">
        <v>24202.299725984623</v>
      </c>
      <c r="AH275" s="1">
        <v>882.46447411946065</v>
      </c>
      <c r="AI275" s="1">
        <v>4365.9043151081323</v>
      </c>
      <c r="AJ275" s="1">
        <v>28777.944614080567</v>
      </c>
      <c r="AK275" s="1">
        <v>24879.521253004226</v>
      </c>
      <c r="AL275" s="1">
        <f t="shared" si="40"/>
        <v>9999</v>
      </c>
      <c r="AM275" s="1">
        <v>859.77858375855692</v>
      </c>
      <c r="AN275" s="1">
        <v>4249.5366070710561</v>
      </c>
      <c r="AO275" s="1">
        <v>27993.142143019781</v>
      </c>
      <c r="AP275" s="1">
        <v>25584.902695132998</v>
      </c>
      <c r="AQ275" s="1">
        <f t="shared" si="41"/>
        <v>9999</v>
      </c>
      <c r="AR275" s="1">
        <v>837.69048945898783</v>
      </c>
      <c r="AS275" s="1">
        <v>4135.7780418009925</v>
      </c>
      <c r="AT275" s="1">
        <v>27224.171056297648</v>
      </c>
      <c r="AU275" s="1">
        <v>26387.212799255987</v>
      </c>
      <c r="AV275" s="1">
        <f t="shared" si="42"/>
        <v>9999</v>
      </c>
      <c r="AW275" s="1">
        <v>818.89944769790225</v>
      </c>
      <c r="AX275" s="1">
        <v>4037.622206554076</v>
      </c>
      <c r="AY275" s="1">
        <v>26555.150363717661</v>
      </c>
      <c r="AZ275" s="1">
        <v>27392.429343078329</v>
      </c>
      <c r="BA275" s="1">
        <f t="shared" si="43"/>
        <v>9999</v>
      </c>
    </row>
    <row r="276" spans="1:53">
      <c r="A276" s="2">
        <f t="shared" si="44"/>
        <v>2270</v>
      </c>
      <c r="B276" s="1">
        <f>economy!Z316</f>
        <v>226.55095148007572</v>
      </c>
      <c r="C276" s="1">
        <f>economy!AA316</f>
        <v>1197.2075156767819</v>
      </c>
      <c r="D276" s="1">
        <f>economy!AB316</f>
        <v>8303.7741175376868</v>
      </c>
      <c r="E276" s="1">
        <f>SUMPRODUCT(economy!B316:D316,economy!K316:M316)/SUM(economy!B316:D316)</f>
        <v>7780.6040684185218</v>
      </c>
      <c r="F276" s="1">
        <v>1568.1852562101601</v>
      </c>
      <c r="G276" s="1">
        <v>9001.0499367936372</v>
      </c>
      <c r="H276" s="1">
        <v>66725.504304377115</v>
      </c>
      <c r="I276" s="1">
        <v>45424.654539678253</v>
      </c>
      <c r="J276" s="1">
        <v>1559.2899312688417</v>
      </c>
      <c r="K276" s="1">
        <v>8829.916466489909</v>
      </c>
      <c r="L276" s="1">
        <v>64885.432453964779</v>
      </c>
      <c r="M276" s="1">
        <v>47234.299526009963</v>
      </c>
      <c r="N276" s="1">
        <f t="shared" si="36"/>
        <v>2270</v>
      </c>
      <c r="O276" s="1">
        <v>1545.3282711145248</v>
      </c>
      <c r="P276" s="1">
        <v>8636.3908720799191</v>
      </c>
      <c r="Q276" s="1">
        <v>62913.456228401716</v>
      </c>
      <c r="R276" s="1">
        <v>49100.536168860264</v>
      </c>
      <c r="S276" s="1">
        <f t="shared" si="37"/>
        <v>2270</v>
      </c>
      <c r="T276" s="1">
        <v>1525.8306176399624</v>
      </c>
      <c r="U276" s="1">
        <v>8418.9756639112584</v>
      </c>
      <c r="V276" s="1">
        <v>60803.809741845347</v>
      </c>
      <c r="W276" s="1">
        <v>51020.76079327234</v>
      </c>
      <c r="X276" s="1">
        <f t="shared" si="38"/>
        <v>2270</v>
      </c>
      <c r="Y276" s="1">
        <v>1500.3081286837914</v>
      </c>
      <c r="Z276" s="1">
        <v>8176.1073996775567</v>
      </c>
      <c r="AA276" s="1">
        <v>58550.402372820274</v>
      </c>
      <c r="AB276" s="1">
        <v>52991.150156788819</v>
      </c>
      <c r="AC276" s="1">
        <f t="shared" si="39"/>
        <v>2270</v>
      </c>
      <c r="AD276" s="1">
        <v>895.51298143849328</v>
      </c>
      <c r="AE276" s="1">
        <v>4449.0303976793139</v>
      </c>
      <c r="AF276" s="1">
        <v>29685.845504151068</v>
      </c>
      <c r="AG276" s="1">
        <v>24344.432349033548</v>
      </c>
      <c r="AH276" s="1">
        <v>874.8894785189093</v>
      </c>
      <c r="AI276" s="1">
        <v>4342.5860155789042</v>
      </c>
      <c r="AJ276" s="1">
        <v>28958.184095540339</v>
      </c>
      <c r="AK276" s="1">
        <v>25036.018734428435</v>
      </c>
      <c r="AL276" s="1">
        <f t="shared" si="40"/>
        <v>9999</v>
      </c>
      <c r="AM276" s="1">
        <v>852.70223512971779</v>
      </c>
      <c r="AN276" s="1">
        <v>4228.3200458490537</v>
      </c>
      <c r="AO276" s="1">
        <v>28178.205532125634</v>
      </c>
      <c r="AP276" s="1">
        <v>25754.809655095731</v>
      </c>
      <c r="AQ276" s="1">
        <f t="shared" si="41"/>
        <v>9999</v>
      </c>
      <c r="AR276" s="1">
        <v>830.98155785864333</v>
      </c>
      <c r="AS276" s="1">
        <v>4116.0455617645566</v>
      </c>
      <c r="AT276" s="1">
        <v>27410.223409906659</v>
      </c>
      <c r="AU276" s="1">
        <v>26568.382110067243</v>
      </c>
      <c r="AV276" s="1">
        <f t="shared" si="42"/>
        <v>9999</v>
      </c>
      <c r="AW276" s="1">
        <v>812.35796320034012</v>
      </c>
      <c r="AX276" s="1">
        <v>4018.4693122625513</v>
      </c>
      <c r="AY276" s="1">
        <v>26737.471551011866</v>
      </c>
      <c r="AZ276" s="1">
        <v>27581.352978162296</v>
      </c>
      <c r="BA276" s="1">
        <f t="shared" si="43"/>
        <v>9999</v>
      </c>
    </row>
    <row r="277" spans="1:53">
      <c r="A277" s="2">
        <f t="shared" si="44"/>
        <v>2271</v>
      </c>
      <c r="B277" s="1">
        <f>economy!Z317</f>
        <v>220.67791941464532</v>
      </c>
      <c r="C277" s="1">
        <f>economy!AA317</f>
        <v>1171.438684891292</v>
      </c>
      <c r="D277" s="1">
        <f>economy!AB317</f>
        <v>8226.0548355013852</v>
      </c>
      <c r="E277" s="1">
        <f>SUMPRODUCT(economy!B317:D317,economy!K317:M317)/SUM(economy!B317:D317)</f>
        <v>7698.9618646495719</v>
      </c>
      <c r="F277" s="1">
        <v>1547.7548325802297</v>
      </c>
      <c r="G277" s="1">
        <v>8914.5504914287048</v>
      </c>
      <c r="H277" s="1">
        <v>66863.738942678727</v>
      </c>
      <c r="I277" s="1">
        <v>45513.291980337272</v>
      </c>
      <c r="J277" s="1">
        <v>1538.9487982521541</v>
      </c>
      <c r="K277" s="1">
        <v>8744.9389706460297</v>
      </c>
      <c r="L277" s="1">
        <v>65019.130626022939</v>
      </c>
      <c r="M277" s="1">
        <v>47325.59534001907</v>
      </c>
      <c r="N277" s="1">
        <f t="shared" si="36"/>
        <v>2271</v>
      </c>
      <c r="O277" s="1">
        <v>1525.1499522355032</v>
      </c>
      <c r="P277" s="1">
        <v>8553.1816969295378</v>
      </c>
      <c r="Q277" s="1">
        <v>63042.516985798822</v>
      </c>
      <c r="R277" s="1">
        <v>49194.720134185751</v>
      </c>
      <c r="S277" s="1">
        <f t="shared" si="37"/>
        <v>2271</v>
      </c>
      <c r="T277" s="1">
        <v>1505.8947460999291</v>
      </c>
      <c r="U277" s="1">
        <v>8337.7954814432087</v>
      </c>
      <c r="V277" s="1">
        <v>60928.119648576641</v>
      </c>
      <c r="W277" s="1">
        <v>51118.079921060416</v>
      </c>
      <c r="X277" s="1">
        <f t="shared" si="38"/>
        <v>2271</v>
      </c>
      <c r="Y277" s="1">
        <v>1480.7005450425679</v>
      </c>
      <c r="Z277" s="1">
        <v>8097.2312470634588</v>
      </c>
      <c r="AA277" s="1">
        <v>58669.831898115975</v>
      </c>
      <c r="AB277" s="1">
        <v>53091.867391926877</v>
      </c>
      <c r="AC277" s="1">
        <f t="shared" si="39"/>
        <v>2271</v>
      </c>
      <c r="AD277" s="1">
        <v>887.39373203469472</v>
      </c>
      <c r="AE277" s="1">
        <v>4423.1427006093791</v>
      </c>
      <c r="AF277" s="1">
        <v>29857.719844275187</v>
      </c>
      <c r="AG277" s="1">
        <v>24486.018462298573</v>
      </c>
      <c r="AH277" s="1">
        <v>867.32069261797471</v>
      </c>
      <c r="AI277" s="1">
        <v>4319.086813984065</v>
      </c>
      <c r="AJ277" s="1">
        <v>29137.596710528796</v>
      </c>
      <c r="AK277" s="1">
        <v>25191.838443527638</v>
      </c>
      <c r="AL277" s="1">
        <f t="shared" si="40"/>
        <v>9999</v>
      </c>
      <c r="AM277" s="1">
        <v>845.62231811409106</v>
      </c>
      <c r="AN277" s="1">
        <v>4206.8904394521996</v>
      </c>
      <c r="AO277" s="1">
        <v>28362.447919435897</v>
      </c>
      <c r="AP277" s="1">
        <v>25923.992894015471</v>
      </c>
      <c r="AQ277" s="1">
        <f t="shared" si="41"/>
        <v>9999</v>
      </c>
      <c r="AR277" s="1">
        <v>824.26648939847303</v>
      </c>
      <c r="AS277" s="1">
        <v>4096.0983617870343</v>
      </c>
      <c r="AT277" s="1">
        <v>27595.569482480518</v>
      </c>
      <c r="AU277" s="1">
        <v>26748.884173749026</v>
      </c>
      <c r="AV277" s="1">
        <f t="shared" si="42"/>
        <v>9999</v>
      </c>
      <c r="AW277" s="1">
        <v>805.81615790115882</v>
      </c>
      <c r="AX277" s="1">
        <v>3999.1340033843826</v>
      </c>
      <c r="AY277" s="1">
        <v>26919.300955889674</v>
      </c>
      <c r="AZ277" s="1">
        <v>27769.779151951829</v>
      </c>
      <c r="BA277" s="1">
        <f t="shared" si="43"/>
        <v>9999</v>
      </c>
    </row>
    <row r="278" spans="1:53">
      <c r="A278" s="2">
        <f t="shared" si="44"/>
        <v>2272</v>
      </c>
      <c r="B278" s="1">
        <f>economy!Z318</f>
        <v>214.99992709817116</v>
      </c>
      <c r="C278" s="1">
        <f>economy!AA318</f>
        <v>1146.4384162469014</v>
      </c>
      <c r="D278" s="1">
        <f>economy!AB318</f>
        <v>8150.5557716053945</v>
      </c>
      <c r="E278" s="1">
        <f>SUMPRODUCT(economy!B318:D318,economy!K318:M318)/SUM(economy!B318:D318)</f>
        <v>7619.8107732603048</v>
      </c>
      <c r="F278" s="1">
        <v>1527.5992651882393</v>
      </c>
      <c r="G278" s="1">
        <v>8828.8222452829104</v>
      </c>
      <c r="H278" s="1">
        <v>67001.633925101094</v>
      </c>
      <c r="I278" s="1">
        <v>45602.112549269346</v>
      </c>
      <c r="J278" s="1">
        <v>1518.8796820216446</v>
      </c>
      <c r="K278" s="1">
        <v>8660.7142404232582</v>
      </c>
      <c r="L278" s="1">
        <v>65152.468765236314</v>
      </c>
      <c r="M278" s="1">
        <v>47417.033065751588</v>
      </c>
      <c r="N278" s="1">
        <f t="shared" si="36"/>
        <v>2272</v>
      </c>
      <c r="O278" s="1">
        <v>1505.2397066671942</v>
      </c>
      <c r="P278" s="1">
        <v>8470.7041957646907</v>
      </c>
      <c r="Q278" s="1">
        <v>63171.197684727369</v>
      </c>
      <c r="R278" s="1">
        <v>49288.999563515645</v>
      </c>
      <c r="S278" s="1">
        <f t="shared" si="37"/>
        <v>2272</v>
      </c>
      <c r="T278" s="1">
        <v>1486.2218437969564</v>
      </c>
      <c r="U278" s="1">
        <v>8257.3231790135833</v>
      </c>
      <c r="V278" s="1">
        <v>61052.030231375051</v>
      </c>
      <c r="W278" s="1">
        <v>51215.442533682683</v>
      </c>
      <c r="X278" s="1">
        <f t="shared" si="38"/>
        <v>2272</v>
      </c>
      <c r="Y278" s="1">
        <v>1461.3496140977859</v>
      </c>
      <c r="Z278" s="1">
        <v>8019.0364535509034</v>
      </c>
      <c r="AA278" s="1">
        <v>58788.844063155448</v>
      </c>
      <c r="AB278" s="1">
        <v>53192.570328735004</v>
      </c>
      <c r="AC278" s="1">
        <f t="shared" si="39"/>
        <v>2272</v>
      </c>
      <c r="AD278" s="1">
        <v>879.2992832731818</v>
      </c>
      <c r="AE278" s="1">
        <v>4397.1469810366734</v>
      </c>
      <c r="AF278" s="1">
        <v>30028.921164707557</v>
      </c>
      <c r="AG278" s="1">
        <v>24627.1013976656</v>
      </c>
      <c r="AH278" s="1">
        <v>859.76129424283374</v>
      </c>
      <c r="AI278" s="1">
        <v>4295.4218485187284</v>
      </c>
      <c r="AJ278" s="1">
        <v>29316.224765066534</v>
      </c>
      <c r="AK278" s="1">
        <v>25347.017929524503</v>
      </c>
      <c r="AL278" s="1">
        <f t="shared" si="40"/>
        <v>9999</v>
      </c>
      <c r="AM278" s="1">
        <v>838.54182916001344</v>
      </c>
      <c r="AN278" s="1">
        <v>4185.2616157473258</v>
      </c>
      <c r="AO278" s="1">
        <v>28545.899880305606</v>
      </c>
      <c r="AP278" s="1">
        <v>26092.481491439852</v>
      </c>
      <c r="AQ278" s="1">
        <f t="shared" si="41"/>
        <v>9999</v>
      </c>
      <c r="AR278" s="1">
        <v>817.54781910726638</v>
      </c>
      <c r="AS278" s="1">
        <v>4075.9479457007496</v>
      </c>
      <c r="AT278" s="1">
        <v>27780.226773539758</v>
      </c>
      <c r="AU278" s="1">
        <v>26928.737157043026</v>
      </c>
      <c r="AV278" s="1">
        <f t="shared" si="42"/>
        <v>9999</v>
      </c>
      <c r="AW278" s="1">
        <v>799.27584123293423</v>
      </c>
      <c r="AX278" s="1">
        <v>3979.6245738043458</v>
      </c>
      <c r="AY278" s="1">
        <v>27100.642680531997</v>
      </c>
      <c r="AZ278" s="1">
        <v>27957.713265599763</v>
      </c>
      <c r="BA278" s="1">
        <f t="shared" si="43"/>
        <v>9999</v>
      </c>
    </row>
    <row r="279" spans="1:53">
      <c r="A279" s="2">
        <f t="shared" si="44"/>
        <v>2273</v>
      </c>
      <c r="B279" s="1">
        <f>economy!Z319</f>
        <v>209.5141133656347</v>
      </c>
      <c r="C279" s="1">
        <f>economy!AA319</f>
        <v>1122.2021246836503</v>
      </c>
      <c r="D279" s="1">
        <f>economy!AB319</f>
        <v>8077.3697506269782</v>
      </c>
      <c r="E279" s="1">
        <f>SUMPRODUCT(economy!B319:D319,economy!K319:M319)/SUM(economy!B319:D319)</f>
        <v>7543.23499276448</v>
      </c>
      <c r="F279" s="1">
        <v>1507.7145128827894</v>
      </c>
      <c r="G279" s="1">
        <v>8743.8589084877403</v>
      </c>
      <c r="H279" s="1">
        <v>67139.188646508483</v>
      </c>
      <c r="I279" s="1">
        <v>45691.112421063735</v>
      </c>
      <c r="J279" s="1">
        <v>1499.0786653132327</v>
      </c>
      <c r="K279" s="1">
        <v>8577.2363783060828</v>
      </c>
      <c r="L279" s="1">
        <v>65285.446735179248</v>
      </c>
      <c r="M279" s="1">
        <v>47508.609382968993</v>
      </c>
      <c r="N279" s="1">
        <f t="shared" si="36"/>
        <v>2273</v>
      </c>
      <c r="O279" s="1">
        <v>1485.5937577569134</v>
      </c>
      <c r="P279" s="1">
        <v>8388.9528879503414</v>
      </c>
      <c r="Q279" s="1">
        <v>63299.498637303492</v>
      </c>
      <c r="R279" s="1">
        <v>49383.37168378364</v>
      </c>
      <c r="S279" s="1">
        <f t="shared" si="37"/>
        <v>2273</v>
      </c>
      <c r="T279" s="1">
        <v>1466.8082911085071</v>
      </c>
      <c r="U279" s="1">
        <v>8177.5537143168958</v>
      </c>
      <c r="V279" s="1">
        <v>61175.542224767982</v>
      </c>
      <c r="W279" s="1">
        <v>51312.846445329815</v>
      </c>
      <c r="X279" s="1">
        <f t="shared" si="38"/>
        <v>2273</v>
      </c>
      <c r="Y279" s="1">
        <v>1442.2518891421673</v>
      </c>
      <c r="Z279" s="1">
        <v>7941.518432885352</v>
      </c>
      <c r="AA279" s="1">
        <v>58907.439992579166</v>
      </c>
      <c r="AB279" s="1">
        <v>53293.25740584248</v>
      </c>
      <c r="AC279" s="1">
        <f t="shared" si="39"/>
        <v>2273</v>
      </c>
      <c r="AD279" s="1">
        <v>871.23253635205265</v>
      </c>
      <c r="AE279" s="1">
        <v>4371.0579416359978</v>
      </c>
      <c r="AF279" s="1">
        <v>30199.500262402438</v>
      </c>
      <c r="AG279" s="1">
        <v>24767.723477916232</v>
      </c>
      <c r="AH279" s="1">
        <v>852.21430147259059</v>
      </c>
      <c r="AI279" s="1">
        <v>4271.6056836890684</v>
      </c>
      <c r="AJ279" s="1">
        <v>29494.109982913578</v>
      </c>
      <c r="AK279" s="1">
        <v>25501.594164004262</v>
      </c>
      <c r="AL279" s="1">
        <f t="shared" si="40"/>
        <v>9999</v>
      </c>
      <c r="AM279" s="1">
        <v>831.46363930317602</v>
      </c>
      <c r="AN279" s="1">
        <v>4163.4469820063332</v>
      </c>
      <c r="AO279" s="1">
        <v>28728.591928954538</v>
      </c>
      <c r="AP279" s="1">
        <v>26260.304401892397</v>
      </c>
      <c r="AQ279" s="1">
        <f t="shared" si="41"/>
        <v>9999</v>
      </c>
      <c r="AR279" s="1">
        <v>810.82799769389464</v>
      </c>
      <c r="AS279" s="1">
        <v>4055.6055656378694</v>
      </c>
      <c r="AT279" s="1">
        <v>27964.213173586544</v>
      </c>
      <c r="AU279" s="1">
        <v>27107.959545483114</v>
      </c>
      <c r="AV279" s="1">
        <f t="shared" si="42"/>
        <v>9999</v>
      </c>
      <c r="AW279" s="1">
        <v>792.73878332707329</v>
      </c>
      <c r="AX279" s="1">
        <v>3959.9492379226576</v>
      </c>
      <c r="AY279" s="1">
        <v>27281.501565746003</v>
      </c>
      <c r="AZ279" s="1">
        <v>28145.161434694979</v>
      </c>
      <c r="BA279" s="1">
        <f t="shared" si="43"/>
        <v>9999</v>
      </c>
    </row>
    <row r="280" spans="1:53">
      <c r="A280" s="2">
        <f t="shared" si="44"/>
        <v>2274</v>
      </c>
      <c r="B280" s="1">
        <f>economy!Z320</f>
        <v>204.21728359400819</v>
      </c>
      <c r="C280" s="1">
        <f>economy!AA320</f>
        <v>1098.723435263154</v>
      </c>
      <c r="D280" s="1">
        <f>economy!AB320</f>
        <v>8006.5792500063144</v>
      </c>
      <c r="E280" s="1">
        <f>SUMPRODUCT(economy!B320:D320,economy!K320:M320)/SUM(economy!B320:D320)</f>
        <v>7469.3079583759754</v>
      </c>
      <c r="F280" s="1">
        <v>1488.09660130681</v>
      </c>
      <c r="G280" s="1">
        <v>8659.6542330587708</v>
      </c>
      <c r="H280" s="1">
        <v>67276.402486830237</v>
      </c>
      <c r="I280" s="1">
        <v>45780.287748719027</v>
      </c>
      <c r="J280" s="1">
        <v>1479.5418930148087</v>
      </c>
      <c r="K280" s="1">
        <v>8494.4995179781945</v>
      </c>
      <c r="L280" s="1">
        <v>65418.06437849201</v>
      </c>
      <c r="M280" s="1">
        <v>47600.320940822588</v>
      </c>
      <c r="N280" s="1">
        <f t="shared" si="36"/>
        <v>2274</v>
      </c>
      <c r="O280" s="1">
        <v>1466.2083861604467</v>
      </c>
      <c r="P280" s="1">
        <v>8307.9223134410877</v>
      </c>
      <c r="Q280" s="1">
        <v>63427.420129795617</v>
      </c>
      <c r="R280" s="1">
        <v>49477.833682652577</v>
      </c>
      <c r="S280" s="1">
        <f t="shared" si="37"/>
        <v>2274</v>
      </c>
      <c r="T280" s="1">
        <v>1447.6505207159721</v>
      </c>
      <c r="U280" s="1">
        <v>8098.4820552310457</v>
      </c>
      <c r="V280" s="1">
        <v>61298.656333667255</v>
      </c>
      <c r="W280" s="1">
        <v>51410.289422802212</v>
      </c>
      <c r="X280" s="1">
        <f t="shared" si="38"/>
        <v>2274</v>
      </c>
      <c r="Y280" s="1">
        <v>1423.4039706531121</v>
      </c>
      <c r="Z280" s="1">
        <v>7864.6725989328352</v>
      </c>
      <c r="AA280" s="1">
        <v>59025.620778835277</v>
      </c>
      <c r="AB280" s="1">
        <v>53393.927007115519</v>
      </c>
      <c r="AC280" s="1">
        <f t="shared" si="39"/>
        <v>2274</v>
      </c>
      <c r="AD280" s="1">
        <v>863.19621382398134</v>
      </c>
      <c r="AE280" s="1">
        <v>4344.8896024072328</v>
      </c>
      <c r="AF280" s="1">
        <v>30369.506769174783</v>
      </c>
      <c r="AG280" s="1">
        <v>24907.925998040664</v>
      </c>
      <c r="AH280" s="1">
        <v>844.68257726741979</v>
      </c>
      <c r="AI280" s="1">
        <v>4247.6523208555955</v>
      </c>
      <c r="AJ280" s="1">
        <v>29671.293463086615</v>
      </c>
      <c r="AK280" s="1">
        <v>25655.603506955795</v>
      </c>
      <c r="AL280" s="1">
        <f t="shared" si="40"/>
        <v>9999</v>
      </c>
      <c r="AM280" s="1">
        <v>824.39049652332994</v>
      </c>
      <c r="AN280" s="1">
        <v>4141.459527141812</v>
      </c>
      <c r="AO280" s="1">
        <v>28910.554465381934</v>
      </c>
      <c r="AP280" s="1">
        <v>26427.490408411792</v>
      </c>
      <c r="AQ280" s="1">
        <f t="shared" si="41"/>
        <v>9999</v>
      </c>
      <c r="AR280" s="1">
        <v>804.10939171706877</v>
      </c>
      <c r="AS280" s="1">
        <v>4035.0822168384275</v>
      </c>
      <c r="AT280" s="1">
        <v>28147.546906171232</v>
      </c>
      <c r="AU280" s="1">
        <v>27286.570088505621</v>
      </c>
      <c r="AV280" s="1">
        <f t="shared" si="42"/>
        <v>9999</v>
      </c>
      <c r="AW280" s="1">
        <v>786.20671324598379</v>
      </c>
      <c r="AX280" s="1">
        <v>3940.1161194902725</v>
      </c>
      <c r="AY280" s="1">
        <v>27461.883134323449</v>
      </c>
      <c r="AZ280" s="1">
        <v>28332.130431273636</v>
      </c>
      <c r="BA280" s="1">
        <f t="shared" si="43"/>
        <v>9999</v>
      </c>
    </row>
    <row r="281" spans="1:53">
      <c r="A281" s="2">
        <f t="shared" si="44"/>
        <v>2275</v>
      </c>
      <c r="B281" s="1">
        <f>economy!Z321</f>
        <v>199.10594274904912</v>
      </c>
      <c r="C281" s="1">
        <f>economy!AA321</f>
        <v>1075.9943151795321</v>
      </c>
      <c r="D281" s="1">
        <f>economy!AB321</f>
        <v>7938.2566132861848</v>
      </c>
      <c r="E281" s="1">
        <f>SUMPRODUCT(economy!B321:D321,economy!K321:M321)/SUM(economy!B321:D321)</f>
        <v>7398.0926150314472</v>
      </c>
      <c r="F281" s="1">
        <v>1468.7416217825166</v>
      </c>
      <c r="G281" s="1">
        <v>8576.2020132158796</v>
      </c>
      <c r="H281" s="1">
        <v>67413.274812771342</v>
      </c>
      <c r="I281" s="1">
        <v>45869.634666094331</v>
      </c>
      <c r="J281" s="1">
        <v>1460.2655712008689</v>
      </c>
      <c r="K281" s="1">
        <v>8412.4978249124106</v>
      </c>
      <c r="L281" s="1">
        <v>65550.321518575351</v>
      </c>
      <c r="M281" s="1">
        <v>47692.164360435803</v>
      </c>
      <c r="N281" s="1">
        <f t="shared" si="36"/>
        <v>2275</v>
      </c>
      <c r="O281" s="1">
        <v>1447.0799290247558</v>
      </c>
      <c r="P281" s="1">
        <v>8227.6070336215507</v>
      </c>
      <c r="Q281" s="1">
        <v>63554.962424272482</v>
      </c>
      <c r="R281" s="1">
        <v>49572.38271119813</v>
      </c>
      <c r="S281" s="1">
        <f t="shared" si="37"/>
        <v>2275</v>
      </c>
      <c r="T281" s="1">
        <v>1428.745016932241</v>
      </c>
      <c r="U281" s="1">
        <v>8020.1031808856242</v>
      </c>
      <c r="V281" s="1">
        <v>61421.373234941195</v>
      </c>
      <c r="W281" s="1">
        <v>51507.769188260303</v>
      </c>
      <c r="X281" s="1">
        <f t="shared" si="38"/>
        <v>2275</v>
      </c>
      <c r="Y281" s="1">
        <v>1404.8025057602872</v>
      </c>
      <c r="Z281" s="1">
        <v>7788.4943669500199</v>
      </c>
      <c r="AA281" s="1">
        <v>59143.387483646758</v>
      </c>
      <c r="AB281" s="1">
        <v>53494.57746443506</v>
      </c>
      <c r="AC281" s="1">
        <f t="shared" si="39"/>
        <v>2275</v>
      </c>
      <c r="AD281" s="1">
        <v>855.19286636136587</v>
      </c>
      <c r="AE281" s="1">
        <v>4318.6553200867138</v>
      </c>
      <c r="AF281" s="1">
        <v>30538.989128666057</v>
      </c>
      <c r="AG281" s="1">
        <v>25047.749209644913</v>
      </c>
      <c r="AH281" s="1">
        <v>837.1688341348414</v>
      </c>
      <c r="AI281" s="1">
        <v>4223.5752093482124</v>
      </c>
      <c r="AJ281" s="1">
        <v>29847.815641145782</v>
      </c>
      <c r="AK281" s="1">
        <v>25809.081676038801</v>
      </c>
      <c r="AL281" s="1">
        <f t="shared" si="40"/>
        <v>9999</v>
      </c>
      <c r="AM281" s="1">
        <v>817.32502823634024</v>
      </c>
      <c r="AN281" s="1">
        <v>4119.3118247808061</v>
      </c>
      <c r="AO281" s="1">
        <v>29091.817725722496</v>
      </c>
      <c r="AP281" s="1">
        <v>26594.068079244917</v>
      </c>
      <c r="AQ281" s="1">
        <f t="shared" si="41"/>
        <v>9999</v>
      </c>
      <c r="AR281" s="1">
        <v>797.39428396438757</v>
      </c>
      <c r="AS281" s="1">
        <v>4014.3886334608883</v>
      </c>
      <c r="AT281" s="1">
        <v>28330.246472845149</v>
      </c>
      <c r="AU281" s="1">
        <v>27464.587747405018</v>
      </c>
      <c r="AV281" s="1">
        <f t="shared" si="42"/>
        <v>9999</v>
      </c>
      <c r="AW281" s="1">
        <v>779.6813174696689</v>
      </c>
      <c r="AX281" s="1">
        <v>3920.1332414968488</v>
      </c>
      <c r="AY281" s="1">
        <v>27641.793536552108</v>
      </c>
      <c r="AZ281" s="1">
        <v>28518.62762813157</v>
      </c>
      <c r="BA281" s="1">
        <f t="shared" si="43"/>
        <v>9999</v>
      </c>
    </row>
    <row r="282" spans="1:53">
      <c r="A282" s="2">
        <f t="shared" si="44"/>
        <v>2276</v>
      </c>
      <c r="B282" s="1">
        <f>economy!Z322</f>
        <v>194.17632739039618</v>
      </c>
      <c r="C282" s="1">
        <f>economy!AA322</f>
        <v>1054.0052038446781</v>
      </c>
      <c r="D282" s="1">
        <f>economy!AB322</f>
        <v>7872.4642889514216</v>
      </c>
      <c r="E282" s="1">
        <f>SUMPRODUCT(economy!B322:D322,economy!K322:M322)/SUM(economy!B322:D322)</f>
        <v>7329.6417143893095</v>
      </c>
      <c r="F282" s="1">
        <v>1449.6457302072763</v>
      </c>
      <c r="G282" s="1">
        <v>8493.4960856575744</v>
      </c>
      <c r="H282" s="1">
        <v>67549.804979455454</v>
      </c>
      <c r="I282" s="1">
        <v>45959.149290273126</v>
      </c>
      <c r="J282" s="1">
        <v>1441.2459661739344</v>
      </c>
      <c r="K282" s="1">
        <v>8331.2254969099431</v>
      </c>
      <c r="L282" s="1">
        <v>65682.217961224655</v>
      </c>
      <c r="M282" s="1">
        <v>47784.13623740121</v>
      </c>
      <c r="N282" s="1">
        <f t="shared" si="36"/>
        <v>2276</v>
      </c>
      <c r="O282" s="1">
        <v>1428.2047791736534</v>
      </c>
      <c r="P282" s="1">
        <v>8148.0016320923251</v>
      </c>
      <c r="Q282" s="1">
        <v>63682.125760197028</v>
      </c>
      <c r="R282" s="1">
        <v>49667.015886509515</v>
      </c>
      <c r="S282" s="1">
        <f t="shared" si="37"/>
        <v>2276</v>
      </c>
      <c r="T282" s="1">
        <v>1410.088315028778</v>
      </c>
      <c r="U282" s="1">
        <v>7942.4120826728267</v>
      </c>
      <c r="V282" s="1">
        <v>61543.693578938713</v>
      </c>
      <c r="W282" s="1">
        <v>51605.283421895867</v>
      </c>
      <c r="X282" s="1">
        <f t="shared" si="38"/>
        <v>2276</v>
      </c>
      <c r="Y282" s="1">
        <v>1386.4441877096115</v>
      </c>
      <c r="Z282" s="1">
        <v>7712.9791547952591</v>
      </c>
      <c r="AA282" s="1">
        <v>59260.741139438171</v>
      </c>
      <c r="AB282" s="1">
        <v>53595.207060400418</v>
      </c>
      <c r="AC282" s="1">
        <f t="shared" si="39"/>
        <v>2276</v>
      </c>
      <c r="AD282" s="1">
        <v>847.22487943231658</v>
      </c>
      <c r="AE282" s="1">
        <v>4292.3678077099066</v>
      </c>
      <c r="AF282" s="1">
        <v>30707.994576968387</v>
      </c>
      <c r="AG282" s="1">
        <v>25187.232308280214</v>
      </c>
      <c r="AH282" s="1">
        <v>829.67563881700676</v>
      </c>
      <c r="AI282" s="1">
        <v>4199.3872580758998</v>
      </c>
      <c r="AJ282" s="1">
        <v>30023.716254084644</v>
      </c>
      <c r="AK282" s="1">
        <v>25962.063718928723</v>
      </c>
      <c r="AL282" s="1">
        <f t="shared" si="40"/>
        <v>9999</v>
      </c>
      <c r="AM282" s="1">
        <v>810.26974390265832</v>
      </c>
      <c r="AN282" s="1">
        <v>4097.0160371006887</v>
      </c>
      <c r="AO282" s="1">
        <v>29272.411735923666</v>
      </c>
      <c r="AP282" s="1">
        <v>26760.065727578869</v>
      </c>
      <c r="AQ282" s="1">
        <f t="shared" si="41"/>
        <v>9999</v>
      </c>
      <c r="AR282" s="1">
        <v>790.6848740217622</v>
      </c>
      <c r="AS282" s="1">
        <v>3993.5352853264048</v>
      </c>
      <c r="AT282" s="1">
        <v>28512.330600930582</v>
      </c>
      <c r="AU282" s="1">
        <v>27642.031646061918</v>
      </c>
      <c r="AV282" s="1">
        <f t="shared" si="42"/>
        <v>9999</v>
      </c>
      <c r="AW282" s="1">
        <v>773.16423861957037</v>
      </c>
      <c r="AX282" s="1">
        <v>3900.0085170551197</v>
      </c>
      <c r="AY282" s="1">
        <v>27821.239497860835</v>
      </c>
      <c r="AZ282" s="1">
        <v>28704.660945407679</v>
      </c>
      <c r="BA282" s="1">
        <f t="shared" si="43"/>
        <v>9999</v>
      </c>
    </row>
    <row r="283" spans="1:53">
      <c r="A283" s="2">
        <f t="shared" si="44"/>
        <v>2277</v>
      </c>
      <c r="B283" s="1">
        <f>economy!Z323</f>
        <v>189.4244365505721</v>
      </c>
      <c r="C283" s="1">
        <f>economy!AA323</f>
        <v>1032.7451405481395</v>
      </c>
      <c r="D283" s="1">
        <f>economy!AB323</f>
        <v>7809.2550920715194</v>
      </c>
      <c r="E283" s="1">
        <f>SUMPRODUCT(economy!B323:D323,economy!K323:M323)/SUM(economy!B323:D323)</f>
        <v>7263.9981328899967</v>
      </c>
      <c r="F283" s="1">
        <v>1430.8051459607752</v>
      </c>
      <c r="G283" s="1">
        <v>8411.5303297922419</v>
      </c>
      <c r="H283" s="1">
        <v>67685.992332004826</v>
      </c>
      <c r="I283" s="1">
        <v>46048.827723842682</v>
      </c>
      <c r="J283" s="1">
        <v>1422.479403513297</v>
      </c>
      <c r="K283" s="1">
        <v>8250.6767645917989</v>
      </c>
      <c r="L283" s="1">
        <v>65813.753496205463</v>
      </c>
      <c r="M283" s="1">
        <v>47876.233144194033</v>
      </c>
      <c r="N283" s="1">
        <f t="shared" si="36"/>
        <v>2277</v>
      </c>
      <c r="O283" s="1">
        <v>1409.5793842970454</v>
      </c>
      <c r="P283" s="1">
        <v>8069.1007154040417</v>
      </c>
      <c r="Q283" s="1">
        <v>63808.910355968161</v>
      </c>
      <c r="R283" s="1">
        <v>49761.730294209592</v>
      </c>
      <c r="S283" s="1">
        <f t="shared" si="37"/>
        <v>2277</v>
      </c>
      <c r="T283" s="1">
        <v>1391.6770005628252</v>
      </c>
      <c r="U283" s="1">
        <v>7865.4037652036704</v>
      </c>
      <c r="V283" s="1">
        <v>61665.617990967548</v>
      </c>
      <c r="W283" s="1">
        <v>51702.829764526025</v>
      </c>
      <c r="X283" s="1">
        <f t="shared" si="38"/>
        <v>2277</v>
      </c>
      <c r="Y283" s="1">
        <v>1368.3257553242838</v>
      </c>
      <c r="Z283" s="1">
        <v>7638.1223840830171</v>
      </c>
      <c r="AA283" s="1">
        <v>59377.682750723121</v>
      </c>
      <c r="AB283" s="1">
        <v>53695.814030960042</v>
      </c>
      <c r="AC283" s="1">
        <f t="shared" si="39"/>
        <v>2277</v>
      </c>
      <c r="AD283" s="1">
        <v>839.29447987519086</v>
      </c>
      <c r="AE283" s="1">
        <v>4266.0391542586385</v>
      </c>
      <c r="AF283" s="1">
        <v>30876.5691267082</v>
      </c>
      <c r="AG283" s="1">
        <v>25326.413423527334</v>
      </c>
      <c r="AH283" s="1">
        <v>822.20541698328316</v>
      </c>
      <c r="AI283" s="1">
        <v>4175.1008475590834</v>
      </c>
      <c r="AJ283" s="1">
        <v>30199.03430866195</v>
      </c>
      <c r="AK283" s="1">
        <v>26114.583988594837</v>
      </c>
      <c r="AL283" s="1">
        <f t="shared" si="40"/>
        <v>9999</v>
      </c>
      <c r="AM283" s="1">
        <v>803.2270377346124</v>
      </c>
      <c r="AN283" s="1">
        <v>4074.5839193554698</v>
      </c>
      <c r="AO283" s="1">
        <v>29452.366268626312</v>
      </c>
      <c r="AP283" s="1">
        <v>26925.511374197475</v>
      </c>
      <c r="AQ283" s="1">
        <f t="shared" si="41"/>
        <v>9999</v>
      </c>
      <c r="AR283" s="1">
        <v>783.98327901539062</v>
      </c>
      <c r="AS283" s="1">
        <v>3972.5323755312279</v>
      </c>
      <c r="AT283" s="1">
        <v>28693.818194038453</v>
      </c>
      <c r="AU283" s="1">
        <v>27818.921024365824</v>
      </c>
      <c r="AV283" s="1">
        <f t="shared" si="42"/>
        <v>9999</v>
      </c>
      <c r="AW283" s="1">
        <v>766.65707440315691</v>
      </c>
      <c r="AX283" s="1">
        <v>3879.7497412267667</v>
      </c>
      <c r="AY283" s="1">
        <v>28000.228268572566</v>
      </c>
      <c r="AZ283" s="1">
        <v>28890.238799406299</v>
      </c>
      <c r="BA283" s="1">
        <f t="shared" si="43"/>
        <v>9999</v>
      </c>
    </row>
    <row r="284" spans="1:53">
      <c r="A284" s="2">
        <f t="shared" si="44"/>
        <v>2278</v>
      </c>
      <c r="B284" s="1">
        <f>economy!Z324</f>
        <v>184.8460614151341</v>
      </c>
      <c r="C284" s="1">
        <f>economy!AA324</f>
        <v>1012.2018892362669</v>
      </c>
      <c r="D284" s="1">
        <f>economy!AB324</f>
        <v>7748.6724861518305</v>
      </c>
      <c r="E284" s="1">
        <f>SUMPRODUCT(economy!B324:D324,economy!K324:M324)/SUM(economy!B324:D324)</f>
        <v>7201.1952079932189</v>
      </c>
      <c r="F284" s="1">
        <v>1412.2161508239762</v>
      </c>
      <c r="G284" s="1">
        <v>8330.2986679287278</v>
      </c>
      <c r="H284" s="1">
        <v>67821.836207056738</v>
      </c>
      <c r="I284" s="1">
        <v>46138.666057090559</v>
      </c>
      <c r="J284" s="1">
        <v>1403.9622671315756</v>
      </c>
      <c r="K284" s="1">
        <v>8170.845891844544</v>
      </c>
      <c r="L284" s="1">
        <v>65944.92789877145</v>
      </c>
      <c r="M284" s="1">
        <v>47968.451632504242</v>
      </c>
      <c r="N284" s="1">
        <f t="shared" si="36"/>
        <v>2278</v>
      </c>
      <c r="O284" s="1">
        <v>1391.2002461443151</v>
      </c>
      <c r="P284" s="1">
        <v>7990.8989137419758</v>
      </c>
      <c r="Q284" s="1">
        <v>63935.316410410102</v>
      </c>
      <c r="R284" s="1">
        <v>49856.522990895595</v>
      </c>
      <c r="S284" s="1">
        <f t="shared" si="37"/>
        <v>2278</v>
      </c>
      <c r="T284" s="1">
        <v>1373.5077087053601</v>
      </c>
      <c r="U284" s="1">
        <v>7789.0732472116879</v>
      </c>
      <c r="V284" s="1">
        <v>61787.147072726693</v>
      </c>
      <c r="W284" s="1">
        <v>51800.405820111177</v>
      </c>
      <c r="X284" s="1">
        <f t="shared" si="38"/>
        <v>2278</v>
      </c>
      <c r="Y284" s="1">
        <v>1350.4439924635158</v>
      </c>
      <c r="Z284" s="1">
        <v>7563.9194812837786</v>
      </c>
      <c r="AA284" s="1">
        <v>59494.213295451598</v>
      </c>
      <c r="AB284" s="1">
        <v>53796.396567970638</v>
      </c>
      <c r="AC284" s="1">
        <f t="shared" si="39"/>
        <v>2278</v>
      </c>
      <c r="AD284" s="1">
        <v>831.40374236082425</v>
      </c>
      <c r="AE284" s="1">
        <v>4239.680844331323</v>
      </c>
      <c r="AF284" s="1">
        <v>31044.757554393069</v>
      </c>
      <c r="AG284" s="1">
        <v>25465.329611674169</v>
      </c>
      <c r="AH284" s="1">
        <v>814.76045791388731</v>
      </c>
      <c r="AI284" s="1">
        <v>4150.7278423173921</v>
      </c>
      <c r="AJ284" s="1">
        <v>30373.808053015262</v>
      </c>
      <c r="AK284" s="1">
        <v>26266.67612136863</v>
      </c>
      <c r="AL284" s="1">
        <f t="shared" si="40"/>
        <v>9999</v>
      </c>
      <c r="AM284" s="1">
        <v>796.19919148618555</v>
      </c>
      <c r="AN284" s="1">
        <v>4052.026825024665</v>
      </c>
      <c r="AO284" s="1">
        <v>29631.710803130045</v>
      </c>
      <c r="AP284" s="1">
        <v>27090.432712948299</v>
      </c>
      <c r="AQ284" s="1">
        <f t="shared" si="41"/>
        <v>9999</v>
      </c>
      <c r="AR284" s="1">
        <v>777.2915345094118</v>
      </c>
      <c r="AS284" s="1">
        <v>3951.3898388639959</v>
      </c>
      <c r="AT284" s="1">
        <v>28874.728285258097</v>
      </c>
      <c r="AU284" s="1">
        <v>27995.275194256388</v>
      </c>
      <c r="AV284" s="1">
        <f t="shared" si="42"/>
        <v>9999</v>
      </c>
      <c r="AW284" s="1">
        <v>760.16137676355243</v>
      </c>
      <c r="AX284" s="1">
        <v>3859.3645837366976</v>
      </c>
      <c r="AY284" s="1">
        <v>28178.76757573702</v>
      </c>
      <c r="AZ284" s="1">
        <v>29075.370053621653</v>
      </c>
      <c r="BA284" s="1">
        <f t="shared" si="43"/>
        <v>9999</v>
      </c>
    </row>
    <row r="285" spans="1:53">
      <c r="A285" s="2">
        <f t="shared" si="44"/>
        <v>2279</v>
      </c>
      <c r="B285" s="1">
        <f>economy!Z325</f>
        <v>180.43681374286373</v>
      </c>
      <c r="C285" s="1">
        <f>economy!AA325</f>
        <v>992.36206000138691</v>
      </c>
      <c r="D285" s="1">
        <f>economy!AB325</f>
        <v>7690.7508826263529</v>
      </c>
      <c r="E285" s="1">
        <f>SUMPRODUCT(economy!B325:D325,economy!K325:M325)/SUM(economy!B325:D325)</f>
        <v>7141.2570897619316</v>
      </c>
      <c r="F285" s="1">
        <v>1393.8750879101883</v>
      </c>
      <c r="G285" s="1">
        <v>8249.7950654286524</v>
      </c>
      <c r="H285" s="1">
        <v>67957.335934218121</v>
      </c>
      <c r="I285" s="1">
        <v>46228.660370121383</v>
      </c>
      <c r="J285" s="1">
        <v>1385.6909983395526</v>
      </c>
      <c r="K285" s="1">
        <v>8091.7271762229966</v>
      </c>
      <c r="L285" s="1">
        <v>66075.740931125198</v>
      </c>
      <c r="M285" s="1">
        <v>48060.788235490159</v>
      </c>
      <c r="N285" s="1">
        <f t="shared" si="36"/>
        <v>2279</v>
      </c>
      <c r="O285" s="1">
        <v>1373.0639197223629</v>
      </c>
      <c r="P285" s="1">
        <v>7913.3908815634932</v>
      </c>
      <c r="Q285" s="1">
        <v>64061.344104210584</v>
      </c>
      <c r="R285" s="1">
        <v>49951.391006503167</v>
      </c>
      <c r="S285" s="1">
        <f t="shared" si="37"/>
        <v>2279</v>
      </c>
      <c r="T285" s="1">
        <v>1355.5771235703701</v>
      </c>
      <c r="U285" s="1">
        <v>7713.4155624064551</v>
      </c>
      <c r="V285" s="1">
        <v>61908.28140369324</v>
      </c>
      <c r="W285" s="1">
        <v>51898.009158199209</v>
      </c>
      <c r="X285" s="1">
        <f t="shared" si="38"/>
        <v>2279</v>
      </c>
      <c r="Y285" s="1">
        <v>1332.7957274795699</v>
      </c>
      <c r="Z285" s="1">
        <v>7490.3658787716995</v>
      </c>
      <c r="AA285" s="1">
        <v>59610.333726318975</v>
      </c>
      <c r="AB285" s="1">
        <v>53896.952821686369</v>
      </c>
      <c r="AC285" s="1">
        <f t="shared" si="39"/>
        <v>2279</v>
      </c>
      <c r="AD285" s="1">
        <v>823.55459573295036</v>
      </c>
      <c r="AE285" s="1">
        <v>4213.3037777800091</v>
      </c>
      <c r="AF285" s="1">
        <v>31212.603390834229</v>
      </c>
      <c r="AG285" s="1">
        <v>25604.016850830179</v>
      </c>
      <c r="AH285" s="1">
        <v>807.34291916154632</v>
      </c>
      <c r="AI285" s="1">
        <v>4126.2796035502033</v>
      </c>
      <c r="AJ285" s="1">
        <v>30548.074951399656</v>
      </c>
      <c r="AK285" s="1">
        <v>26418.373017664679</v>
      </c>
      <c r="AL285" s="1">
        <f t="shared" si="40"/>
        <v>9999</v>
      </c>
      <c r="AM285" s="1">
        <v>789.18837731010797</v>
      </c>
      <c r="AN285" s="1">
        <v>4029.3557115207282</v>
      </c>
      <c r="AO285" s="1">
        <v>29810.47448832525</v>
      </c>
      <c r="AP285" s="1">
        <v>27254.857078907869</v>
      </c>
      <c r="AQ285" s="1">
        <f t="shared" si="41"/>
        <v>9999</v>
      </c>
      <c r="AR285" s="1">
        <v>770.61159554343897</v>
      </c>
      <c r="AS285" s="1">
        <v>3930.1173409680546</v>
      </c>
      <c r="AT285" s="1">
        <v>29055.079992945481</v>
      </c>
      <c r="AU285" s="1">
        <v>28171.113498304669</v>
      </c>
      <c r="AV285" s="1">
        <f t="shared" si="42"/>
        <v>9999</v>
      </c>
      <c r="AW285" s="1">
        <v>753.67865121918931</v>
      </c>
      <c r="AX285" s="1">
        <v>3838.8605825244304</v>
      </c>
      <c r="AY285" s="1">
        <v>28356.865577010405</v>
      </c>
      <c r="AZ285" s="1">
        <v>29260.063971926338</v>
      </c>
      <c r="BA285" s="1">
        <f t="shared" si="43"/>
        <v>9999</v>
      </c>
    </row>
    <row r="286" spans="1:53">
      <c r="A286" s="2">
        <f t="shared" si="44"/>
        <v>2280</v>
      </c>
      <c r="B286" s="1">
        <f>economy!Z326</f>
        <v>176.19215297633838</v>
      </c>
      <c r="C286" s="1">
        <f>economy!AA326</f>
        <v>973.21122691801793</v>
      </c>
      <c r="D286" s="1">
        <f>economy!AB326</f>
        <v>7635.5159554734755</v>
      </c>
      <c r="E286" s="1">
        <f>SUMPRODUCT(economy!B326:D326,economy!K326:M326)/SUM(economy!B326:D326)</f>
        <v>7084.1991050463739</v>
      </c>
      <c r="F286" s="1">
        <v>1375.7783606086327</v>
      </c>
      <c r="G286" s="1">
        <v>8170.0135308227727</v>
      </c>
      <c r="H286" s="1">
        <v>68092.490837461504</v>
      </c>
      <c r="I286" s="1">
        <v>46318.806734894606</v>
      </c>
      <c r="J286" s="1">
        <v>1367.6620949197218</v>
      </c>
      <c r="K286" s="1">
        <v>8013.3149493121482</v>
      </c>
      <c r="L286" s="1">
        <v>66206.192343825838</v>
      </c>
      <c r="M286" s="1">
        <v>48153.239469953493</v>
      </c>
      <c r="N286" s="1">
        <f t="shared" si="36"/>
        <v>2280</v>
      </c>
      <c r="O286" s="1">
        <v>1355.1670124987997</v>
      </c>
      <c r="P286" s="1">
        <v>7836.5712981907391</v>
      </c>
      <c r="Q286" s="1">
        <v>64186.993601310613</v>
      </c>
      <c r="R286" s="1">
        <v>50046.331346594008</v>
      </c>
      <c r="S286" s="1">
        <f t="shared" si="37"/>
        <v>2280</v>
      </c>
      <c r="T286" s="1">
        <v>1337.8819775460058</v>
      </c>
      <c r="U286" s="1">
        <v>7638.4257602791131</v>
      </c>
      <c r="V286" s="1">
        <v>62029.021542466442</v>
      </c>
      <c r="W286" s="1">
        <v>51995.637316295921</v>
      </c>
      <c r="X286" s="1">
        <f t="shared" si="38"/>
        <v>2280</v>
      </c>
      <c r="Y286" s="1">
        <v>1315.3778326736901</v>
      </c>
      <c r="Z286" s="1">
        <v>7417.4570158219985</v>
      </c>
      <c r="AA286" s="1">
        <v>59726.044972036878</v>
      </c>
      <c r="AB286" s="1">
        <v>53997.480903178192</v>
      </c>
      <c r="AC286" s="1">
        <f t="shared" si="39"/>
        <v>2280</v>
      </c>
      <c r="AD286" s="1">
        <v>815.74882921856386</v>
      </c>
      <c r="AE286" s="1">
        <v>4186.9182892627887</v>
      </c>
      <c r="AF286" s="1">
        <v>31380.148914461519</v>
      </c>
      <c r="AG286" s="1">
        <v>25742.510038324832</v>
      </c>
      <c r="AH286" s="1">
        <v>799.9548311794747</v>
      </c>
      <c r="AI286" s="1">
        <v>4101.7670020517398</v>
      </c>
      <c r="AJ286" s="1">
        <v>30721.871661899113</v>
      </c>
      <c r="AK286" s="1">
        <v>26569.706825218036</v>
      </c>
      <c r="AL286" s="1">
        <f t="shared" si="40"/>
        <v>9999</v>
      </c>
      <c r="AM286" s="1">
        <v>782.19666066824414</v>
      </c>
      <c r="AN286" s="1">
        <v>4006.5811463947139</v>
      </c>
      <c r="AO286" s="1">
        <v>29988.686108475369</v>
      </c>
      <c r="AP286" s="1">
        <v>27418.811419133046</v>
      </c>
      <c r="AQ286" s="1">
        <f t="shared" si="41"/>
        <v>9999</v>
      </c>
      <c r="AR286" s="1">
        <v>763.94533779508424</v>
      </c>
      <c r="AS286" s="1">
        <v>3908.7242781913542</v>
      </c>
      <c r="AT286" s="1">
        <v>29234.892479033933</v>
      </c>
      <c r="AU286" s="1">
        <v>28346.455270753933</v>
      </c>
      <c r="AV286" s="1">
        <f t="shared" si="42"/>
        <v>9999</v>
      </c>
      <c r="AW286" s="1">
        <v>747.21035637925263</v>
      </c>
      <c r="AX286" s="1">
        <v>3818.2451380829852</v>
      </c>
      <c r="AY286" s="1">
        <v>28534.530816548111</v>
      </c>
      <c r="AZ286" s="1">
        <v>29444.330173879502</v>
      </c>
      <c r="BA286" s="1">
        <f t="shared" si="43"/>
        <v>9999</v>
      </c>
    </row>
    <row r="287" spans="1:53">
      <c r="A287" s="2">
        <f t="shared" si="44"/>
        <v>2281</v>
      </c>
      <c r="B287" s="1">
        <f>economy!Z327</f>
        <v>172.10741200455283</v>
      </c>
      <c r="C287" s="1">
        <f>economy!AA327</f>
        <v>954.73404191054294</v>
      </c>
      <c r="D287" s="1">
        <f>economy!AB327</f>
        <v>7582.9849685091604</v>
      </c>
      <c r="E287" s="1">
        <f>SUMPRODUCT(economy!B327:D327,economy!K327:M327)/SUM(economy!B327:D327)</f>
        <v>7030.0281316234596</v>
      </c>
      <c r="F287" s="1">
        <v>1357.9224315407455</v>
      </c>
      <c r="G287" s="1">
        <v>8090.9481158936333</v>
      </c>
      <c r="H287" s="1">
        <v>68227.300236462397</v>
      </c>
      <c r="I287" s="1">
        <v>46409.101217186886</v>
      </c>
      <c r="J287" s="1">
        <v>1349.8721102088743</v>
      </c>
      <c r="K287" s="1">
        <v>7935.6035770503595</v>
      </c>
      <c r="L287" s="1">
        <v>66336.28187714162</v>
      </c>
      <c r="M287" s="1">
        <v>48245.801838439787</v>
      </c>
      <c r="N287" s="1">
        <f t="shared" si="36"/>
        <v>2281</v>
      </c>
      <c r="O287" s="1">
        <v>1337.5061836107113</v>
      </c>
      <c r="P287" s="1">
        <v>7760.4348683604912</v>
      </c>
      <c r="Q287" s="1">
        <v>64312.265050244743</v>
      </c>
      <c r="R287" s="1">
        <v>50141.340994570026</v>
      </c>
      <c r="S287" s="1">
        <f t="shared" si="37"/>
        <v>2281</v>
      </c>
      <c r="T287" s="1">
        <v>1320.4190506280593</v>
      </c>
      <c r="U287" s="1">
        <v>7564.0989068619956</v>
      </c>
      <c r="V287" s="1">
        <v>62149.368028067627</v>
      </c>
      <c r="W287" s="1">
        <v>52093.287802164632</v>
      </c>
      <c r="X287" s="1">
        <f t="shared" si="38"/>
        <v>2281</v>
      </c>
      <c r="Y287" s="1">
        <v>1298.1872237514317</v>
      </c>
      <c r="Z287" s="1">
        <v>7345.1883395601944</v>
      </c>
      <c r="AA287" s="1">
        <v>59841.347938566643</v>
      </c>
      <c r="AB287" s="1">
        <v>54097.978886685822</v>
      </c>
      <c r="AC287" s="1">
        <f t="shared" si="39"/>
        <v>2281</v>
      </c>
      <c r="AD287" s="1">
        <v>807.98809850108103</v>
      </c>
      <c r="AE287" s="1">
        <v>4160.5341676646767</v>
      </c>
      <c r="AF287" s="1">
        <v>31547.435147352902</v>
      </c>
      <c r="AG287" s="1">
        <v>25880.842990245405</v>
      </c>
      <c r="AH287" s="1">
        <v>792.59810190505141</v>
      </c>
      <c r="AI287" s="1">
        <v>4077.2004313067896</v>
      </c>
      <c r="AJ287" s="1">
        <v>30895.234016961469</v>
      </c>
      <c r="AK287" s="1">
        <v>26720.708924706807</v>
      </c>
      <c r="AL287" s="1">
        <f t="shared" si="40"/>
        <v>9999</v>
      </c>
      <c r="AM287" s="1">
        <v>775.2260032823126</v>
      </c>
      <c r="AN287" s="1">
        <v>3983.713313983405</v>
      </c>
      <c r="AO287" s="1">
        <v>30166.374051733634</v>
      </c>
      <c r="AP287" s="1">
        <v>27582.322265890012</v>
      </c>
      <c r="AQ287" s="1">
        <f t="shared" si="41"/>
        <v>9999</v>
      </c>
      <c r="AR287" s="1">
        <v>757.29455885347909</v>
      </c>
      <c r="AS287" s="1">
        <v>3887.2197780693446</v>
      </c>
      <c r="AT287" s="1">
        <v>29414.184909789634</v>
      </c>
      <c r="AU287" s="1">
        <v>28521.319800941405</v>
      </c>
      <c r="AV287" s="1">
        <f t="shared" si="42"/>
        <v>9999</v>
      </c>
      <c r="AW287" s="1">
        <v>740.75790362126952</v>
      </c>
      <c r="AX287" s="1">
        <v>3797.5255085373169</v>
      </c>
      <c r="AY287" s="1">
        <v>28711.77218287134</v>
      </c>
      <c r="AZ287" s="1">
        <v>29628.178592113112</v>
      </c>
      <c r="BA287" s="1">
        <f t="shared" si="43"/>
        <v>9999</v>
      </c>
    </row>
    <row r="288" spans="1:53">
      <c r="A288" s="2">
        <f t="shared" si="44"/>
        <v>2282</v>
      </c>
      <c r="B288" s="1">
        <f>economy!Z328</f>
        <v>168.17782155014376</v>
      </c>
      <c r="C288" s="1">
        <f>economy!AA328</f>
        <v>936.91434438314263</v>
      </c>
      <c r="D288" s="1">
        <f>economy!AB328</f>
        <v>7533.1671130012592</v>
      </c>
      <c r="E288" s="1">
        <f>SUMPRODUCT(economy!B328:D328,economy!K328:M328)/SUM(economy!B328:D328)</f>
        <v>6978.7429797723007</v>
      </c>
      <c r="F288" s="1">
        <v>1340.3038215295587</v>
      </c>
      <c r="G288" s="1">
        <v>8012.5929157263954</v>
      </c>
      <c r="H288" s="1">
        <v>68361.763447880672</v>
      </c>
      <c r="I288" s="1">
        <v>46499.539878480442</v>
      </c>
      <c r="J288" s="1">
        <v>1332.3176521901446</v>
      </c>
      <c r="K288" s="1">
        <v>7858.587460015975</v>
      </c>
      <c r="L288" s="1">
        <v>66466.009262351319</v>
      </c>
      <c r="M288" s="1">
        <v>48338.47183126532</v>
      </c>
      <c r="N288" s="1">
        <f t="shared" si="36"/>
        <v>2282</v>
      </c>
      <c r="O288" s="1">
        <v>1320.0781430794475</v>
      </c>
      <c r="P288" s="1">
        <v>7684.9763227333933</v>
      </c>
      <c r="Q288" s="1">
        <v>64437.158585434365</v>
      </c>
      <c r="R288" s="1">
        <v>50236.416913815468</v>
      </c>
      <c r="S288" s="1">
        <f t="shared" si="37"/>
        <v>2282</v>
      </c>
      <c r="T288" s="1">
        <v>1303.1851697563015</v>
      </c>
      <c r="U288" s="1">
        <v>7490.4300854442308</v>
      </c>
      <c r="V288" s="1">
        <v>62269.321381198402</v>
      </c>
      <c r="W288" s="1">
        <v>52190.958096055998</v>
      </c>
      <c r="X288" s="1">
        <f t="shared" si="38"/>
        <v>2282</v>
      </c>
      <c r="Y288" s="1">
        <v>1281.2208592779477</v>
      </c>
      <c r="Z288" s="1">
        <v>7273.5553058649639</v>
      </c>
      <c r="AA288" s="1">
        <v>59956.243510315639</v>
      </c>
      <c r="AB288" s="1">
        <v>54198.444811903049</v>
      </c>
      <c r="AC288" s="1">
        <f t="shared" si="39"/>
        <v>2282</v>
      </c>
      <c r="AD288" s="1">
        <v>800.27393165033936</v>
      </c>
      <c r="AE288" s="1">
        <v>4134.1606753445867</v>
      </c>
      <c r="AF288" s="1">
        <v>31714.501853808553</v>
      </c>
      <c r="AG288" s="1">
        <v>26019.048442971914</v>
      </c>
      <c r="AH288" s="1">
        <v>785.27452128972334</v>
      </c>
      <c r="AI288" s="1">
        <v>4052.5898207169625</v>
      </c>
      <c r="AJ288" s="1">
        <v>31068.197006610859</v>
      </c>
      <c r="AK288" s="1">
        <v>26871.40991763206</v>
      </c>
      <c r="AL288" s="1">
        <f t="shared" si="40"/>
        <v>9999</v>
      </c>
      <c r="AM288" s="1">
        <v>768.27826611304749</v>
      </c>
      <c r="AN288" s="1">
        <v>3960.7620224447082</v>
      </c>
      <c r="AO288" s="1">
        <v>30343.566281280629</v>
      </c>
      <c r="AP288" s="1">
        <v>27745.41571225227</v>
      </c>
      <c r="AQ288" s="1">
        <f t="shared" si="41"/>
        <v>9999</v>
      </c>
      <c r="AR288" s="1">
        <v>750.66097959075785</v>
      </c>
      <c r="AS288" s="1">
        <v>3865.6127003888937</v>
      </c>
      <c r="AT288" s="1">
        <v>29592.976418934348</v>
      </c>
      <c r="AU288" s="1">
        <v>28695.726299020145</v>
      </c>
      <c r="AV288" s="1">
        <f t="shared" si="42"/>
        <v>9999</v>
      </c>
      <c r="AW288" s="1">
        <v>734.32265691804696</v>
      </c>
      <c r="AX288" s="1">
        <v>3776.7088054164751</v>
      </c>
      <c r="AY288" s="1">
        <v>28888.598868669338</v>
      </c>
      <c r="AZ288" s="1">
        <v>29811.619431747757</v>
      </c>
      <c r="BA288" s="1">
        <f t="shared" si="43"/>
        <v>9999</v>
      </c>
    </row>
    <row r="289" spans="1:53">
      <c r="A289" s="2">
        <f t="shared" si="44"/>
        <v>2283</v>
      </c>
      <c r="B289" s="1">
        <f>economy!Z329</f>
        <v>164.39853316429833</v>
      </c>
      <c r="C289" s="1">
        <f>economy!AA329</f>
        <v>919.73526638912483</v>
      </c>
      <c r="D289" s="1">
        <f>economy!AB329</f>
        <v>7486.0638533572828</v>
      </c>
      <c r="E289" s="1">
        <f>SUMPRODUCT(economy!B329:D329,economy!K329:M329)/SUM(economy!B329:D329)</f>
        <v>6930.3347789105546</v>
      </c>
      <c r="F289" s="1">
        <v>1322.9191085823336</v>
      </c>
      <c r="G289" s="1">
        <v>7934.9420687301345</v>
      </c>
      <c r="H289" s="1">
        <v>68495.879786586913</v>
      </c>
      <c r="I289" s="1">
        <v>46590.118777779127</v>
      </c>
      <c r="J289" s="1">
        <v>1314.995382594775</v>
      </c>
      <c r="K289" s="1">
        <v>7782.2610336795187</v>
      </c>
      <c r="L289" s="1">
        <v>66595.374222994549</v>
      </c>
      <c r="M289" s="1">
        <v>48431.245928472061</v>
      </c>
      <c r="N289" s="1">
        <f t="shared" si="36"/>
        <v>2283</v>
      </c>
      <c r="O289" s="1">
        <v>1302.8796510317873</v>
      </c>
      <c r="P289" s="1">
        <v>7610.1904183646202</v>
      </c>
      <c r="Q289" s="1">
        <v>64561.674328434805</v>
      </c>
      <c r="R289" s="1">
        <v>50331.55604976842</v>
      </c>
      <c r="S289" s="1">
        <f t="shared" si="37"/>
        <v>2283</v>
      </c>
      <c r="T289" s="1">
        <v>1286.177208154071</v>
      </c>
      <c r="U289" s="1">
        <v>7417.414397245605</v>
      </c>
      <c r="V289" s="1">
        <v>62388.882105457189</v>
      </c>
      <c r="W289" s="1">
        <v>52288.645652868967</v>
      </c>
      <c r="X289" s="1">
        <f t="shared" si="38"/>
        <v>2283</v>
      </c>
      <c r="Y289" s="1">
        <v>1264.4757401336599</v>
      </c>
      <c r="Z289" s="1">
        <v>7202.5533802267528</v>
      </c>
      <c r="AA289" s="1">
        <v>60070.732551298017</v>
      </c>
      <c r="AB289" s="1">
        <v>54298.876686197276</v>
      </c>
      <c r="AC289" s="1">
        <f t="shared" si="39"/>
        <v>2283</v>
      </c>
      <c r="AD289" s="1">
        <v>792.60773490436043</v>
      </c>
      <c r="AE289" s="1">
        <v>4107.8065671701124</v>
      </c>
      <c r="AF289" s="1">
        <v>31881.387541303193</v>
      </c>
      <c r="AG289" s="1">
        <v>26157.158056574259</v>
      </c>
      <c r="AH289" s="1">
        <v>777.98576576665016</v>
      </c>
      <c r="AI289" s="1">
        <v>4027.9446489115508</v>
      </c>
      <c r="AJ289" s="1">
        <v>31240.794764196777</v>
      </c>
      <c r="AK289" s="1">
        <v>27021.8396163301</v>
      </c>
      <c r="AL289" s="1">
        <f t="shared" si="40"/>
        <v>9999</v>
      </c>
      <c r="AM289" s="1">
        <v>761.35521235682666</v>
      </c>
      <c r="AN289" s="1">
        <v>3937.7367111312969</v>
      </c>
      <c r="AO289" s="1">
        <v>30520.290308970096</v>
      </c>
      <c r="AP289" s="1">
        <v>27908.117389962172</v>
      </c>
      <c r="AQ289" s="1">
        <f t="shared" si="41"/>
        <v>9999</v>
      </c>
      <c r="AR289" s="1">
        <v>744.04624561923788</v>
      </c>
      <c r="AS289" s="1">
        <v>3843.9116387840472</v>
      </c>
      <c r="AT289" s="1">
        <v>29771.28607305765</v>
      </c>
      <c r="AU289" s="1">
        <v>28869.693863901684</v>
      </c>
      <c r="AV289" s="1">
        <f t="shared" si="42"/>
        <v>9999</v>
      </c>
      <c r="AW289" s="1">
        <v>727.90593280167184</v>
      </c>
      <c r="AX289" s="1">
        <v>3755.8019900751315</v>
      </c>
      <c r="AY289" s="1">
        <v>29065.020332494081</v>
      </c>
      <c r="AZ289" s="1">
        <v>29994.663131790559</v>
      </c>
      <c r="BA289" s="1">
        <f t="shared" si="43"/>
        <v>9999</v>
      </c>
    </row>
    <row r="290" spans="1:53">
      <c r="A290" s="2">
        <f t="shared" si="44"/>
        <v>2284</v>
      </c>
      <c r="B290" s="1">
        <f>economy!Z330</f>
        <v>160.76464082246932</v>
      </c>
      <c r="C290" s="1">
        <f>economy!AA330</f>
        <v>903.17933316180154</v>
      </c>
      <c r="D290" s="1">
        <f>economy!AB330</f>
        <v>7441.6692787625652</v>
      </c>
      <c r="E290" s="1">
        <f>SUMPRODUCT(economy!B330:D330,economy!K330:M330)/SUM(economy!B330:D330)</f>
        <v>6884.7873670731042</v>
      </c>
      <c r="F290" s="1">
        <v>1305.7649268866826</v>
      </c>
      <c r="G290" s="1">
        <v>7857.9897566311929</v>
      </c>
      <c r="H290" s="1">
        <v>68629.648566835982</v>
      </c>
      <c r="I290" s="1">
        <v>46680.833973354936</v>
      </c>
      <c r="J290" s="1">
        <v>1297.9020160139066</v>
      </c>
      <c r="K290" s="1">
        <v>7706.6187686231024</v>
      </c>
      <c r="L290" s="1">
        <v>66724.376476072997</v>
      </c>
      <c r="M290" s="1">
        <v>48524.12060171301</v>
      </c>
      <c r="N290" s="1">
        <f t="shared" si="36"/>
        <v>2284</v>
      </c>
      <c r="O290" s="1">
        <v>1285.9075169278503</v>
      </c>
      <c r="P290" s="1">
        <v>7536.0719391376888</v>
      </c>
      <c r="Q290" s="1">
        <v>64685.812389137311</v>
      </c>
      <c r="R290" s="1">
        <v>50426.755331923196</v>
      </c>
      <c r="S290" s="1">
        <f t="shared" si="37"/>
        <v>2284</v>
      </c>
      <c r="T290" s="1">
        <v>1269.3920846715346</v>
      </c>
      <c r="U290" s="1">
        <v>7345.0469620501226</v>
      </c>
      <c r="V290" s="1">
        <v>62508.050688515839</v>
      </c>
      <c r="W290" s="1">
        <v>52386.347904245114</v>
      </c>
      <c r="X290" s="1">
        <f t="shared" si="38"/>
        <v>2284</v>
      </c>
      <c r="Y290" s="1">
        <v>1247.9489089707995</v>
      </c>
      <c r="Z290" s="1">
        <v>7132.1780385636202</v>
      </c>
      <c r="AA290" s="1">
        <v>60184.815906259479</v>
      </c>
      <c r="AB290" s="1">
        <v>54399.272486765309</v>
      </c>
      <c r="AC290" s="1">
        <f t="shared" si="39"/>
        <v>2284</v>
      </c>
      <c r="AD290" s="1">
        <v>784.99079829882453</v>
      </c>
      <c r="AE290" s="1">
        <v>4081.4801093055898</v>
      </c>
      <c r="AF290" s="1">
        <v>32048.129463658999</v>
      </c>
      <c r="AG290" s="1">
        <v>26295.202419940077</v>
      </c>
      <c r="AH290" s="1">
        <v>770.73340264856722</v>
      </c>
      <c r="AI290" s="1">
        <v>4003.2739571002517</v>
      </c>
      <c r="AJ290" s="1">
        <v>31413.060554541549</v>
      </c>
      <c r="AK290" s="1">
        <v>27172.027035997322</v>
      </c>
      <c r="AL290" s="1">
        <f t="shared" si="40"/>
        <v>9999</v>
      </c>
      <c r="AM290" s="1">
        <v>754.45851044975518</v>
      </c>
      <c r="AN290" s="1">
        <v>3914.6464582558078</v>
      </c>
      <c r="AO290" s="1">
        <v>30696.573171373246</v>
      </c>
      <c r="AP290" s="1">
        <v>28070.452449452023</v>
      </c>
      <c r="AQ290" s="1">
        <f t="shared" si="41"/>
        <v>9999</v>
      </c>
      <c r="AR290" s="1">
        <v>737.45192882291246</v>
      </c>
      <c r="AS290" s="1">
        <v>3822.124922816789</v>
      </c>
      <c r="AT290" s="1">
        <v>29949.13283924049</v>
      </c>
      <c r="AU290" s="1">
        <v>29043.241453338826</v>
      </c>
      <c r="AV290" s="1">
        <f t="shared" si="42"/>
        <v>9999</v>
      </c>
      <c r="AW290" s="1">
        <v>721.50900045304115</v>
      </c>
      <c r="AX290" s="1">
        <v>3734.8118707219292</v>
      </c>
      <c r="AY290" s="1">
        <v>29241.04626230408</v>
      </c>
      <c r="AZ290" s="1">
        <v>30177.32032846571</v>
      </c>
      <c r="BA290" s="1">
        <f t="shared" si="43"/>
        <v>9999</v>
      </c>
    </row>
    <row r="291" spans="1:53">
      <c r="A291" s="2">
        <f t="shared" si="44"/>
        <v>2285</v>
      </c>
      <c r="B291" s="1">
        <f>economy!Z331</f>
        <v>157.27120112340006</v>
      </c>
      <c r="C291" s="1">
        <f>economy!AA331</f>
        <v>887.22855887245487</v>
      </c>
      <c r="D291" s="1">
        <f>economy!AB331</f>
        <v>7399.9704587800625</v>
      </c>
      <c r="E291" s="1">
        <f>SUMPRODUCT(economy!B331:D331,economy!K331:M331)/SUM(economy!B331:D331)</f>
        <v>6842.0776811878395</v>
      </c>
      <c r="F291" s="1">
        <v>1288.8379658203396</v>
      </c>
      <c r="G291" s="1">
        <v>7781.7302044405951</v>
      </c>
      <c r="H291" s="1">
        <v>68763.069103388509</v>
      </c>
      <c r="I291" s="1">
        <v>46771.681524426727</v>
      </c>
      <c r="J291" s="1">
        <v>1281.0343190206381</v>
      </c>
      <c r="K291" s="1">
        <v>7631.6551707291228</v>
      </c>
      <c r="L291" s="1">
        <v>66853.015733203109</v>
      </c>
      <c r="M291" s="1">
        <v>48617.092316069837</v>
      </c>
      <c r="N291" s="1">
        <f t="shared" si="36"/>
        <v>2285</v>
      </c>
      <c r="O291" s="1">
        <v>1269.1585987960561</v>
      </c>
      <c r="P291" s="1">
        <v>7462.6156961633897</v>
      </c>
      <c r="Q291" s="1">
        <v>64809.572866926515</v>
      </c>
      <c r="R291" s="1">
        <v>50522.011675766254</v>
      </c>
      <c r="S291" s="1">
        <f t="shared" si="37"/>
        <v>2285</v>
      </c>
      <c r="T291" s="1">
        <v>1252.8267631329973</v>
      </c>
      <c r="U291" s="1">
        <v>7273.3229188014284</v>
      </c>
      <c r="V291" s="1">
        <v>62626.827603255944</v>
      </c>
      <c r="W291" s="1">
        <v>52484.062260597413</v>
      </c>
      <c r="X291" s="1">
        <f t="shared" si="38"/>
        <v>2285</v>
      </c>
      <c r="Y291" s="1">
        <v>1231.6374496712224</v>
      </c>
      <c r="Z291" s="1">
        <v>7062.4247679963482</v>
      </c>
      <c r="AA291" s="1">
        <v>60298.494401767377</v>
      </c>
      <c r="AB291" s="1">
        <v>54499.630162725945</v>
      </c>
      <c r="AC291" s="1">
        <f t="shared" si="39"/>
        <v>2285</v>
      </c>
      <c r="AD291" s="1">
        <v>777.4243011409668</v>
      </c>
      <c r="AE291" s="1">
        <v>4055.1890977226644</v>
      </c>
      <c r="AF291" s="1">
        <v>32214.763626284133</v>
      </c>
      <c r="AG291" s="1">
        <v>26433.211057508543</v>
      </c>
      <c r="AH291" s="1">
        <v>763.51889444925007</v>
      </c>
      <c r="AI291" s="1">
        <v>3978.5863624289841</v>
      </c>
      <c r="AJ291" s="1">
        <v>31585.0267643527</v>
      </c>
      <c r="AK291" s="1">
        <v>27322.000388610257</v>
      </c>
      <c r="AL291" s="1">
        <f t="shared" si="40"/>
        <v>9999</v>
      </c>
      <c r="AM291" s="1">
        <v>747.58973707003213</v>
      </c>
      <c r="AN291" s="1">
        <v>3891.4999888039129</v>
      </c>
      <c r="AO291" s="1">
        <v>30872.441408112241</v>
      </c>
      <c r="AP291" s="1">
        <v>28232.445541923142</v>
      </c>
      <c r="AQ291" s="1">
        <f t="shared" si="41"/>
        <v>9999</v>
      </c>
      <c r="AR291" s="1">
        <v>730.87952895258934</v>
      </c>
      <c r="AS291" s="1">
        <v>3800.2606204985509</v>
      </c>
      <c r="AT291" s="1">
        <v>30126.535554811653</v>
      </c>
      <c r="AU291" s="1">
        <v>29216.387856070556</v>
      </c>
      <c r="AV291" s="1">
        <f t="shared" si="42"/>
        <v>9999</v>
      </c>
      <c r="AW291" s="1">
        <v>715.13308190598093</v>
      </c>
      <c r="AX291" s="1">
        <v>3713.7451000141104</v>
      </c>
      <c r="AY291" s="1">
        <v>29416.686540812534</v>
      </c>
      <c r="AZ291" s="1">
        <v>30359.601820426513</v>
      </c>
      <c r="BA291" s="1">
        <f t="shared" si="43"/>
        <v>9999</v>
      </c>
    </row>
    <row r="292" spans="1:53">
      <c r="A292" s="2">
        <f t="shared" si="44"/>
        <v>2286</v>
      </c>
      <c r="B292" s="1">
        <f>economy!Z332</f>
        <v>153.91325210280095</v>
      </c>
      <c r="C292" s="1">
        <f>economy!AA332</f>
        <v>871.86453752276452</v>
      </c>
      <c r="D292" s="1">
        <f>economy!AB332</f>
        <v>7360.9478010719604</v>
      </c>
      <c r="E292" s="1">
        <f>SUMPRODUCT(economy!B332:D332,economy!K332:M332)/SUM(economy!B332:D332)</f>
        <v>6802.1761462812365</v>
      </c>
      <c r="F292" s="1">
        <v>1272.1349689747422</v>
      </c>
      <c r="G292" s="1">
        <v>7706.157680397183</v>
      </c>
      <c r="H292" s="1">
        <v>68896.140712582826</v>
      </c>
      <c r="I292" s="1">
        <v>46862.657492772945</v>
      </c>
      <c r="J292" s="1">
        <v>1264.3891093025964</v>
      </c>
      <c r="K292" s="1">
        <v>7557.3647813398748</v>
      </c>
      <c r="L292" s="1">
        <v>66981.291701722468</v>
      </c>
      <c r="M292" s="1">
        <v>48710.157531804158</v>
      </c>
      <c r="N292" s="1">
        <f t="shared" si="36"/>
        <v>2286</v>
      </c>
      <c r="O292" s="1">
        <v>1252.6298024754551</v>
      </c>
      <c r="P292" s="1">
        <v>7389.8165281455586</v>
      </c>
      <c r="Q292" s="1">
        <v>64932.955851795734</v>
      </c>
      <c r="R292" s="1">
        <v>50617.321984646274</v>
      </c>
      <c r="S292" s="1">
        <f t="shared" si="37"/>
        <v>2286</v>
      </c>
      <c r="T292" s="1">
        <v>1236.4782516886128</v>
      </c>
      <c r="U292" s="1">
        <v>7202.2374261616105</v>
      </c>
      <c r="V292" s="1">
        <v>62745.213308866769</v>
      </c>
      <c r="W292" s="1">
        <v>52581.786113075112</v>
      </c>
      <c r="X292" s="1">
        <f t="shared" si="38"/>
        <v>2286</v>
      </c>
      <c r="Y292" s="1">
        <v>1215.5384868058861</v>
      </c>
      <c r="Z292" s="1">
        <v>6993.28906758433</v>
      </c>
      <c r="AA292" s="1">
        <v>60411.768847266881</v>
      </c>
      <c r="AB292" s="1">
        <v>54599.947637151345</v>
      </c>
      <c r="AC292" s="1">
        <f t="shared" si="39"/>
        <v>2286</v>
      </c>
      <c r="AD292" s="1">
        <v>769.90931732546619</v>
      </c>
      <c r="AE292" s="1">
        <v>4028.9408764060072</v>
      </c>
      <c r="AF292" s="1">
        <v>32381.324793330488</v>
      </c>
      <c r="AG292" s="1">
        <v>26571.21243748923</v>
      </c>
      <c r="AH292" s="1">
        <v>756.34360312276897</v>
      </c>
      <c r="AI292" s="1">
        <v>3953.8900713029088</v>
      </c>
      <c r="AJ292" s="1">
        <v>31756.72489477104</v>
      </c>
      <c r="AK292" s="1">
        <v>27471.787078628644</v>
      </c>
      <c r="AL292" s="1">
        <f t="shared" si="40"/>
        <v>9999</v>
      </c>
      <c r="AM292" s="1">
        <v>740.75038013026551</v>
      </c>
      <c r="AN292" s="1">
        <v>3868.3056826544853</v>
      </c>
      <c r="AO292" s="1">
        <v>31047.921042378093</v>
      </c>
      <c r="AP292" s="1">
        <v>28394.120803384791</v>
      </c>
      <c r="AQ292" s="1">
        <f t="shared" si="41"/>
        <v>9999</v>
      </c>
      <c r="AR292" s="1">
        <v>724.3304752748129</v>
      </c>
      <c r="AS292" s="1">
        <v>3778.3265412107035</v>
      </c>
      <c r="AT292" s="1">
        <v>30303.512899160305</v>
      </c>
      <c r="AU292" s="1">
        <v>29389.15166594991</v>
      </c>
      <c r="AV292" s="1">
        <f t="shared" si="42"/>
        <v>9999</v>
      </c>
      <c r="AW292" s="1">
        <v>708.77935235563189</v>
      </c>
      <c r="AX292" s="1">
        <v>3692.6081731793524</v>
      </c>
      <c r="AY292" s="1">
        <v>29591.951212593267</v>
      </c>
      <c r="AZ292" s="1">
        <v>30541.518535797568</v>
      </c>
      <c r="BA292" s="1">
        <f t="shared" si="43"/>
        <v>9999</v>
      </c>
    </row>
    <row r="293" spans="1:53">
      <c r="A293" s="2">
        <f t="shared" si="44"/>
        <v>2287</v>
      </c>
      <c r="B293" s="1">
        <f>economy!Z333</f>
        <v>150.68583068103831</v>
      </c>
      <c r="C293" s="1">
        <f>economy!AA333</f>
        <v>857.06852891808705</v>
      </c>
      <c r="D293" s="1">
        <f>economy!AB333</f>
        <v>7324.5754095543443</v>
      </c>
      <c r="E293" s="1">
        <f>SUMPRODUCT(economy!B333:D333,economy!K333:M333)/SUM(economy!B333:D333)</f>
        <v>6765.0470619356374</v>
      </c>
      <c r="F293" s="1">
        <v>1255.652733192537</v>
      </c>
      <c r="G293" s="1">
        <v>7631.2664958881369</v>
      </c>
      <c r="H293" s="1">
        <v>69028.862713358161</v>
      </c>
      <c r="I293" s="1">
        <v>46953.757944280034</v>
      </c>
      <c r="J293" s="1">
        <v>1247.9632548052032</v>
      </c>
      <c r="K293" s="1">
        <v>7483.7421773897831</v>
      </c>
      <c r="L293" s="1">
        <v>67109.204085750607</v>
      </c>
      <c r="M293" s="1">
        <v>48803.312706044519</v>
      </c>
      <c r="N293" s="1">
        <f t="shared" si="36"/>
        <v>2287</v>
      </c>
      <c r="O293" s="1">
        <v>1236.31808086567</v>
      </c>
      <c r="P293" s="1">
        <v>7317.6693017154066</v>
      </c>
      <c r="Q293" s="1">
        <v>65055.96142541978</v>
      </c>
      <c r="R293" s="1">
        <v>50712.683151580015</v>
      </c>
      <c r="S293" s="1">
        <f t="shared" si="37"/>
        <v>2287</v>
      </c>
      <c r="T293" s="1">
        <v>1220.3436021708158</v>
      </c>
      <c r="U293" s="1">
        <v>7131.7856630351516</v>
      </c>
      <c r="V293" s="1">
        <v>62863.208251905759</v>
      </c>
      <c r="W293" s="1">
        <v>52679.516835465547</v>
      </c>
      <c r="X293" s="1">
        <f t="shared" si="38"/>
        <v>2287</v>
      </c>
      <c r="Y293" s="1">
        <v>1199.6491850963873</v>
      </c>
      <c r="Z293" s="1">
        <v>6924.7664490239367</v>
      </c>
      <c r="AA293" s="1">
        <v>60524.640036103599</v>
      </c>
      <c r="AB293" s="1">
        <v>54700.222809037063</v>
      </c>
      <c r="AC293" s="1">
        <f t="shared" si="39"/>
        <v>2287</v>
      </c>
      <c r="AD293" s="1">
        <v>762.44682049055734</v>
      </c>
      <c r="AE293" s="1">
        <v>4002.7423552300115</v>
      </c>
      <c r="AF293" s="1">
        <v>32547.846496628899</v>
      </c>
      <c r="AG293" s="1">
        <v>26709.233981450892</v>
      </c>
      <c r="AH293" s="1">
        <v>749.20879421553866</v>
      </c>
      <c r="AI293" s="1">
        <v>3929.1928926441378</v>
      </c>
      <c r="AJ293" s="1">
        <v>31928.18555592894</v>
      </c>
      <c r="AK293" s="1">
        <v>27621.413700371253</v>
      </c>
      <c r="AL293" s="1">
        <f t="shared" si="40"/>
        <v>9999</v>
      </c>
      <c r="AM293" s="1">
        <v>733.94184175219141</v>
      </c>
      <c r="AN293" s="1">
        <v>3845.0715828691859</v>
      </c>
      <c r="AO293" s="1">
        <v>31223.037563528949</v>
      </c>
      <c r="AP293" s="1">
        <v>28555.501840554152</v>
      </c>
      <c r="AQ293" s="1">
        <f t="shared" si="41"/>
        <v>9999</v>
      </c>
      <c r="AR293" s="1">
        <v>717.80612826537651</v>
      </c>
      <c r="AS293" s="1">
        <v>3756.3302389845098</v>
      </c>
      <c r="AT293" s="1">
        <v>30480.083367527393</v>
      </c>
      <c r="AU293" s="1">
        <v>29561.551257976611</v>
      </c>
      <c r="AV293" s="1">
        <f t="shared" si="42"/>
        <v>9999</v>
      </c>
      <c r="AW293" s="1">
        <v>702.44894056137537</v>
      </c>
      <c r="AX293" s="1">
        <v>3671.4074266276361</v>
      </c>
      <c r="AY293" s="1">
        <v>29766.850452897168</v>
      </c>
      <c r="AZ293" s="1">
        <v>30723.081500993343</v>
      </c>
      <c r="BA293" s="1">
        <f t="shared" si="43"/>
        <v>9999</v>
      </c>
    </row>
    <row r="294" spans="1:53">
      <c r="A294" s="2">
        <f t="shared" si="44"/>
        <v>2288</v>
      </c>
      <c r="B294" s="1">
        <f>economy!Z334</f>
        <v>147.58398877156966</v>
      </c>
      <c r="C294" s="1">
        <f>economy!AA334</f>
        <v>842.82153970506067</v>
      </c>
      <c r="D294" s="1">
        <f>economy!AB334</f>
        <v>7290.8214414577205</v>
      </c>
      <c r="E294" s="1">
        <f>SUMPRODUCT(economy!B334:D334,economy!K334:M334)/SUM(economy!B334:D334)</f>
        <v>6730.6489845086362</v>
      </c>
      <c r="F294" s="1">
        <v>1239.3881076191012</v>
      </c>
      <c r="G294" s="1">
        <v>7557.051005348224</v>
      </c>
      <c r="H294" s="1">
        <v>69161.23442822996</v>
      </c>
      <c r="I294" s="1">
        <v>47044.978950429155</v>
      </c>
      <c r="J294" s="1">
        <v>1231.7536728858158</v>
      </c>
      <c r="K294" s="1">
        <v>7410.7819715117803</v>
      </c>
      <c r="L294" s="1">
        <v>67236.752587204901</v>
      </c>
      <c r="M294" s="1">
        <v>48896.554294410846</v>
      </c>
      <c r="N294" s="1">
        <f t="shared" si="36"/>
        <v>2288</v>
      </c>
      <c r="O294" s="1">
        <v>1220.2204331847004</v>
      </c>
      <c r="P294" s="1">
        <v>7246.1689117357973</v>
      </c>
      <c r="Q294" s="1">
        <v>65178.589662186896</v>
      </c>
      <c r="R294" s="1">
        <v>50808.092060996503</v>
      </c>
      <c r="S294" s="1">
        <f t="shared" si="37"/>
        <v>2288</v>
      </c>
      <c r="T294" s="1">
        <v>1204.4199094557725</v>
      </c>
      <c r="U294" s="1">
        <v>7061.9628290594701</v>
      </c>
      <c r="V294" s="1">
        <v>62980.812867320805</v>
      </c>
      <c r="W294" s="1">
        <v>52777.251786035427</v>
      </c>
      <c r="X294" s="1">
        <f t="shared" si="38"/>
        <v>2288</v>
      </c>
      <c r="Y294" s="1">
        <v>1183.966748878855</v>
      </c>
      <c r="Z294" s="1">
        <v>6856.8524373107684</v>
      </c>
      <c r="AA294" s="1">
        <v>60637.108746512771</v>
      </c>
      <c r="AB294" s="1">
        <v>54800.453555214168</v>
      </c>
      <c r="AC294" s="1">
        <f t="shared" si="39"/>
        <v>2288</v>
      </c>
      <c r="AD294" s="1">
        <v>755.03768901329647</v>
      </c>
      <c r="AE294" s="1">
        <v>3976.6000274852813</v>
      </c>
      <c r="AF294" s="1">
        <v>32714.361046265782</v>
      </c>
      <c r="AG294" s="1">
        <v>26847.302075169515</v>
      </c>
      <c r="AH294" s="1">
        <v>742.11564092682966</v>
      </c>
      <c r="AI294" s="1">
        <v>3904.5022510542972</v>
      </c>
      <c r="AJ294" s="1">
        <v>32099.438463396746</v>
      </c>
      <c r="AK294" s="1">
        <v>27770.906036960685</v>
      </c>
      <c r="AL294" s="1">
        <f t="shared" si="40"/>
        <v>9999</v>
      </c>
      <c r="AM294" s="1">
        <v>727.16544121691527</v>
      </c>
      <c r="AN294" s="1">
        <v>3821.8054041158694</v>
      </c>
      <c r="AO294" s="1">
        <v>31397.815911665955</v>
      </c>
      <c r="AP294" s="1">
        <v>28716.611718525572</v>
      </c>
      <c r="AQ294" s="1">
        <f t="shared" si="41"/>
        <v>9999</v>
      </c>
      <c r="AR294" s="1">
        <v>711.30778133890567</v>
      </c>
      <c r="AS294" s="1">
        <v>3734.2790161031785</v>
      </c>
      <c r="AT294" s="1">
        <v>30656.265246698655</v>
      </c>
      <c r="AU294" s="1">
        <v>29733.604766159693</v>
      </c>
      <c r="AV294" s="1">
        <f t="shared" si="42"/>
        <v>9999</v>
      </c>
      <c r="AW294" s="1">
        <v>696.1429293351124</v>
      </c>
      <c r="AX294" s="1">
        <v>3650.1490370174706</v>
      </c>
      <c r="AY294" s="1">
        <v>29941.394538130648</v>
      </c>
      <c r="AZ294" s="1">
        <v>30904.301811262139</v>
      </c>
      <c r="BA294" s="1">
        <f t="shared" si="43"/>
        <v>9999</v>
      </c>
    </row>
    <row r="295" spans="1:53">
      <c r="A295" s="2">
        <f t="shared" si="44"/>
        <v>2289</v>
      </c>
      <c r="B295" s="1">
        <f>economy!Z335</f>
        <v>144.60280808336466</v>
      </c>
      <c r="C295" s="1">
        <f>economy!AA335</f>
        <v>829.10439949077124</v>
      </c>
      <c r="D295" s="1">
        <f>economy!AB335</f>
        <v>7259.648461925115</v>
      </c>
      <c r="E295" s="1">
        <f>SUMPRODUCT(economy!B335:D335,economy!K335:M335)/SUM(economy!B335:D335)</f>
        <v>6698.9351038156528</v>
      </c>
      <c r="F295" s="1">
        <v>1223.3379927681694</v>
      </c>
      <c r="G295" s="1">
        <v>7483.505606139739</v>
      </c>
      <c r="H295" s="1">
        <v>69293.255184221285</v>
      </c>
      <c r="I295" s="1">
        <v>47136.316589722293</v>
      </c>
      <c r="J295" s="1">
        <v>1215.7573294788972</v>
      </c>
      <c r="K295" s="1">
        <v>7338.4788121195379</v>
      </c>
      <c r="L295" s="1">
        <v>67363.936906775023</v>
      </c>
      <c r="M295" s="1">
        <v>48989.878752577977</v>
      </c>
      <c r="N295" s="1">
        <f t="shared" si="36"/>
        <v>2289</v>
      </c>
      <c r="O295" s="1">
        <v>1204.3339042348121</v>
      </c>
      <c r="P295" s="1">
        <v>7175.3102815774464</v>
      </c>
      <c r="Q295" s="1">
        <v>65300.840630191706</v>
      </c>
      <c r="R295" s="1">
        <v>50903.545590419963</v>
      </c>
      <c r="S295" s="1">
        <f t="shared" si="37"/>
        <v>2289</v>
      </c>
      <c r="T295" s="1">
        <v>1188.7043108301291</v>
      </c>
      <c r="U295" s="1">
        <v>6992.7641450638857</v>
      </c>
      <c r="V295" s="1">
        <v>63098.027579438094</v>
      </c>
      <c r="W295" s="1">
        <v>52874.988309311673</v>
      </c>
      <c r="X295" s="1">
        <f t="shared" si="38"/>
        <v>2289</v>
      </c>
      <c r="Y295" s="1">
        <v>1168.4884215705779</v>
      </c>
      <c r="Z295" s="1">
        <v>6789.5425713675904</v>
      </c>
      <c r="AA295" s="1">
        <v>60749.175742577754</v>
      </c>
      <c r="AB295" s="1">
        <v>54900.637732202129</v>
      </c>
      <c r="AC295" s="1">
        <f t="shared" si="39"/>
        <v>2289</v>
      </c>
      <c r="AD295" s="1">
        <v>747.68271084347896</v>
      </c>
      <c r="AE295" s="1">
        <v>3950.5199870366782</v>
      </c>
      <c r="AF295" s="1">
        <v>32880.899542671657</v>
      </c>
      <c r="AG295" s="1">
        <v>26985.442080630335</v>
      </c>
      <c r="AH295" s="1">
        <v>735.06522807413683</v>
      </c>
      <c r="AI295" s="1">
        <v>3879.8251998553183</v>
      </c>
      <c r="AJ295" s="1">
        <v>32270.512436402016</v>
      </c>
      <c r="AK295" s="1">
        <v>27920.28906073478</v>
      </c>
      <c r="AL295" s="1">
        <f t="shared" si="40"/>
        <v>9999</v>
      </c>
      <c r="AM295" s="1">
        <v>720.4224178845659</v>
      </c>
      <c r="AN295" s="1">
        <v>3798.5145411936705</v>
      </c>
      <c r="AO295" s="1">
        <v>31572.280464091338</v>
      </c>
      <c r="AP295" s="1">
        <v>28877.472950115687</v>
      </c>
      <c r="AQ295" s="1">
        <f t="shared" si="41"/>
        <v>9999</v>
      </c>
      <c r="AR295" s="1">
        <v>704.83666260668406</v>
      </c>
      <c r="AS295" s="1">
        <v>3712.1799269913054</v>
      </c>
      <c r="AT295" s="1">
        <v>30832.076592526391</v>
      </c>
      <c r="AU295" s="1">
        <v>29905.330063132376</v>
      </c>
      <c r="AV295" s="1">
        <f t="shared" si="42"/>
        <v>9999</v>
      </c>
      <c r="AW295" s="1">
        <v>689.86235610632252</v>
      </c>
      <c r="AX295" s="1">
        <v>3628.8390207428383</v>
      </c>
      <c r="AY295" s="1">
        <v>30115.59381794876</v>
      </c>
      <c r="AZ295" s="1">
        <v>31085.19060290042</v>
      </c>
      <c r="BA295" s="1">
        <f t="shared" si="43"/>
        <v>9999</v>
      </c>
    </row>
    <row r="296" spans="1:53">
      <c r="A296" s="2">
        <f t="shared" si="44"/>
        <v>2290</v>
      </c>
      <c r="B296" s="1">
        <f>economy!Z336</f>
        <v>141.73741365628624</v>
      </c>
      <c r="C296" s="1">
        <f>economy!AA336</f>
        <v>815.89783209170434</v>
      </c>
      <c r="D296" s="1">
        <f>economy!AB336</f>
        <v>7231.0137949409545</v>
      </c>
      <c r="E296" s="1">
        <f>SUMPRODUCT(economy!B336:D336,economy!K336:M336)/SUM(economy!B336:D336)</f>
        <v>6669.8536131647079</v>
      </c>
      <c r="F296" s="1">
        <v>1207.4993396016114</v>
      </c>
      <c r="G296" s="1">
        <v>7410.6247384139342</v>
      </c>
      <c r="H296" s="1">
        <v>69424.924313747688</v>
      </c>
      <c r="I296" s="1">
        <v>47227.766949050034</v>
      </c>
      <c r="J296" s="1">
        <v>1199.9712382723437</v>
      </c>
      <c r="K296" s="1">
        <v>7266.8273834667698</v>
      </c>
      <c r="L296" s="1">
        <v>67490.75674485373</v>
      </c>
      <c r="M296" s="1">
        <v>49083.28253777996</v>
      </c>
      <c r="N296" s="1">
        <f t="shared" si="36"/>
        <v>2290</v>
      </c>
      <c r="O296" s="1">
        <v>1188.6555836767031</v>
      </c>
      <c r="P296" s="1">
        <v>7105.0883633680023</v>
      </c>
      <c r="Q296" s="1">
        <v>65422.714392188122</v>
      </c>
      <c r="R296" s="1">
        <v>50999.040612093915</v>
      </c>
      <c r="S296" s="1">
        <f t="shared" si="37"/>
        <v>2290</v>
      </c>
      <c r="T296" s="1">
        <v>1173.1939853633075</v>
      </c>
      <c r="U296" s="1">
        <v>6924.1848534981009</v>
      </c>
      <c r="V296" s="1">
        <v>63214.852802912981</v>
      </c>
      <c r="W296" s="1">
        <v>52972.723737804547</v>
      </c>
      <c r="X296" s="1">
        <f t="shared" si="38"/>
        <v>2290</v>
      </c>
      <c r="Y296" s="1">
        <v>1153.2114851396079</v>
      </c>
      <c r="Z296" s="1">
        <v>6722.8324046390862</v>
      </c>
      <c r="AA296" s="1">
        <v>60860.84177515527</v>
      </c>
      <c r="AB296" s="1">
        <v>55000.773178005911</v>
      </c>
      <c r="AC296" s="1">
        <f t="shared" si="39"/>
        <v>2290</v>
      </c>
      <c r="AD296" s="1">
        <v>740.382588176284</v>
      </c>
      <c r="AE296" s="1">
        <v>3924.5079450970966</v>
      </c>
      <c r="AF296" s="1">
        <v>33047.491890096047</v>
      </c>
      <c r="AG296" s="1">
        <v>27123.678349082518</v>
      </c>
      <c r="AH296" s="1">
        <v>728.058555960386</v>
      </c>
      <c r="AI296" s="1">
        <v>3855.1684339839017</v>
      </c>
      <c r="AJ296" s="1">
        <v>32441.435397706504</v>
      </c>
      <c r="AK296" s="1">
        <v>28069.586935027197</v>
      </c>
      <c r="AL296" s="1">
        <f t="shared" si="40"/>
        <v>9999</v>
      </c>
      <c r="AM296" s="1">
        <v>713.71393407782477</v>
      </c>
      <c r="AN296" s="1">
        <v>3775.2060776291705</v>
      </c>
      <c r="AO296" s="1">
        <v>31746.455023548682</v>
      </c>
      <c r="AP296" s="1">
        <v>29038.107486796427</v>
      </c>
      <c r="AQ296" s="1">
        <f t="shared" si="41"/>
        <v>9999</v>
      </c>
      <c r="AR296" s="1">
        <v>698.393936655429</v>
      </c>
      <c r="AS296" s="1">
        <v>3690.0397823583889</v>
      </c>
      <c r="AT296" s="1">
        <v>31007.535209202502</v>
      </c>
      <c r="AU296" s="1">
        <v>30076.744741446764</v>
      </c>
      <c r="AV296" s="1">
        <f t="shared" si="42"/>
        <v>9999</v>
      </c>
      <c r="AW296" s="1">
        <v>683.6082135557848</v>
      </c>
      <c r="AX296" s="1">
        <v>3607.4832338083706</v>
      </c>
      <c r="AY296" s="1">
        <v>30289.458688912477</v>
      </c>
      <c r="AZ296" s="1">
        <v>31265.759027084179</v>
      </c>
      <c r="BA296" s="1">
        <f t="shared" si="43"/>
        <v>9999</v>
      </c>
    </row>
    <row r="297" spans="1:53">
      <c r="A297" s="2">
        <f t="shared" si="44"/>
        <v>2291</v>
      </c>
      <c r="B297" s="1">
        <f>economy!Z337</f>
        <v>138.98298617332213</v>
      </c>
      <c r="C297" s="1">
        <f>economy!AA337</f>
        <v>803.18252198850291</v>
      </c>
      <c r="D297" s="1">
        <f>economy!AB337</f>
        <v>7204.8698695422245</v>
      </c>
      <c r="E297" s="1">
        <f>SUMPRODUCT(economy!B337:D337,economy!K337:M337)/SUM(economy!B337:D337)</f>
        <v>6643.3480718137525</v>
      </c>
      <c r="F297" s="1">
        <v>1191.8691486234038</v>
      </c>
      <c r="G297" s="1">
        <v>7338.4028849557417</v>
      </c>
      <c r="H297" s="1">
        <v>69556.241155461365</v>
      </c>
      <c r="I297" s="1">
        <v>47319.32612500227</v>
      </c>
      <c r="J297" s="1">
        <v>1184.3924598950796</v>
      </c>
      <c r="K297" s="1">
        <v>7195.8224056851268</v>
      </c>
      <c r="L297" s="1">
        <v>67617.211802428865</v>
      </c>
      <c r="M297" s="1">
        <v>49176.762110256728</v>
      </c>
      <c r="N297" s="1">
        <f t="shared" si="36"/>
        <v>2291</v>
      </c>
      <c r="O297" s="1">
        <v>1173.1826053121251</v>
      </c>
      <c r="P297" s="1">
        <v>7035.4981382158376</v>
      </c>
      <c r="Q297" s="1">
        <v>65544.21100650591</v>
      </c>
      <c r="R297" s="1">
        <v>51094.573994547318</v>
      </c>
      <c r="S297" s="1">
        <f t="shared" si="37"/>
        <v>2291</v>
      </c>
      <c r="T297" s="1">
        <v>1157.8861532855856</v>
      </c>
      <c r="U297" s="1">
        <v>6856.2202188319297</v>
      </c>
      <c r="V297" s="1">
        <v>63331.288943647829</v>
      </c>
      <c r="W297" s="1">
        <v>53070.455393673044</v>
      </c>
      <c r="X297" s="1">
        <f t="shared" si="38"/>
        <v>2291</v>
      </c>
      <c r="Y297" s="1">
        <v>1138.1332595776692</v>
      </c>
      <c r="Z297" s="1">
        <v>6656.7175056549722</v>
      </c>
      <c r="AA297" s="1">
        <v>60972.107582771547</v>
      </c>
      <c r="AB297" s="1">
        <v>55100.857713856822</v>
      </c>
      <c r="AC297" s="1">
        <f t="shared" si="39"/>
        <v>2291</v>
      </c>
      <c r="AD297" s="1">
        <v>733.13794196418905</v>
      </c>
      <c r="AE297" s="1">
        <v>3898.5692466037699</v>
      </c>
      <c r="AF297" s="1">
        <v>33214.166811351148</v>
      </c>
      <c r="AG297" s="1">
        <v>27262.034235050844</v>
      </c>
      <c r="AH297" s="1">
        <v>721.09654414052034</v>
      </c>
      <c r="AI297" s="1">
        <v>3830.5383027180537</v>
      </c>
      <c r="AJ297" s="1">
        <v>32612.234375034255</v>
      </c>
      <c r="AK297" s="1">
        <v>28218.823017223596</v>
      </c>
      <c r="AL297" s="1">
        <f t="shared" si="40"/>
        <v>9999</v>
      </c>
      <c r="AM297" s="1">
        <v>707.04107792442562</v>
      </c>
      <c r="AN297" s="1">
        <v>3751.8867943161008</v>
      </c>
      <c r="AO297" s="1">
        <v>31920.362808155282</v>
      </c>
      <c r="AP297" s="1">
        <v>29198.536711129262</v>
      </c>
      <c r="AQ297" s="1">
        <f t="shared" si="41"/>
        <v>9999</v>
      </c>
      <c r="AR297" s="1">
        <v>691.98070634037833</v>
      </c>
      <c r="AS297" s="1">
        <v>3667.8651535658064</v>
      </c>
      <c r="AT297" s="1">
        <v>31182.658630212518</v>
      </c>
      <c r="AU297" s="1">
        <v>30247.86609647431</v>
      </c>
      <c r="AV297" s="1">
        <f t="shared" si="42"/>
        <v>9999</v>
      </c>
      <c r="AW297" s="1">
        <v>677.38145031038448</v>
      </c>
      <c r="AX297" s="1">
        <v>3586.0873720621512</v>
      </c>
      <c r="AY297" s="1">
        <v>30462.999569661933</v>
      </c>
      <c r="AZ297" s="1">
        <v>31446.01822526483</v>
      </c>
      <c r="BA297" s="1">
        <f t="shared" si="43"/>
        <v>9999</v>
      </c>
    </row>
    <row r="298" spans="1:53">
      <c r="A298" s="2">
        <f t="shared" si="44"/>
        <v>2292</v>
      </c>
      <c r="B298" s="1">
        <f>economy!Z338</f>
        <v>136.33477309762708</v>
      </c>
      <c r="C298" s="1">
        <f>economy!AA338</f>
        <v>790.93917608699951</v>
      </c>
      <c r="D298" s="1">
        <f>economy!AB338</f>
        <v>7181.1645604152918</v>
      </c>
      <c r="E298" s="1">
        <f>SUMPRODUCT(economy!B338:D338,economy!K338:M338)/SUM(economy!B338:D338)</f>
        <v>6619.3577590957557</v>
      </c>
      <c r="F298" s="1">
        <v>1176.4444689877887</v>
      </c>
      <c r="G298" s="1">
        <v>7266.8345710128469</v>
      </c>
      <c r="H298" s="1">
        <v>69687.205055052385</v>
      </c>
      <c r="I298" s="1">
        <v>47410.990225124449</v>
      </c>
      <c r="J298" s="1">
        <v>1169.018101116003</v>
      </c>
      <c r="K298" s="1">
        <v>7125.4586348019911</v>
      </c>
      <c r="L298" s="1">
        <v>67743.301781934773</v>
      </c>
      <c r="M298" s="1">
        <v>49270.313934645099</v>
      </c>
      <c r="N298" s="1">
        <f t="shared" si="36"/>
        <v>2292</v>
      </c>
      <c r="O298" s="1">
        <v>1157.9121463751046</v>
      </c>
      <c r="P298" s="1">
        <v>6966.5346164096763</v>
      </c>
      <c r="Q298" s="1">
        <v>65665.330527929706</v>
      </c>
      <c r="R298" s="1">
        <v>51190.142604104818</v>
      </c>
      <c r="S298" s="1">
        <f t="shared" si="37"/>
        <v>2292</v>
      </c>
      <c r="T298" s="1">
        <v>1142.7780753721595</v>
      </c>
      <c r="U298" s="1">
        <v>6788.8655279274444</v>
      </c>
      <c r="V298" s="1">
        <v>63447.33639967523</v>
      </c>
      <c r="W298" s="1">
        <v>53168.180590335389</v>
      </c>
      <c r="X298" s="1">
        <f t="shared" si="38"/>
        <v>2292</v>
      </c>
      <c r="Y298" s="1">
        <v>1123.2511023765878</v>
      </c>
      <c r="Z298" s="1">
        <v>6591.1934585628551</v>
      </c>
      <c r="AA298" s="1">
        <v>61082.973892487214</v>
      </c>
      <c r="AB298" s="1">
        <v>55200.889145899542</v>
      </c>
      <c r="AC298" s="1">
        <f t="shared" si="39"/>
        <v>2292</v>
      </c>
      <c r="AD298" s="1">
        <v>725.94931626916741</v>
      </c>
      <c r="AE298" s="1">
        <v>3872.7088861861248</v>
      </c>
      <c r="AF298" s="1">
        <v>33380.951863709532</v>
      </c>
      <c r="AG298" s="1">
        <v>27400.532111212622</v>
      </c>
      <c r="AH298" s="1">
        <v>714.18003508557058</v>
      </c>
      <c r="AI298" s="1">
        <v>3805.9408222161137</v>
      </c>
      <c r="AJ298" s="1">
        <v>32782.935503944092</v>
      </c>
      <c r="AK298" s="1">
        <v>28368.019863002741</v>
      </c>
      <c r="AL298" s="1">
        <f t="shared" si="40"/>
        <v>9999</v>
      </c>
      <c r="AM298" s="1">
        <v>700.40486615427585</v>
      </c>
      <c r="AN298" s="1">
        <v>3728.5631781727907</v>
      </c>
      <c r="AO298" s="1">
        <v>32094.026442934028</v>
      </c>
      <c r="AP298" s="1">
        <v>29358.781430616848</v>
      </c>
      <c r="AQ298" s="1">
        <f t="shared" si="41"/>
        <v>9999</v>
      </c>
      <c r="AR298" s="1">
        <v>685.59801458652805</v>
      </c>
      <c r="AS298" s="1">
        <v>3645.6623771881727</v>
      </c>
      <c r="AT298" s="1">
        <v>31357.464100896821</v>
      </c>
      <c r="AU298" s="1">
        <v>30418.711110841723</v>
      </c>
      <c r="AV298" s="1">
        <f t="shared" si="42"/>
        <v>9999</v>
      </c>
      <c r="AW298" s="1">
        <v>671.18297169193102</v>
      </c>
      <c r="AX298" s="1">
        <v>3564.6569717571037</v>
      </c>
      <c r="AY298" s="1">
        <v>30636.226877555928</v>
      </c>
      <c r="AZ298" s="1">
        <v>31625.979306075347</v>
      </c>
      <c r="BA298" s="1">
        <f t="shared" si="43"/>
        <v>9999</v>
      </c>
    </row>
    <row r="299" spans="1:53">
      <c r="A299" s="2">
        <f t="shared" si="44"/>
        <v>2293</v>
      </c>
      <c r="B299" s="1">
        <f>economy!Z339</f>
        <v>133.78809868562971</v>
      </c>
      <c r="C299" s="1">
        <f>economy!AA339</f>
        <v>779.1485809072318</v>
      </c>
      <c r="D299" s="1">
        <f>economy!AB339</f>
        <v>7159.8415221290779</v>
      </c>
      <c r="E299" s="1">
        <f>SUMPRODUCT(economy!B339:D339,economy!K339:M339)/SUM(economy!B339:D339)</f>
        <v>6597.8180196207859</v>
      </c>
      <c r="F299" s="1">
        <v>1161.222397621661</v>
      </c>
      <c r="G299" s="1">
        <v>7195.9143641102919</v>
      </c>
      <c r="H299" s="1">
        <v>69817.815366010196</v>
      </c>
      <c r="I299" s="1">
        <v>47502.755369119885</v>
      </c>
      <c r="J299" s="1">
        <v>1153.8453140543627</v>
      </c>
      <c r="K299" s="1">
        <v>7055.7308627393913</v>
      </c>
      <c r="L299" s="1">
        <v>67869.026388066064</v>
      </c>
      <c r="M299" s="1">
        <v>49363.934481315067</v>
      </c>
      <c r="N299" s="1">
        <f t="shared" si="36"/>
        <v>2293</v>
      </c>
      <c r="O299" s="1">
        <v>1142.8414268319123</v>
      </c>
      <c r="P299" s="1">
        <v>6898.1928375953812</v>
      </c>
      <c r="Q299" s="1">
        <v>65786.073008542298</v>
      </c>
      <c r="R299" s="1">
        <v>51285.743306342178</v>
      </c>
      <c r="S299" s="1">
        <f t="shared" si="37"/>
        <v>2293</v>
      </c>
      <c r="T299" s="1">
        <v>1127.8670523333963</v>
      </c>
      <c r="U299" s="1">
        <v>6722.116090384935</v>
      </c>
      <c r="V299" s="1">
        <v>63562.995562008851</v>
      </c>
      <c r="W299" s="1">
        <v>53265.896634024488</v>
      </c>
      <c r="X299" s="1">
        <f t="shared" si="38"/>
        <v>2293</v>
      </c>
      <c r="Y299" s="1">
        <v>1108.5624080085083</v>
      </c>
      <c r="Z299" s="1">
        <v>6526.2558636319891</v>
      </c>
      <c r="AA299" s="1">
        <v>61193.44142073307</v>
      </c>
      <c r="AB299" s="1">
        <v>55300.865266825771</v>
      </c>
      <c r="AC299" s="1">
        <f t="shared" si="39"/>
        <v>2293</v>
      </c>
      <c r="AD299" s="1">
        <v>718.81718245657669</v>
      </c>
      <c r="AE299" s="1">
        <v>3846.9315237162264</v>
      </c>
      <c r="AF299" s="1">
        <v>33547.873455848108</v>
      </c>
      <c r="AG299" s="1">
        <v>27539.193384052327</v>
      </c>
      <c r="AH299" s="1">
        <v>707.30979774275352</v>
      </c>
      <c r="AI299" s="1">
        <v>3781.3816878509519</v>
      </c>
      <c r="AJ299" s="1">
        <v>32953.564032046997</v>
      </c>
      <c r="AK299" s="1">
        <v>28517.199231677019</v>
      </c>
      <c r="AL299" s="1">
        <f t="shared" si="40"/>
        <v>9999</v>
      </c>
      <c r="AM299" s="1">
        <v>693.80624684736085</v>
      </c>
      <c r="AN299" s="1">
        <v>3705.2414307938643</v>
      </c>
      <c r="AO299" s="1">
        <v>32267.46795285699</v>
      </c>
      <c r="AP299" s="1">
        <v>29518.861872891546</v>
      </c>
      <c r="AQ299" s="1">
        <f t="shared" si="41"/>
        <v>9999</v>
      </c>
      <c r="AR299" s="1">
        <v>679.24684619244522</v>
      </c>
      <c r="AS299" s="1">
        <v>3623.437559742049</v>
      </c>
      <c r="AT299" s="1">
        <v>31531.968562549402</v>
      </c>
      <c r="AU299" s="1">
        <v>30589.296440332055</v>
      </c>
      <c r="AV299" s="1">
        <f t="shared" si="42"/>
        <v>9999</v>
      </c>
      <c r="AW299" s="1">
        <v>665.0136405133369</v>
      </c>
      <c r="AX299" s="1">
        <v>3543.1974104132569</v>
      </c>
      <c r="AY299" s="1">
        <v>30809.151006728516</v>
      </c>
      <c r="AZ299" s="1">
        <v>31805.653323693819</v>
      </c>
      <c r="BA299" s="1">
        <f t="shared" si="43"/>
        <v>9999</v>
      </c>
    </row>
    <row r="300" spans="1:53">
      <c r="A300" s="2">
        <f t="shared" si="44"/>
        <v>2294</v>
      </c>
      <c r="B300" s="1">
        <f>economy!Z340</f>
        <v>131.33837292995631</v>
      </c>
      <c r="C300" s="1">
        <f>economy!AA340</f>
        <v>767.79165534009792</v>
      </c>
      <c r="D300" s="1">
        <f>economy!AB340</f>
        <v>7140.8405163923208</v>
      </c>
      <c r="E300" s="1">
        <f>SUMPRODUCT(economy!B340:D340,economy!K340:M340)/SUM(economy!B340:D340)</f>
        <v>6578.6605991155002</v>
      </c>
      <c r="F300" s="1">
        <v>1146.2000783611106</v>
      </c>
      <c r="G300" s="1">
        <v>7125.6368738518813</v>
      </c>
      <c r="H300" s="1">
        <v>69948.071450346542</v>
      </c>
      <c r="I300" s="1">
        <v>47594.617690000428</v>
      </c>
      <c r="J300" s="1">
        <v>1138.8712954016091</v>
      </c>
      <c r="K300" s="1">
        <v>6986.6339172952357</v>
      </c>
      <c r="L300" s="1">
        <v>67994.385328554374</v>
      </c>
      <c r="M300" s="1">
        <v>49457.620227653446</v>
      </c>
      <c r="N300" s="1">
        <f t="shared" si="36"/>
        <v>2294</v>
      </c>
      <c r="O300" s="1">
        <v>1127.9677086898917</v>
      </c>
      <c r="P300" s="1">
        <v>6830.4678709311993</v>
      </c>
      <c r="Q300" s="1">
        <v>65906.438498533869</v>
      </c>
      <c r="R300" s="1">
        <v>51381.372967488132</v>
      </c>
      <c r="S300" s="1">
        <f t="shared" si="37"/>
        <v>2294</v>
      </c>
      <c r="T300" s="1">
        <v>1113.1504242114313</v>
      </c>
      <c r="U300" s="1">
        <v>6655.9672388638355</v>
      </c>
      <c r="V300" s="1">
        <v>63678.266815462703</v>
      </c>
      <c r="W300" s="1">
        <v>53363.60082529085</v>
      </c>
      <c r="X300" s="1">
        <f t="shared" si="38"/>
        <v>2294</v>
      </c>
      <c r="Y300" s="1">
        <v>1094.0646074101066</v>
      </c>
      <c r="Z300" s="1">
        <v>6461.900337729292</v>
      </c>
      <c r="AA300" s="1">
        <v>61303.510874117273</v>
      </c>
      <c r="AB300" s="1">
        <v>55400.783857455586</v>
      </c>
      <c r="AC300" s="1">
        <f t="shared" si="39"/>
        <v>2294</v>
      </c>
      <c r="AD300" s="1">
        <v>711.74194323249117</v>
      </c>
      <c r="AE300" s="1">
        <v>3821.2414994349451</v>
      </c>
      <c r="AF300" s="1">
        <v>33714.956865735308</v>
      </c>
      <c r="AG300" s="1">
        <v>27678.038510211463</v>
      </c>
      <c r="AH300" s="1">
        <v>700.48653099064109</v>
      </c>
      <c r="AI300" s="1">
        <v>3756.8662863241743</v>
      </c>
      <c r="AJ300" s="1">
        <v>33124.144324472159</v>
      </c>
      <c r="AK300" s="1">
        <v>28666.382092548185</v>
      </c>
      <c r="AL300" s="1">
        <f t="shared" si="40"/>
        <v>9999</v>
      </c>
      <c r="AM300" s="1">
        <v>687.24610212910738</v>
      </c>
      <c r="AN300" s="1">
        <v>3681.9274770747311</v>
      </c>
      <c r="AO300" s="1">
        <v>32440.708757316374</v>
      </c>
      <c r="AP300" s="1">
        <v>29678.797682162738</v>
      </c>
      <c r="AQ300" s="1">
        <f t="shared" si="41"/>
        <v>9999</v>
      </c>
      <c r="AR300" s="1">
        <v>672.92812963151789</v>
      </c>
      <c r="AS300" s="1">
        <v>3601.1965825567854</v>
      </c>
      <c r="AT300" s="1">
        <v>31706.188637985964</v>
      </c>
      <c r="AU300" s="1">
        <v>30759.638401181797</v>
      </c>
      <c r="AV300" s="1">
        <f t="shared" si="42"/>
        <v>9999</v>
      </c>
      <c r="AW300" s="1">
        <v>658.87427791597872</v>
      </c>
      <c r="AX300" s="1">
        <v>3521.7139079547592</v>
      </c>
      <c r="AY300" s="1">
        <v>30981.78230751396</v>
      </c>
      <c r="AZ300" s="1">
        <v>31985.051257611889</v>
      </c>
      <c r="BA300" s="1">
        <f t="shared" si="43"/>
        <v>9999</v>
      </c>
    </row>
    <row r="301" spans="1:53">
      <c r="A301" s="2">
        <f t="shared" si="44"/>
        <v>2295</v>
      </c>
      <c r="B301" s="1">
        <f>economy!Z341</f>
        <v>128.98109948764656</v>
      </c>
      <c r="C301" s="1">
        <f>economy!AA341</f>
        <v>756.84949912590127</v>
      </c>
      <c r="D301" s="1">
        <f>economy!AB341</f>
        <v>7124.0977318494879</v>
      </c>
      <c r="E301" s="1">
        <f>SUMPRODUCT(economy!B341:D341,economy!K341:M341)/SUM(economy!B341:D341)</f>
        <v>6561.8139706006432</v>
      </c>
      <c r="F301" s="1">
        <v>1131.3747011021292</v>
      </c>
      <c r="G301" s="1">
        <v>7055.996751709321</v>
      </c>
      <c r="H301" s="1">
        <v>70077.972679280385</v>
      </c>
      <c r="I301" s="1">
        <v>47686.573335187531</v>
      </c>
      <c r="J301" s="1">
        <v>1124.0932856547588</v>
      </c>
      <c r="K301" s="1">
        <v>6918.1626621080622</v>
      </c>
      <c r="L301" s="1">
        <v>68119.378314909278</v>
      </c>
      <c r="M301" s="1">
        <v>49551.367659296367</v>
      </c>
      <c r="N301" s="1">
        <f t="shared" si="36"/>
        <v>2295</v>
      </c>
      <c r="O301" s="1">
        <v>1113.2882953152337</v>
      </c>
      <c r="P301" s="1">
        <v>6763.3548152225621</v>
      </c>
      <c r="Q301" s="1">
        <v>66026.427046976954</v>
      </c>
      <c r="R301" s="1">
        <v>51477.028455775224</v>
      </c>
      <c r="S301" s="1">
        <f t="shared" si="37"/>
        <v>2295</v>
      </c>
      <c r="T301" s="1">
        <v>1098.625569783283</v>
      </c>
      <c r="U301" s="1">
        <v>6590.4143293799698</v>
      </c>
      <c r="V301" s="1">
        <v>63793.150539438604</v>
      </c>
      <c r="W301" s="1">
        <v>53461.290460453747</v>
      </c>
      <c r="X301" s="1">
        <f t="shared" si="38"/>
        <v>2295</v>
      </c>
      <c r="Y301" s="1">
        <v>1079.755167470991</v>
      </c>
      <c r="Z301" s="1">
        <v>6398.1225147687628</v>
      </c>
      <c r="AA301" s="1">
        <v>61413.182950204413</v>
      </c>
      <c r="AB301" s="1">
        <v>55500.642688268665</v>
      </c>
      <c r="AC301" s="1">
        <f t="shared" si="39"/>
        <v>2295</v>
      </c>
      <c r="AD301" s="1">
        <v>704.72393652657968</v>
      </c>
      <c r="AE301" s="1">
        <v>3795.6428486486548</v>
      </c>
      <c r="AF301" s="1">
        <v>33882.226259363269</v>
      </c>
      <c r="AG301" s="1">
        <v>27817.087013455937</v>
      </c>
      <c r="AH301" s="1">
        <v>693.71086698877411</v>
      </c>
      <c r="AI301" s="1">
        <v>3732.399707546876</v>
      </c>
      <c r="AJ301" s="1">
        <v>33294.699870487646</v>
      </c>
      <c r="AK301" s="1">
        <v>28815.588632200535</v>
      </c>
      <c r="AL301" s="1">
        <f t="shared" si="40"/>
        <v>9999</v>
      </c>
      <c r="AM301" s="1">
        <v>680.72525081032143</v>
      </c>
      <c r="AN301" s="1">
        <v>3658.6269737891839</v>
      </c>
      <c r="AO301" s="1">
        <v>32613.769665940021</v>
      </c>
      <c r="AP301" s="1">
        <v>29838.607916846486</v>
      </c>
      <c r="AQ301" s="1">
        <f t="shared" si="41"/>
        <v>9999</v>
      </c>
      <c r="AR301" s="1">
        <v>666.64273884596173</v>
      </c>
      <c r="AS301" s="1">
        <v>3578.9451067637597</v>
      </c>
      <c r="AT301" s="1">
        <v>31880.140618511585</v>
      </c>
      <c r="AU301" s="1">
        <v>30929.75295870984</v>
      </c>
      <c r="AV301" s="1">
        <f t="shared" si="42"/>
        <v>9999</v>
      </c>
      <c r="AW301" s="1">
        <v>652.76566424247937</v>
      </c>
      <c r="AX301" s="1">
        <v>3500.2115280969142</v>
      </c>
      <c r="AY301" s="1">
        <v>31154.131067191072</v>
      </c>
      <c r="AZ301" s="1">
        <v>32164.183993756178</v>
      </c>
      <c r="BA301" s="1">
        <f t="shared" si="43"/>
        <v>9999</v>
      </c>
    </row>
    <row r="302" spans="1:53">
      <c r="A302" s="2">
        <f t="shared" si="44"/>
        <v>2296</v>
      </c>
      <c r="B302" s="1">
        <f>economy!Z342</f>
        <v>126.71188265022029</v>
      </c>
      <c r="C302" s="1">
        <f>economy!AA342</f>
        <v>746.30343722073246</v>
      </c>
      <c r="D302" s="1">
        <f>economy!AB342</f>
        <v>7109.5460960471964</v>
      </c>
      <c r="E302" s="1">
        <f>SUMPRODUCT(economy!B342:D342,economy!K342:M342)/SUM(economy!B342:D342)</f>
        <v>6547.2036507296343</v>
      </c>
      <c r="F302" s="1">
        <v>1116.7435009654282</v>
      </c>
      <c r="G302" s="1">
        <v>6986.9886908002063</v>
      </c>
      <c r="H302" s="1">
        <v>70207.518433886682</v>
      </c>
      <c r="I302" s="1">
        <v>47778.618467564032</v>
      </c>
      <c r="J302" s="1">
        <v>1109.5085683613081</v>
      </c>
      <c r="K302" s="1">
        <v>6850.3119966062786</v>
      </c>
      <c r="L302" s="1">
        <v>68244.005063123812</v>
      </c>
      <c r="M302" s="1">
        <v>49645.173271311643</v>
      </c>
      <c r="N302" s="1">
        <f t="shared" si="36"/>
        <v>2296</v>
      </c>
      <c r="O302" s="1">
        <v>1098.8005307598162</v>
      </c>
      <c r="P302" s="1">
        <v>6696.8487990376489</v>
      </c>
      <c r="Q302" s="1">
        <v>66146.038702568505</v>
      </c>
      <c r="R302" s="1">
        <v>51572.706642739082</v>
      </c>
      <c r="S302" s="1">
        <f t="shared" si="37"/>
        <v>2296</v>
      </c>
      <c r="T302" s="1">
        <v>1084.2899059706151</v>
      </c>
      <c r="U302" s="1">
        <v>6525.4527415800439</v>
      </c>
      <c r="V302" s="1">
        <v>63907.647108683719</v>
      </c>
      <c r="W302" s="1">
        <v>53558.962833001598</v>
      </c>
      <c r="X302" s="1">
        <f t="shared" si="38"/>
        <v>2296</v>
      </c>
      <c r="Y302" s="1">
        <v>1065.6315905265062</v>
      </c>
      <c r="Z302" s="1">
        <v>6334.9180461354435</v>
      </c>
      <c r="AA302" s="1">
        <v>61522.458338266617</v>
      </c>
      <c r="AB302" s="1">
        <v>55600.439520885062</v>
      </c>
      <c r="AC302" s="1">
        <f t="shared" si="39"/>
        <v>2296</v>
      </c>
      <c r="AD302" s="1">
        <v>697.76343922292733</v>
      </c>
      <c r="AE302" s="1">
        <v>3770.1393159930935</v>
      </c>
      <c r="AF302" s="1">
        <v>34049.704710232436</v>
      </c>
      <c r="AG302" s="1">
        <v>27956.357502184408</v>
      </c>
      <c r="AH302" s="1">
        <v>686.98337442156117</v>
      </c>
      <c r="AI302" s="1">
        <v>3707.9867562753957</v>
      </c>
      <c r="AJ302" s="1">
        <v>33465.253291188237</v>
      </c>
      <c r="AK302" s="1">
        <v>28964.838262654372</v>
      </c>
      <c r="AL302" s="1">
        <f t="shared" si="40"/>
        <v>9999</v>
      </c>
      <c r="AM302" s="1">
        <v>674.24445096921841</v>
      </c>
      <c r="AN302" s="1">
        <v>3635.3453181021296</v>
      </c>
      <c r="AO302" s="1">
        <v>32786.670875670956</v>
      </c>
      <c r="AP302" s="1">
        <v>29998.31104830587</v>
      </c>
      <c r="AQ302" s="1">
        <f t="shared" si="41"/>
        <v>9999</v>
      </c>
      <c r="AR302" s="1">
        <v>660.39149502941655</v>
      </c>
      <c r="AS302" s="1">
        <v>3556.688578382335</v>
      </c>
      <c r="AT302" s="1">
        <v>32053.840452224737</v>
      </c>
      <c r="AU302" s="1">
        <v>31099.655717210833</v>
      </c>
      <c r="AV302" s="1">
        <f t="shared" si="42"/>
        <v>9999</v>
      </c>
      <c r="AW302" s="1">
        <v>646.68853993956088</v>
      </c>
      <c r="AX302" s="1">
        <v>3478.6951799598487</v>
      </c>
      <c r="AY302" s="1">
        <v>31326.207491998895</v>
      </c>
      <c r="AZ302" s="1">
        <v>32343.062306910535</v>
      </c>
      <c r="BA302" s="1">
        <f t="shared" si="43"/>
        <v>9999</v>
      </c>
    </row>
    <row r="303" spans="1:53">
      <c r="A303" s="2">
        <f t="shared" si="44"/>
        <v>2297</v>
      </c>
      <c r="B303" s="1">
        <f>economy!Z343</f>
        <v>124.52643341249843</v>
      </c>
      <c r="C303" s="1">
        <f>economy!AA343</f>
        <v>736.13506022522142</v>
      </c>
      <c r="D303" s="1">
        <f>economy!AB343</f>
        <v>7097.1155793063508</v>
      </c>
      <c r="E303" s="1">
        <f>SUMPRODUCT(economy!B343:D343,economy!K343:M343)/SUM(economy!B343:D343)</f>
        <v>6534.7525062202594</v>
      </c>
      <c r="F303" s="1">
        <v>1102.30375747528</v>
      </c>
      <c r="G303" s="1">
        <v>6918.6074256557704</v>
      </c>
      <c r="H303" s="1">
        <v>70336.708105709928</v>
      </c>
      <c r="I303" s="1">
        <v>47870.749266479645</v>
      </c>
      <c r="J303" s="1">
        <v>1095.1144693756764</v>
      </c>
      <c r="K303" s="1">
        <v>6783.0768559430117</v>
      </c>
      <c r="L303" s="1">
        <v>68368.265294346915</v>
      </c>
      <c r="M303" s="1">
        <v>49739.033569333194</v>
      </c>
      <c r="N303" s="1">
        <f t="shared" si="36"/>
        <v>2297</v>
      </c>
      <c r="O303" s="1">
        <v>1084.5017990971317</v>
      </c>
      <c r="P303" s="1">
        <v>6630.9449808046629</v>
      </c>
      <c r="Q303" s="1">
        <v>66265.273514340399</v>
      </c>
      <c r="R303" s="1">
        <v>51668.404404469795</v>
      </c>
      <c r="S303" s="1">
        <f t="shared" si="37"/>
        <v>2297</v>
      </c>
      <c r="T303" s="1">
        <v>1070.1408872562633</v>
      </c>
      <c r="U303" s="1">
        <v>6461.0778789947035</v>
      </c>
      <c r="V303" s="1">
        <v>64021.756894018268</v>
      </c>
      <c r="W303" s="1">
        <v>53656.615234943849</v>
      </c>
      <c r="X303" s="1">
        <f t="shared" si="38"/>
        <v>2297</v>
      </c>
      <c r="Y303" s="1">
        <v>1051.6914138550769</v>
      </c>
      <c r="Z303" s="1">
        <v>6272.2826010850022</v>
      </c>
      <c r="AA303" s="1">
        <v>61631.33772000821</v>
      </c>
      <c r="AB303" s="1">
        <v>55700.172109498235</v>
      </c>
      <c r="AC303" s="1">
        <f t="shared" si="39"/>
        <v>2297</v>
      </c>
      <c r="AD303" s="1">
        <v>690.86067074136656</v>
      </c>
      <c r="AE303" s="1">
        <v>3744.7343692622485</v>
      </c>
      <c r="AF303" s="1">
        <v>34217.414219499158</v>
      </c>
      <c r="AG303" s="1">
        <v>28095.86768740978</v>
      </c>
      <c r="AH303" s="1">
        <v>680.30456163653469</v>
      </c>
      <c r="AI303" s="1">
        <v>3683.6319634922052</v>
      </c>
      <c r="AJ303" s="1">
        <v>33635.826348164643</v>
      </c>
      <c r="AK303" s="1">
        <v>29114.149630308639</v>
      </c>
      <c r="AL303" s="1">
        <f t="shared" si="40"/>
        <v>9999</v>
      </c>
      <c r="AM303" s="1">
        <v>667.80440247350089</v>
      </c>
      <c r="AN303" s="1">
        <v>3612.0876560014849</v>
      </c>
      <c r="AO303" s="1">
        <v>32959.431969035708</v>
      </c>
      <c r="AP303" s="1">
        <v>30157.924960631415</v>
      </c>
      <c r="AQ303" s="1">
        <f t="shared" si="41"/>
        <v>9999</v>
      </c>
      <c r="AR303" s="1">
        <v>654.17516839424616</v>
      </c>
      <c r="AS303" s="1">
        <v>3534.4322334819913</v>
      </c>
      <c r="AT303" s="1">
        <v>32227.303733591601</v>
      </c>
      <c r="AU303" s="1">
        <v>31269.361911051823</v>
      </c>
      <c r="AV303" s="1">
        <f t="shared" si="42"/>
        <v>9999</v>
      </c>
      <c r="AW303" s="1">
        <v>640.64360648597085</v>
      </c>
      <c r="AX303" s="1">
        <v>3457.1696198867703</v>
      </c>
      <c r="AY303" s="1">
        <v>31498.021690375674</v>
      </c>
      <c r="AZ303" s="1">
        <v>32521.696844389335</v>
      </c>
      <c r="BA303" s="1">
        <f t="shared" si="43"/>
        <v>9999</v>
      </c>
    </row>
    <row r="304" spans="1:53">
      <c r="A304" s="2">
        <f t="shared" si="44"/>
        <v>2298</v>
      </c>
      <c r="B304" s="1">
        <f>economy!Z344</f>
        <v>122.42057469688824</v>
      </c>
      <c r="C304" s="1">
        <f>economy!AA344</f>
        <v>726.32626105598729</v>
      </c>
      <c r="D304" s="1">
        <f>economy!AB344</f>
        <v>7086.7334903266274</v>
      </c>
      <c r="E304" s="1">
        <f>SUMPRODUCT(economy!B344:D344,economy!K344:M344)/SUM(economy!B344:D344)</f>
        <v>6524.3810504045141</v>
      </c>
      <c r="F304" s="1">
        <v>1088.0527937523516</v>
      </c>
      <c r="G304" s="1">
        <v>6850.8477319793592</v>
      </c>
      <c r="H304" s="1">
        <v>70465.54109734435</v>
      </c>
      <c r="I304" s="1">
        <v>47962.961928710196</v>
      </c>
      <c r="J304" s="1">
        <v>1080.9083561272009</v>
      </c>
      <c r="K304" s="1">
        <v>6716.4522109175141</v>
      </c>
      <c r="L304" s="1">
        <v>68492.158735523044</v>
      </c>
      <c r="M304" s="1">
        <v>49832.945070648202</v>
      </c>
      <c r="N304" s="1">
        <f t="shared" si="36"/>
        <v>2298</v>
      </c>
      <c r="O304" s="1">
        <v>1070.3895237674039</v>
      </c>
      <c r="P304" s="1">
        <v>6565.6385488920268</v>
      </c>
      <c r="Q304" s="1">
        <v>66384.131532339336</v>
      </c>
      <c r="R304" s="1">
        <v>51764.118622814582</v>
      </c>
      <c r="S304" s="1">
        <f t="shared" si="37"/>
        <v>2298</v>
      </c>
      <c r="T304" s="1">
        <v>1056.1760051076617</v>
      </c>
      <c r="U304" s="1">
        <v>6397.2851692710638</v>
      </c>
      <c r="V304" s="1">
        <v>64135.480263035119</v>
      </c>
      <c r="W304" s="1">
        <v>53754.244958114265</v>
      </c>
      <c r="X304" s="1">
        <f t="shared" si="38"/>
        <v>2298</v>
      </c>
      <c r="Y304" s="1">
        <v>1037.9322091802733</v>
      </c>
      <c r="Z304" s="1">
        <v>6210.2118671201388</v>
      </c>
      <c r="AA304" s="1">
        <v>61739.821770264534</v>
      </c>
      <c r="AB304" s="1">
        <v>55799.838202259809</v>
      </c>
      <c r="AC304" s="1">
        <f t="shared" si="39"/>
        <v>2298</v>
      </c>
      <c r="AD304" s="1">
        <v>684.01579647223821</v>
      </c>
      <c r="AE304" s="1">
        <v>3719.4312128019587</v>
      </c>
      <c r="AF304" s="1">
        <v>34385.375736704606</v>
      </c>
      <c r="AG304" s="1">
        <v>28235.634401145166</v>
      </c>
      <c r="AH304" s="1">
        <v>673.67487967744398</v>
      </c>
      <c r="AI304" s="1">
        <v>3659.339597523578</v>
      </c>
      <c r="AJ304" s="1">
        <v>33806.439953074216</v>
      </c>
      <c r="AK304" s="1">
        <v>29263.540625602287</v>
      </c>
      <c r="AL304" s="1">
        <f t="shared" si="40"/>
        <v>9999</v>
      </c>
      <c r="AM304" s="1">
        <v>661.40574944076479</v>
      </c>
      <c r="AN304" s="1">
        <v>3588.8588906344626</v>
      </c>
      <c r="AO304" s="1">
        <v>33132.071913526299</v>
      </c>
      <c r="AP304" s="1">
        <v>30317.4669513935</v>
      </c>
      <c r="AQ304" s="1">
        <f t="shared" si="41"/>
        <v>9999</v>
      </c>
      <c r="AR304" s="1">
        <v>647.99447992015575</v>
      </c>
      <c r="AS304" s="1">
        <v>3512.1811034018738</v>
      </c>
      <c r="AT304" s="1">
        <v>32400.545694228986</v>
      </c>
      <c r="AU304" s="1">
        <v>31438.886396910053</v>
      </c>
      <c r="AV304" s="1">
        <f t="shared" si="42"/>
        <v>9999</v>
      </c>
      <c r="AW304" s="1">
        <v>634.63152734090727</v>
      </c>
      <c r="AX304" s="1">
        <v>3435.6394534460715</v>
      </c>
      <c r="AY304" s="1">
        <v>31669.583657375108</v>
      </c>
      <c r="AZ304" s="1">
        <v>32700.098110910858</v>
      </c>
      <c r="BA304" s="1">
        <f t="shared" si="43"/>
        <v>9999</v>
      </c>
    </row>
    <row r="305" spans="1:53">
      <c r="A305" s="2">
        <f t="shared" si="44"/>
        <v>2299</v>
      </c>
      <c r="B305" s="1">
        <f>economy!Z345</f>
        <v>120.3902457890938</v>
      </c>
      <c r="C305" s="1">
        <f>economy!AA345</f>
        <v>716.85926804353585</v>
      </c>
      <c r="D305" s="1">
        <f>economy!AB345</f>
        <v>7078.3247634293512</v>
      </c>
      <c r="E305" s="1">
        <f>SUMPRODUCT(economy!B345:D345,economy!K345:M345)/SUM(economy!B345:D345)</f>
        <v>6516.0077299969134</v>
      </c>
      <c r="F305" s="1">
        <v>1073.987975720401</v>
      </c>
      <c r="G305" s="1">
        <v>6783.7044263964153</v>
      </c>
      <c r="H305" s="1">
        <v>70594.016822980062</v>
      </c>
      <c r="I305" s="1">
        <v>48055.252669373353</v>
      </c>
      <c r="J305" s="1">
        <v>1066.8876368996446</v>
      </c>
      <c r="K305" s="1">
        <v>6650.4330678840661</v>
      </c>
      <c r="L305" s="1">
        <v>68615.685119999864</v>
      </c>
      <c r="M305" s="1">
        <v>49926.904305238917</v>
      </c>
      <c r="N305" s="1">
        <f t="shared" si="36"/>
        <v>2299</v>
      </c>
      <c r="O305" s="1">
        <v>1056.4611669318929</v>
      </c>
      <c r="P305" s="1">
        <v>6500.9247216722633</v>
      </c>
      <c r="Q305" s="1">
        <v>66502.612808275386</v>
      </c>
      <c r="R305" s="1">
        <v>51859.846186534531</v>
      </c>
      <c r="S305" s="1">
        <f t="shared" si="37"/>
        <v>2299</v>
      </c>
      <c r="T305" s="1">
        <v>1042.3927874072174</v>
      </c>
      <c r="U305" s="1">
        <v>6334.0700643857663</v>
      </c>
      <c r="V305" s="1">
        <v>64248.817580770301</v>
      </c>
      <c r="W305" s="1">
        <v>53851.849295427695</v>
      </c>
      <c r="X305" s="1">
        <f t="shared" si="38"/>
        <v>2299</v>
      </c>
      <c r="Y305" s="1">
        <v>1024.3515821777157</v>
      </c>
      <c r="Z305" s="1">
        <v>6148.7015503445828</v>
      </c>
      <c r="AA305" s="1">
        <v>61847.911157674127</v>
      </c>
      <c r="AB305" s="1">
        <v>55899.435542618718</v>
      </c>
      <c r="AC305" s="1">
        <f t="shared" si="39"/>
        <v>2299</v>
      </c>
      <c r="AD305" s="1">
        <v>677.22893106755612</v>
      </c>
      <c r="AE305" s="1">
        <v>3694.2328004687265</v>
      </c>
      <c r="AF305" s="1">
        <v>34553.609181003761</v>
      </c>
      <c r="AG305" s="1">
        <v>28375.67361513276</v>
      </c>
      <c r="AH305" s="1">
        <v>667.0947252128459</v>
      </c>
      <c r="AI305" s="1">
        <v>3635.1136748869753</v>
      </c>
      <c r="AJ305" s="1">
        <v>33977.114178033386</v>
      </c>
      <c r="AK305" s="1">
        <v>29413.02839333038</v>
      </c>
      <c r="AL305" s="1">
        <f t="shared" si="40"/>
        <v>9999</v>
      </c>
      <c r="AM305" s="1">
        <v>655.0490826358415</v>
      </c>
      <c r="AN305" s="1">
        <v>3565.6636905351779</v>
      </c>
      <c r="AO305" s="1">
        <v>33304.609062024268</v>
      </c>
      <c r="AP305" s="1">
        <v>30476.953733303115</v>
      </c>
      <c r="AQ305" s="1">
        <f t="shared" si="41"/>
        <v>9999</v>
      </c>
      <c r="AR305" s="1">
        <v>641.85010308102687</v>
      </c>
      <c r="AS305" s="1">
        <v>3489.9400200102946</v>
      </c>
      <c r="AT305" s="1">
        <v>32573.581194834755</v>
      </c>
      <c r="AU305" s="1">
        <v>31608.243647092302</v>
      </c>
      <c r="AV305" s="1">
        <f t="shared" si="42"/>
        <v>9999</v>
      </c>
      <c r="AW305" s="1">
        <v>628.65292890864919</v>
      </c>
      <c r="AX305" s="1">
        <v>3414.1091375976825</v>
      </c>
      <c r="AY305" s="1">
        <v>31840.903260211635</v>
      </c>
      <c r="AZ305" s="1">
        <v>32878.276454622275</v>
      </c>
      <c r="BA305" s="1">
        <f t="shared" si="43"/>
        <v>9999</v>
      </c>
    </row>
    <row r="306" spans="1:53">
      <c r="A306" s="2">
        <f t="shared" si="44"/>
        <v>2300</v>
      </c>
      <c r="B306" s="1">
        <f>economy!Z346</f>
        <v>118.43150603997196</v>
      </c>
      <c r="C306" s="1">
        <f>economy!AA346</f>
        <v>707.716674641179</v>
      </c>
      <c r="D306" s="1">
        <f>economy!AB346</f>
        <v>7071.8122374094182</v>
      </c>
      <c r="E306" s="1">
        <f>SUMPRODUCT(economy!B346:D346,economy!K346:M346)/SUM(economy!B346:D346)</f>
        <v>6509.5492022436838</v>
      </c>
      <c r="F306" s="1">
        <v>1060.1067113267875</v>
      </c>
      <c r="G306" s="1">
        <v>6717.1723661968254</v>
      </c>
      <c r="H306" s="1">
        <v>70722.13470891914</v>
      </c>
      <c r="I306" s="1">
        <v>48147.617722801413</v>
      </c>
      <c r="J306" s="1">
        <v>1053.0497601221953</v>
      </c>
      <c r="K306" s="1">
        <v>6585.0144686491703</v>
      </c>
      <c r="L306" s="1">
        <v>68738.844188105693</v>
      </c>
      <c r="M306" s="1">
        <v>50020.907816780382</v>
      </c>
      <c r="N306" s="1">
        <f t="shared" si="36"/>
        <v>2300</v>
      </c>
      <c r="O306" s="1">
        <v>1042.7142288364512</v>
      </c>
      <c r="P306" s="1">
        <v>6436.7987475706277</v>
      </c>
      <c r="Q306" s="1">
        <v>66620.717396143082</v>
      </c>
      <c r="R306" s="1">
        <v>51955.583992416279</v>
      </c>
      <c r="S306" s="1">
        <f t="shared" si="37"/>
        <v>2300</v>
      </c>
      <c r="T306" s="1">
        <v>1028.7887978897663</v>
      </c>
      <c r="U306" s="1">
        <v>6271.4280408394734</v>
      </c>
      <c r="V306" s="1">
        <v>64361.769210347302</v>
      </c>
      <c r="W306" s="1">
        <v>53949.425542091805</v>
      </c>
      <c r="X306" s="1">
        <f t="shared" si="38"/>
        <v>2300</v>
      </c>
      <c r="Y306" s="1">
        <v>1010.9471719869691</v>
      </c>
      <c r="Z306" s="1">
        <v>6087.7473757958869</v>
      </c>
      <c r="AA306" s="1">
        <v>61955.606545327231</v>
      </c>
      <c r="AB306" s="1">
        <v>55998.961870614825</v>
      </c>
      <c r="AC306" s="1">
        <f t="shared" si="39"/>
        <v>2300</v>
      </c>
      <c r="AD306" s="1">
        <v>670.50014159181353</v>
      </c>
      <c r="AE306" s="1">
        <v>3669.1418481558167</v>
      </c>
      <c r="AF306" s="1">
        <v>34722.133462821686</v>
      </c>
      <c r="AG306" s="1">
        <v>28516.000459856201</v>
      </c>
      <c r="AH306" s="1">
        <v>660.56444336119694</v>
      </c>
      <c r="AI306" s="1">
        <v>3610.9579708628362</v>
      </c>
      <c r="AJ306" s="1">
        <v>34147.868266761187</v>
      </c>
      <c r="AK306" s="1">
        <v>29562.62934355023</v>
      </c>
      <c r="AL306" s="1">
        <f t="shared" si="40"/>
        <v>9999</v>
      </c>
      <c r="AM306" s="1">
        <v>648.73494180404589</v>
      </c>
      <c r="AN306" s="1">
        <v>3542.5064977319034</v>
      </c>
      <c r="AO306" s="1">
        <v>33477.061154199553</v>
      </c>
      <c r="AP306" s="1">
        <v>30636.401436717526</v>
      </c>
      <c r="AQ306" s="1">
        <f t="shared" si="41"/>
        <v>9999</v>
      </c>
      <c r="AR306" s="1">
        <v>635.74266554722703</v>
      </c>
      <c r="AS306" s="1">
        <v>3467.7136209880291</v>
      </c>
      <c r="AT306" s="1">
        <v>32746.42471820661</v>
      </c>
      <c r="AU306" s="1">
        <v>31777.447743879013</v>
      </c>
      <c r="AV306" s="1">
        <f t="shared" si="42"/>
        <v>9999</v>
      </c>
      <c r="AW306" s="1">
        <v>622.70840151547736</v>
      </c>
      <c r="AX306" s="1">
        <v>3392.5829830053549</v>
      </c>
      <c r="AY306" s="1">
        <v>32011.990224891117</v>
      </c>
      <c r="AZ306" s="1">
        <v>33056.242054227783</v>
      </c>
      <c r="BA306" s="1">
        <f t="shared" si="43"/>
        <v>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C12" sqref="C12:E13"/>
    </sheetView>
  </sheetViews>
  <sheetFormatPr defaultRowHeight="15"/>
  <cols>
    <col min="3" max="3" width="10" bestFit="1" customWidth="1"/>
  </cols>
  <sheetData>
    <row r="1" spans="1:10">
      <c r="A1" s="2" t="s">
        <v>60</v>
      </c>
      <c r="C1" s="2" t="s">
        <v>61</v>
      </c>
      <c r="D1" s="2" t="s">
        <v>62</v>
      </c>
      <c r="E1" s="2" t="s">
        <v>63</v>
      </c>
      <c r="F1" s="2" t="s">
        <v>66</v>
      </c>
    </row>
    <row r="2" spans="1:10">
      <c r="A2">
        <v>2065</v>
      </c>
      <c r="B2" s="2" t="s">
        <v>64</v>
      </c>
      <c r="C2" s="1">
        <f>economy!K111</f>
        <v>101937.91988881977</v>
      </c>
      <c r="D2" s="1">
        <f>economy!L111</f>
        <v>12614.956063752981</v>
      </c>
      <c r="E2" s="1">
        <f>economy!M111</f>
        <v>3352.1736824068157</v>
      </c>
      <c r="F2" s="1">
        <f>F5/F4*1000000</f>
        <v>20232.953488497089</v>
      </c>
    </row>
    <row r="3" spans="1:10" s="2" customFormat="1">
      <c r="A3" s="2">
        <v>0.98</v>
      </c>
      <c r="B3" s="2" t="s">
        <v>69</v>
      </c>
      <c r="C3" s="1">
        <f>LN(C2)</f>
        <v>11.532119278435889</v>
      </c>
      <c r="D3" s="1">
        <f>LN(D2)</f>
        <v>9.4426383782116208</v>
      </c>
      <c r="E3" s="1">
        <f>LN(E2)</f>
        <v>8.1173642748201509</v>
      </c>
      <c r="F3" s="1">
        <f>LN(F2)</f>
        <v>9.9150679149823588</v>
      </c>
    </row>
    <row r="4" spans="1:10">
      <c r="B4" s="2" t="s">
        <v>63</v>
      </c>
      <c r="C4" s="1">
        <f>economy!B111</f>
        <v>1160.002955084859</v>
      </c>
      <c r="D4" s="1">
        <f>economy!C111</f>
        <v>2937.1603946907176</v>
      </c>
      <c r="E4" s="1">
        <f>economy!D111</f>
        <v>4289.0626486667152</v>
      </c>
      <c r="F4" s="1">
        <f>SUM(C4:E4)</f>
        <v>8386.2259984422926</v>
      </c>
    </row>
    <row r="5" spans="1:10">
      <c r="B5" s="2" t="s">
        <v>65</v>
      </c>
      <c r="C5" s="1">
        <f>C4*C2/1000000</f>
        <v>118.24828830623456</v>
      </c>
      <c r="D5" s="1">
        <f>D4*D2/1000000</f>
        <v>37.052149331218764</v>
      </c>
      <c r="E5" s="1">
        <f>E4*E2/1000000</f>
        <v>14.377682933054633</v>
      </c>
      <c r="F5" s="1">
        <f>SUM(C5:E5)</f>
        <v>169.67812057050796</v>
      </c>
    </row>
    <row r="6" spans="1:10">
      <c r="A6">
        <f>SUM(G10:J11)</f>
        <v>0.58416984130228422</v>
      </c>
      <c r="B6" s="2" t="s">
        <v>67</v>
      </c>
      <c r="C6" s="12">
        <v>5.8778483527024656</v>
      </c>
      <c r="D6" s="12">
        <v>3.5745087861510476</v>
      </c>
      <c r="E6" s="12">
        <v>1.9617168218307965</v>
      </c>
      <c r="F6">
        <v>4.33</v>
      </c>
    </row>
    <row r="7" spans="1:10">
      <c r="C7" s="12">
        <v>-2.3072726579415157</v>
      </c>
      <c r="D7" s="12">
        <v>-1.7044356336003916</v>
      </c>
      <c r="E7" s="12">
        <v>-1.2610689014879743</v>
      </c>
      <c r="F7">
        <v>-1.92</v>
      </c>
    </row>
    <row r="8" spans="1:10" s="2" customFormat="1">
      <c r="B8" s="2" t="s">
        <v>71</v>
      </c>
      <c r="C8" s="14">
        <f t="shared" ref="C8:E8" si="0">C$6*$A10+C$7*$A10^2</f>
        <v>3.5705756947609499</v>
      </c>
      <c r="D8" s="14">
        <f t="shared" si="0"/>
        <v>1.870073152550656</v>
      </c>
      <c r="E8" s="14">
        <f t="shared" si="0"/>
        <v>0.70064792034282219</v>
      </c>
      <c r="F8" s="14">
        <f>SUMPRODUCT(C8:E8,C5:E5)/SUM(C5:E5)</f>
        <v>2.9560581284250147</v>
      </c>
    </row>
    <row r="9" spans="1:10">
      <c r="B9" s="2" t="s">
        <v>71</v>
      </c>
      <c r="C9" s="14">
        <f>C$6*$A11+C$7*$A11^2</f>
        <v>0.27416676962169007</v>
      </c>
      <c r="D9" s="14">
        <f t="shared" ref="D9:E9" si="1">D$6*$A11+D$7*$A11^2</f>
        <v>-1.7164507446248276</v>
      </c>
      <c r="E9" s="14">
        <f t="shared" si="1"/>
        <v>-2.9773885797228479</v>
      </c>
      <c r="F9" s="14">
        <f>SUMPRODUCT(C9:E9,C6:E6)/SUM(C6:E6)</f>
        <v>-0.90806760759925575</v>
      </c>
    </row>
    <row r="10" spans="1:10">
      <c r="A10">
        <v>1</v>
      </c>
      <c r="B10" s="2" t="s">
        <v>70</v>
      </c>
      <c r="C10" s="14">
        <f t="shared" ref="C10:E11" si="2">$A$3*(C$3-$F$3)+$F10</f>
        <v>3.9947103361844598</v>
      </c>
      <c r="D10" s="14">
        <f t="shared" si="2"/>
        <v>1.9470190539646768</v>
      </c>
      <c r="E10" s="14">
        <f t="shared" si="2"/>
        <v>0.64825043264103632</v>
      </c>
      <c r="F10" s="14">
        <f>F$6*$A10+F$7*$A10^2</f>
        <v>2.41</v>
      </c>
      <c r="G10">
        <f t="shared" ref="G10:J11" si="3">(C10-C8)^2</f>
        <v>0.17989019405544929</v>
      </c>
      <c r="H10" s="2">
        <f t="shared" si="3"/>
        <v>5.9206717444162081E-3</v>
      </c>
      <c r="I10" s="2">
        <f t="shared" si="3"/>
        <v>2.7454967174588016E-3</v>
      </c>
      <c r="J10" s="2">
        <f t="shared" si="3"/>
        <v>0.29817947961902969</v>
      </c>
    </row>
    <row r="11" spans="1:10">
      <c r="A11">
        <v>2.5</v>
      </c>
      <c r="B11" s="2" t="s">
        <v>70</v>
      </c>
      <c r="C11" s="14">
        <f t="shared" si="2"/>
        <v>0.40971033618445896</v>
      </c>
      <c r="D11" s="14">
        <f t="shared" si="2"/>
        <v>-1.6379809460353241</v>
      </c>
      <c r="E11" s="14">
        <f t="shared" si="2"/>
        <v>-2.9367495673589645</v>
      </c>
      <c r="F11">
        <f>F$6*$A11+F$7*$A11^2</f>
        <v>-1.1750000000000007</v>
      </c>
      <c r="G11" s="2">
        <f t="shared" si="3"/>
        <v>1.837205843655576E-2</v>
      </c>
      <c r="H11" s="2">
        <f t="shared" si="3"/>
        <v>6.1575092906772516E-3</v>
      </c>
      <c r="I11" s="2">
        <f t="shared" si="3"/>
        <v>1.6515293259118631E-3</v>
      </c>
      <c r="J11" s="2">
        <f t="shared" si="3"/>
        <v>7.1252902112785288E-2</v>
      </c>
    </row>
    <row r="12" spans="1:10">
      <c r="A12" s="2">
        <f>SUM(G16:J17)</f>
        <v>1.9435158190824731</v>
      </c>
      <c r="B12" s="2" t="s">
        <v>68</v>
      </c>
      <c r="C12" s="17">
        <v>0.55625502368488189</v>
      </c>
      <c r="D12" s="17">
        <v>0.25614242432509837</v>
      </c>
      <c r="E12" s="17">
        <v>6.5535372701661904E-2</v>
      </c>
      <c r="F12" s="17">
        <v>0.34799999999999998</v>
      </c>
      <c r="G12" s="2"/>
      <c r="H12" s="2"/>
      <c r="I12" s="2"/>
      <c r="J12" s="2"/>
    </row>
    <row r="13" spans="1:10">
      <c r="A13" s="2"/>
      <c r="C13" s="17">
        <v>-1.1349593951160645E-2</v>
      </c>
      <c r="D13" s="17">
        <v>-1.0562444405667358E-2</v>
      </c>
      <c r="E13" s="17">
        <v>-1.0062573529094615E-2</v>
      </c>
      <c r="F13" s="17">
        <v>-1.09E-2</v>
      </c>
      <c r="G13" s="2"/>
      <c r="H13" s="2"/>
      <c r="I13" s="2"/>
      <c r="J13" s="2"/>
    </row>
    <row r="14" spans="1:10">
      <c r="A14" s="2"/>
      <c r="C14" s="14">
        <f t="shared" ref="C14:E15" si="4">C$12*$A16^2+C$13*$A16^6</f>
        <v>-37.587856444995893</v>
      </c>
      <c r="D14" s="14">
        <f t="shared" si="4"/>
        <v>-39.165493496411926</v>
      </c>
      <c r="E14" s="14">
        <f t="shared" si="4"/>
        <v>-40.167735211944951</v>
      </c>
      <c r="F14" s="14">
        <f>SUMPRODUCT(C14:E14,C11:E11)/SUM(C11:E11)</f>
        <v>-40.027363782379716</v>
      </c>
      <c r="G14" s="2"/>
      <c r="H14" s="2"/>
      <c r="I14" s="2"/>
      <c r="J14" s="2"/>
    </row>
    <row r="15" spans="1:10">
      <c r="A15" s="2"/>
      <c r="C15" s="14">
        <f t="shared" si="4"/>
        <v>0.7056969372979327</v>
      </c>
      <c r="D15" s="14">
        <f t="shared" si="4"/>
        <v>-0.9778316266955176</v>
      </c>
      <c r="E15" s="14">
        <f t="shared" si="4"/>
        <v>-2.0470869111162284</v>
      </c>
      <c r="F15" s="14">
        <f>SUMPRODUCT(C15:E15,C12:E12)/SUM(C12:E12)</f>
        <v>9.0288223287341637E-3</v>
      </c>
      <c r="G15" s="2"/>
      <c r="H15" s="2"/>
      <c r="I15" s="2"/>
      <c r="J15" s="2"/>
    </row>
    <row r="16" spans="1:10">
      <c r="A16" s="2">
        <v>4</v>
      </c>
      <c r="C16" s="14">
        <f t="shared" ref="C16:E17" si="5">$A$3*(C$3-$F$3)+$F16</f>
        <v>-37.493689663815545</v>
      </c>
      <c r="D16" s="14">
        <f t="shared" si="5"/>
        <v>-39.541380946035325</v>
      </c>
      <c r="E16" s="14">
        <f t="shared" si="5"/>
        <v>-40.840149567358964</v>
      </c>
      <c r="F16" s="14">
        <f>F$12*$A16^2+F$13*$A16^6</f>
        <v>-39.078400000000002</v>
      </c>
      <c r="G16" s="2">
        <f t="shared" ref="G16:J17" si="6">(C16-C14)^2</f>
        <v>8.8673826778676145E-3</v>
      </c>
      <c r="H16" s="2">
        <f t="shared" si="6"/>
        <v>0.14129137478438303</v>
      </c>
      <c r="I16" s="2">
        <f t="shared" si="6"/>
        <v>0.45214106536684223</v>
      </c>
      <c r="J16" s="2">
        <f t="shared" si="6"/>
        <v>0.90053226026841304</v>
      </c>
    </row>
    <row r="17" spans="1:10">
      <c r="A17" s="2">
        <v>2.5</v>
      </c>
      <c r="C17" s="14">
        <f t="shared" si="5"/>
        <v>1.0985775236844595</v>
      </c>
      <c r="D17" s="14">
        <f t="shared" si="5"/>
        <v>-0.94911375853532354</v>
      </c>
      <c r="E17" s="14">
        <f t="shared" si="5"/>
        <v>-2.247882379858964</v>
      </c>
      <c r="F17" s="14">
        <f>F$12*$A17^2+F$13*$A17^6</f>
        <v>-0.48613281250000018</v>
      </c>
      <c r="G17" s="2">
        <f t="shared" si="6"/>
        <v>0.15435515515942114</v>
      </c>
      <c r="H17" s="2">
        <f t="shared" si="6"/>
        <v>8.2471595166628772E-4</v>
      </c>
      <c r="I17" s="2">
        <f t="shared" si="6"/>
        <v>4.0318820267614901E-2</v>
      </c>
      <c r="J17" s="2">
        <f t="shared" si="6"/>
        <v>0.24518504460626483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carbondioxide</vt:lpstr>
      <vt:lpstr>temperature</vt:lpstr>
      <vt:lpstr>economy</vt:lpstr>
      <vt:lpstr>exercises</vt:lpstr>
      <vt:lpstr>calib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2013-04-20T17:17:09Z</dcterms:modified>
</cp:coreProperties>
</file>