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ol\Google Drive\Teaching\Book\MLIAM2\"/>
    </mc:Choice>
  </mc:AlternateContent>
  <xr:revisionPtr revIDLastSave="0" documentId="13_ncr:1_{FEAA53C0-3D77-41A4-9E2B-CFD6B963D36D}" xr6:coauthVersionLast="41" xr6:coauthVersionMax="41" xr10:uidLastSave="{00000000-0000-0000-0000-000000000000}"/>
  <bookViews>
    <workbookView xWindow="768" yWindow="372" windowWidth="21552" windowHeight="11988" activeTab="2" xr2:uid="{00000000-000D-0000-FFFF-FFFF00000000}"/>
  </bookViews>
  <sheets>
    <sheet name="carbondioxide" sheetId="7" r:id="rId1"/>
    <sheet name="temperature" sheetId="12" r:id="rId2"/>
    <sheet name="economy" sheetId="13" r:id="rId3"/>
  </sheets>
  <externalReferences>
    <externalReference r:id="rId4"/>
  </externalReferences>
  <definedNames>
    <definedName name="solver_adj" localSheetId="2" hidden="1">economy!$AL$5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economy!$AR$1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2</definedName>
    <definedName name="solver_val" localSheetId="2" hidden="1">0</definedName>
    <definedName name="solver_val" localSheetId="1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346" i="13" l="1"/>
  <c r="BM346" i="13"/>
  <c r="BL346" i="13"/>
  <c r="BN345" i="13"/>
  <c r="BM345" i="13"/>
  <c r="BL345" i="13"/>
  <c r="BN344" i="13"/>
  <c r="BM344" i="13"/>
  <c r="BL344" i="13"/>
  <c r="BN343" i="13"/>
  <c r="BM343" i="13"/>
  <c r="BL343" i="13"/>
  <c r="BN342" i="13"/>
  <c r="BM342" i="13"/>
  <c r="BL342" i="13"/>
  <c r="BN341" i="13"/>
  <c r="BM341" i="13"/>
  <c r="BL341" i="13"/>
  <c r="BN340" i="13"/>
  <c r="BM340" i="13"/>
  <c r="BL340" i="13"/>
  <c r="BN339" i="13"/>
  <c r="BM339" i="13"/>
  <c r="BL339" i="13"/>
  <c r="BN338" i="13"/>
  <c r="BM338" i="13"/>
  <c r="BL338" i="13"/>
  <c r="BN337" i="13"/>
  <c r="BM337" i="13"/>
  <c r="BL337" i="13"/>
  <c r="BN336" i="13"/>
  <c r="BM336" i="13"/>
  <c r="BL336" i="13"/>
  <c r="BN335" i="13"/>
  <c r="BM335" i="13"/>
  <c r="BL335" i="13"/>
  <c r="BN334" i="13"/>
  <c r="BM334" i="13"/>
  <c r="BL334" i="13"/>
  <c r="BN333" i="13"/>
  <c r="BM333" i="13"/>
  <c r="BL333" i="13"/>
  <c r="BN332" i="13"/>
  <c r="BM332" i="13"/>
  <c r="BL332" i="13"/>
  <c r="BN331" i="13"/>
  <c r="BM331" i="13"/>
  <c r="BL331" i="13"/>
  <c r="BN330" i="13"/>
  <c r="BM330" i="13"/>
  <c r="BL330" i="13"/>
  <c r="BN329" i="13"/>
  <c r="BM329" i="13"/>
  <c r="BL329" i="13"/>
  <c r="BN328" i="13"/>
  <c r="BM328" i="13"/>
  <c r="BL328" i="13"/>
  <c r="BN327" i="13"/>
  <c r="BM327" i="13"/>
  <c r="BL327" i="13"/>
  <c r="BN326" i="13"/>
  <c r="BM326" i="13"/>
  <c r="BL326" i="13"/>
  <c r="BN325" i="13"/>
  <c r="BM325" i="13"/>
  <c r="BL325" i="13"/>
  <c r="BN324" i="13"/>
  <c r="BM324" i="13"/>
  <c r="BL324" i="13"/>
  <c r="BN323" i="13"/>
  <c r="BM323" i="13"/>
  <c r="BL323" i="13"/>
  <c r="BN322" i="13"/>
  <c r="BM322" i="13"/>
  <c r="BL322" i="13"/>
  <c r="BN321" i="13"/>
  <c r="BM321" i="13"/>
  <c r="BL321" i="13"/>
  <c r="BN320" i="13"/>
  <c r="BM320" i="13"/>
  <c r="BL320" i="13"/>
  <c r="BN319" i="13"/>
  <c r="BM319" i="13"/>
  <c r="BL319" i="13"/>
  <c r="BN318" i="13"/>
  <c r="BM318" i="13"/>
  <c r="BL318" i="13"/>
  <c r="BN317" i="13"/>
  <c r="BM317" i="13"/>
  <c r="BL317" i="13"/>
  <c r="BN316" i="13"/>
  <c r="BM316" i="13"/>
  <c r="BL316" i="13"/>
  <c r="BN315" i="13"/>
  <c r="BM315" i="13"/>
  <c r="BL315" i="13"/>
  <c r="BN314" i="13"/>
  <c r="BM314" i="13"/>
  <c r="BL314" i="13"/>
  <c r="BN313" i="13"/>
  <c r="BM313" i="13"/>
  <c r="BL313" i="13"/>
  <c r="BN312" i="13"/>
  <c r="BM312" i="13"/>
  <c r="BL312" i="13"/>
  <c r="BN311" i="13"/>
  <c r="BM311" i="13"/>
  <c r="BL311" i="13"/>
  <c r="BN310" i="13"/>
  <c r="BM310" i="13"/>
  <c r="BL310" i="13"/>
  <c r="BN309" i="13"/>
  <c r="BM309" i="13"/>
  <c r="BL309" i="13"/>
  <c r="BN308" i="13"/>
  <c r="BM308" i="13"/>
  <c r="BL308" i="13"/>
  <c r="BN307" i="13"/>
  <c r="BM307" i="13"/>
  <c r="BL307" i="13"/>
  <c r="BN306" i="13"/>
  <c r="BM306" i="13"/>
  <c r="BL306" i="13"/>
  <c r="BN305" i="13"/>
  <c r="BM305" i="13"/>
  <c r="BL305" i="13"/>
  <c r="BN304" i="13"/>
  <c r="BM304" i="13"/>
  <c r="BL304" i="13"/>
  <c r="BN303" i="13"/>
  <c r="BM303" i="13"/>
  <c r="BL303" i="13"/>
  <c r="BN302" i="13"/>
  <c r="BM302" i="13"/>
  <c r="BL302" i="13"/>
  <c r="BN301" i="13"/>
  <c r="BM301" i="13"/>
  <c r="BL301" i="13"/>
  <c r="BN300" i="13"/>
  <c r="BM300" i="13"/>
  <c r="BL300" i="13"/>
  <c r="BN299" i="13"/>
  <c r="BM299" i="13"/>
  <c r="BL299" i="13"/>
  <c r="BN298" i="13"/>
  <c r="BM298" i="13"/>
  <c r="BL298" i="13"/>
  <c r="BN297" i="13"/>
  <c r="BM297" i="13"/>
  <c r="BL297" i="13"/>
  <c r="BN296" i="13"/>
  <c r="BM296" i="13"/>
  <c r="BL296" i="13"/>
  <c r="BN295" i="13"/>
  <c r="BM295" i="13"/>
  <c r="BL295" i="13"/>
  <c r="BN294" i="13"/>
  <c r="BM294" i="13"/>
  <c r="BL294" i="13"/>
  <c r="BN293" i="13"/>
  <c r="BM293" i="13"/>
  <c r="BL293" i="13"/>
  <c r="BN292" i="13"/>
  <c r="BM292" i="13"/>
  <c r="BL292" i="13"/>
  <c r="BN291" i="13"/>
  <c r="BM291" i="13"/>
  <c r="BL291" i="13"/>
  <c r="BN290" i="13"/>
  <c r="BM290" i="13"/>
  <c r="BL290" i="13"/>
  <c r="BN289" i="13"/>
  <c r="BM289" i="13"/>
  <c r="BL289" i="13"/>
  <c r="BN288" i="13"/>
  <c r="BM288" i="13"/>
  <c r="BL288" i="13"/>
  <c r="BN287" i="13"/>
  <c r="BM287" i="13"/>
  <c r="BL287" i="13"/>
  <c r="BN286" i="13"/>
  <c r="BM286" i="13"/>
  <c r="BL286" i="13"/>
  <c r="BN285" i="13"/>
  <c r="BM285" i="13"/>
  <c r="BL285" i="13"/>
  <c r="BN284" i="13"/>
  <c r="BM284" i="13"/>
  <c r="BL284" i="13"/>
  <c r="BN283" i="13"/>
  <c r="BM283" i="13"/>
  <c r="BL283" i="13"/>
  <c r="BN282" i="13"/>
  <c r="BM282" i="13"/>
  <c r="BL282" i="13"/>
  <c r="BN281" i="13"/>
  <c r="BM281" i="13"/>
  <c r="BL281" i="13"/>
  <c r="BN280" i="13"/>
  <c r="BM280" i="13"/>
  <c r="BL280" i="13"/>
  <c r="BN279" i="13"/>
  <c r="BM279" i="13"/>
  <c r="BL279" i="13"/>
  <c r="BN278" i="13"/>
  <c r="BM278" i="13"/>
  <c r="BL278" i="13"/>
  <c r="BN277" i="13"/>
  <c r="BM277" i="13"/>
  <c r="BL277" i="13"/>
  <c r="BN276" i="13"/>
  <c r="BM276" i="13"/>
  <c r="BL276" i="13"/>
  <c r="BN275" i="13"/>
  <c r="BM275" i="13"/>
  <c r="BL275" i="13"/>
  <c r="BN274" i="13"/>
  <c r="BM274" i="13"/>
  <c r="BL274" i="13"/>
  <c r="BN273" i="13"/>
  <c r="BM273" i="13"/>
  <c r="BL273" i="13"/>
  <c r="BN272" i="13"/>
  <c r="BM272" i="13"/>
  <c r="BL272" i="13"/>
  <c r="BN271" i="13"/>
  <c r="BM271" i="13"/>
  <c r="BL271" i="13"/>
  <c r="BN270" i="13"/>
  <c r="BM270" i="13"/>
  <c r="BL270" i="13"/>
  <c r="BN269" i="13"/>
  <c r="BM269" i="13"/>
  <c r="BL269" i="13"/>
  <c r="BN268" i="13"/>
  <c r="BM268" i="13"/>
  <c r="BL268" i="13"/>
  <c r="BN267" i="13"/>
  <c r="BM267" i="13"/>
  <c r="BL267" i="13"/>
  <c r="BN266" i="13"/>
  <c r="BM266" i="13"/>
  <c r="BL266" i="13"/>
  <c r="BN265" i="13"/>
  <c r="BM265" i="13"/>
  <c r="BL265" i="13"/>
  <c r="BN264" i="13"/>
  <c r="BM264" i="13"/>
  <c r="BL264" i="13"/>
  <c r="BN263" i="13"/>
  <c r="BM263" i="13"/>
  <c r="BL263" i="13"/>
  <c r="BN262" i="13"/>
  <c r="BM262" i="13"/>
  <c r="BL262" i="13"/>
  <c r="BN261" i="13"/>
  <c r="BM261" i="13"/>
  <c r="BL261" i="13"/>
  <c r="BN260" i="13"/>
  <c r="BM260" i="13"/>
  <c r="BL260" i="13"/>
  <c r="BN259" i="13"/>
  <c r="BM259" i="13"/>
  <c r="BL259" i="13"/>
  <c r="BN258" i="13"/>
  <c r="BM258" i="13"/>
  <c r="BL258" i="13"/>
  <c r="BN257" i="13"/>
  <c r="BM257" i="13"/>
  <c r="BL257" i="13"/>
  <c r="BN256" i="13"/>
  <c r="BM256" i="13"/>
  <c r="BL256" i="13"/>
  <c r="BN255" i="13"/>
  <c r="BM255" i="13"/>
  <c r="BL255" i="13"/>
  <c r="BN254" i="13"/>
  <c r="BM254" i="13"/>
  <c r="BL254" i="13"/>
  <c r="BN253" i="13"/>
  <c r="BM253" i="13"/>
  <c r="BL253" i="13"/>
  <c r="BN252" i="13"/>
  <c r="BM252" i="13"/>
  <c r="BL252" i="13"/>
  <c r="BN251" i="13"/>
  <c r="BM251" i="13"/>
  <c r="BL251" i="13"/>
  <c r="BN250" i="13"/>
  <c r="BM250" i="13"/>
  <c r="BL250" i="13"/>
  <c r="BN249" i="13"/>
  <c r="BM249" i="13"/>
  <c r="BL249" i="13"/>
  <c r="BN248" i="13"/>
  <c r="BM248" i="13"/>
  <c r="BL248" i="13"/>
  <c r="BN247" i="13"/>
  <c r="BM247" i="13"/>
  <c r="BL247" i="13"/>
  <c r="BN246" i="13"/>
  <c r="BM246" i="13"/>
  <c r="BL246" i="13"/>
  <c r="BN245" i="13"/>
  <c r="BM245" i="13"/>
  <c r="BL245" i="13"/>
  <c r="BN244" i="13"/>
  <c r="BM244" i="13"/>
  <c r="BL244" i="13"/>
  <c r="BN243" i="13"/>
  <c r="BM243" i="13"/>
  <c r="BL243" i="13"/>
  <c r="BN242" i="13"/>
  <c r="BM242" i="13"/>
  <c r="BL242" i="13"/>
  <c r="BN241" i="13"/>
  <c r="BM241" i="13"/>
  <c r="BL241" i="13"/>
  <c r="BN240" i="13"/>
  <c r="BM240" i="13"/>
  <c r="BL240" i="13"/>
  <c r="BN239" i="13"/>
  <c r="BM239" i="13"/>
  <c r="BL239" i="13"/>
  <c r="BN238" i="13"/>
  <c r="BM238" i="13"/>
  <c r="BL238" i="13"/>
  <c r="BN237" i="13"/>
  <c r="BM237" i="13"/>
  <c r="BL237" i="13"/>
  <c r="BN236" i="13"/>
  <c r="BM236" i="13"/>
  <c r="BL236" i="13"/>
  <c r="BN235" i="13"/>
  <c r="BM235" i="13"/>
  <c r="BL235" i="13"/>
  <c r="BN234" i="13"/>
  <c r="BM234" i="13"/>
  <c r="BL234" i="13"/>
  <c r="BN233" i="13"/>
  <c r="BM233" i="13"/>
  <c r="BL233" i="13"/>
  <c r="BN232" i="13"/>
  <c r="BM232" i="13"/>
  <c r="BL232" i="13"/>
  <c r="BN231" i="13"/>
  <c r="BM231" i="13"/>
  <c r="BL231" i="13"/>
  <c r="BN230" i="13"/>
  <c r="BM230" i="13"/>
  <c r="BL230" i="13"/>
  <c r="BN229" i="13"/>
  <c r="BM229" i="13"/>
  <c r="BL229" i="13"/>
  <c r="BN228" i="13"/>
  <c r="BM228" i="13"/>
  <c r="BL228" i="13"/>
  <c r="BN227" i="13"/>
  <c r="BM227" i="13"/>
  <c r="BL227" i="13"/>
  <c r="BN226" i="13"/>
  <c r="BM226" i="13"/>
  <c r="BL226" i="13"/>
  <c r="BN225" i="13"/>
  <c r="BM225" i="13"/>
  <c r="BL225" i="13"/>
  <c r="BN224" i="13"/>
  <c r="BM224" i="13"/>
  <c r="BL224" i="13"/>
  <c r="BN223" i="13"/>
  <c r="BM223" i="13"/>
  <c r="BL223" i="13"/>
  <c r="BN222" i="13"/>
  <c r="BM222" i="13"/>
  <c r="BL222" i="13"/>
  <c r="BN221" i="13"/>
  <c r="BM221" i="13"/>
  <c r="BL221" i="13"/>
  <c r="BN220" i="13"/>
  <c r="BM220" i="13"/>
  <c r="BL220" i="13"/>
  <c r="BN219" i="13"/>
  <c r="BM219" i="13"/>
  <c r="BL219" i="13"/>
  <c r="BN218" i="13"/>
  <c r="BM218" i="13"/>
  <c r="BL218" i="13"/>
  <c r="BN217" i="13"/>
  <c r="BM217" i="13"/>
  <c r="BL217" i="13"/>
  <c r="BN216" i="13"/>
  <c r="BM216" i="13"/>
  <c r="BL216" i="13"/>
  <c r="BN215" i="13"/>
  <c r="BM215" i="13"/>
  <c r="BL215" i="13"/>
  <c r="BN214" i="13"/>
  <c r="BM214" i="13"/>
  <c r="BL214" i="13"/>
  <c r="BN213" i="13"/>
  <c r="BM213" i="13"/>
  <c r="BL213" i="13"/>
  <c r="BN212" i="13"/>
  <c r="BM212" i="13"/>
  <c r="BL212" i="13"/>
  <c r="BN211" i="13"/>
  <c r="BM211" i="13"/>
  <c r="BL211" i="13"/>
  <c r="BN210" i="13"/>
  <c r="BM210" i="13"/>
  <c r="BL210" i="13"/>
  <c r="BN209" i="13"/>
  <c r="BM209" i="13"/>
  <c r="BL209" i="13"/>
  <c r="BN208" i="13"/>
  <c r="BM208" i="13"/>
  <c r="BL208" i="13"/>
  <c r="BN207" i="13"/>
  <c r="BM207" i="13"/>
  <c r="BL207" i="13"/>
  <c r="BN206" i="13"/>
  <c r="BM206" i="13"/>
  <c r="BL206" i="13"/>
  <c r="BN205" i="13"/>
  <c r="BM205" i="13"/>
  <c r="BL205" i="13"/>
  <c r="BN204" i="13"/>
  <c r="BM204" i="13"/>
  <c r="BL204" i="13"/>
  <c r="BN203" i="13"/>
  <c r="BM203" i="13"/>
  <c r="BL203" i="13"/>
  <c r="BN202" i="13"/>
  <c r="BM202" i="13"/>
  <c r="BL202" i="13"/>
  <c r="BN201" i="13"/>
  <c r="BM201" i="13"/>
  <c r="BL201" i="13"/>
  <c r="BN200" i="13"/>
  <c r="BM200" i="13"/>
  <c r="BL200" i="13"/>
  <c r="BN199" i="13"/>
  <c r="BM199" i="13"/>
  <c r="BL199" i="13"/>
  <c r="BN198" i="13"/>
  <c r="BM198" i="13"/>
  <c r="BL198" i="13"/>
  <c r="BN197" i="13"/>
  <c r="BM197" i="13"/>
  <c r="BL197" i="13"/>
  <c r="BN196" i="13"/>
  <c r="BM196" i="13"/>
  <c r="BL196" i="13"/>
  <c r="BN195" i="13"/>
  <c r="BM195" i="13"/>
  <c r="BL195" i="13"/>
  <c r="BN194" i="13"/>
  <c r="BM194" i="13"/>
  <c r="BL194" i="13"/>
  <c r="BN193" i="13"/>
  <c r="BM193" i="13"/>
  <c r="BL193" i="13"/>
  <c r="BN192" i="13"/>
  <c r="BM192" i="13"/>
  <c r="BL192" i="13"/>
  <c r="BN191" i="13"/>
  <c r="BM191" i="13"/>
  <c r="BL191" i="13"/>
  <c r="BN190" i="13"/>
  <c r="BM190" i="13"/>
  <c r="BL190" i="13"/>
  <c r="BN189" i="13"/>
  <c r="BM189" i="13"/>
  <c r="BL189" i="13"/>
  <c r="BN188" i="13"/>
  <c r="BM188" i="13"/>
  <c r="BL188" i="13"/>
  <c r="BN187" i="13"/>
  <c r="BM187" i="13"/>
  <c r="BL187" i="13"/>
  <c r="BN186" i="13"/>
  <c r="BM186" i="13"/>
  <c r="BL186" i="13"/>
  <c r="BN185" i="13"/>
  <c r="BM185" i="13"/>
  <c r="BL185" i="13"/>
  <c r="BN184" i="13"/>
  <c r="BM184" i="13"/>
  <c r="BL184" i="13"/>
  <c r="BN183" i="13"/>
  <c r="BM183" i="13"/>
  <c r="BL183" i="13"/>
  <c r="BN182" i="13"/>
  <c r="BM182" i="13"/>
  <c r="BL182" i="13"/>
  <c r="BN181" i="13"/>
  <c r="BM181" i="13"/>
  <c r="BL181" i="13"/>
  <c r="BN180" i="13"/>
  <c r="BM180" i="13"/>
  <c r="BL180" i="13"/>
  <c r="BN179" i="13"/>
  <c r="BM179" i="13"/>
  <c r="BL179" i="13"/>
  <c r="BN178" i="13"/>
  <c r="BM178" i="13"/>
  <c r="BL178" i="13"/>
  <c r="BN177" i="13"/>
  <c r="BM177" i="13"/>
  <c r="BL177" i="13"/>
  <c r="BN176" i="13"/>
  <c r="BM176" i="13"/>
  <c r="BL176" i="13"/>
  <c r="BN175" i="13"/>
  <c r="BM175" i="13"/>
  <c r="BL175" i="13"/>
  <c r="BN174" i="13"/>
  <c r="BM174" i="13"/>
  <c r="BL174" i="13"/>
  <c r="BN173" i="13"/>
  <c r="BM173" i="13"/>
  <c r="BL173" i="13"/>
  <c r="BN172" i="13"/>
  <c r="BM172" i="13"/>
  <c r="BL172" i="13"/>
  <c r="BN171" i="13"/>
  <c r="BM171" i="13"/>
  <c r="BL171" i="13"/>
  <c r="BN170" i="13"/>
  <c r="BM170" i="13"/>
  <c r="BL170" i="13"/>
  <c r="BN169" i="13"/>
  <c r="BM169" i="13"/>
  <c r="BL169" i="13"/>
  <c r="BN168" i="13"/>
  <c r="BM168" i="13"/>
  <c r="BL168" i="13"/>
  <c r="BN167" i="13"/>
  <c r="BM167" i="13"/>
  <c r="BL167" i="13"/>
  <c r="BN166" i="13"/>
  <c r="BM166" i="13"/>
  <c r="BL166" i="13"/>
  <c r="BN165" i="13"/>
  <c r="BM165" i="13"/>
  <c r="BL165" i="13"/>
  <c r="BN164" i="13"/>
  <c r="BM164" i="13"/>
  <c r="BL164" i="13"/>
  <c r="BN163" i="13"/>
  <c r="BM163" i="13"/>
  <c r="BL163" i="13"/>
  <c r="BN162" i="13"/>
  <c r="BM162" i="13"/>
  <c r="BL162" i="13"/>
  <c r="BN161" i="13"/>
  <c r="BM161" i="13"/>
  <c r="BL161" i="13"/>
  <c r="BN160" i="13"/>
  <c r="BM160" i="13"/>
  <c r="BL160" i="13"/>
  <c r="BN159" i="13"/>
  <c r="BM159" i="13"/>
  <c r="BL159" i="13"/>
  <c r="BN158" i="13"/>
  <c r="BM158" i="13"/>
  <c r="BL158" i="13"/>
  <c r="BN157" i="13"/>
  <c r="BM157" i="13"/>
  <c r="BL157" i="13"/>
  <c r="BN156" i="13"/>
  <c r="BM156" i="13"/>
  <c r="BL156" i="13"/>
  <c r="BN155" i="13"/>
  <c r="BM155" i="13"/>
  <c r="BL155" i="13"/>
  <c r="BN154" i="13"/>
  <c r="BM154" i="13"/>
  <c r="BL154" i="13"/>
  <c r="BN153" i="13"/>
  <c r="BM153" i="13"/>
  <c r="BL153" i="13"/>
  <c r="BN152" i="13"/>
  <c r="BM152" i="13"/>
  <c r="BL152" i="13"/>
  <c r="BN151" i="13"/>
  <c r="BM151" i="13"/>
  <c r="BL151" i="13"/>
  <c r="BN150" i="13"/>
  <c r="BM150" i="13"/>
  <c r="BL150" i="13"/>
  <c r="BN149" i="13"/>
  <c r="BM149" i="13"/>
  <c r="BL149" i="13"/>
  <c r="BN148" i="13"/>
  <c r="BM148" i="13"/>
  <c r="BL148" i="13"/>
  <c r="BN147" i="13"/>
  <c r="BM147" i="13"/>
  <c r="BL147" i="13"/>
  <c r="BN146" i="13"/>
  <c r="BM146" i="13"/>
  <c r="BL146" i="13"/>
  <c r="BN145" i="13"/>
  <c r="BM145" i="13"/>
  <c r="BL145" i="13"/>
  <c r="BN144" i="13"/>
  <c r="BM144" i="13"/>
  <c r="BL144" i="13"/>
  <c r="BN143" i="13"/>
  <c r="BM143" i="13"/>
  <c r="BL143" i="13"/>
  <c r="BN142" i="13"/>
  <c r="BM142" i="13"/>
  <c r="BL142" i="13"/>
  <c r="BN141" i="13"/>
  <c r="BM141" i="13"/>
  <c r="BL141" i="13"/>
  <c r="BN140" i="13"/>
  <c r="BM140" i="13"/>
  <c r="BL140" i="13"/>
  <c r="BN139" i="13"/>
  <c r="BM139" i="13"/>
  <c r="BL139" i="13"/>
  <c r="BN138" i="13"/>
  <c r="BM138" i="13"/>
  <c r="BL138" i="13"/>
  <c r="BN137" i="13"/>
  <c r="BM137" i="13"/>
  <c r="BL137" i="13"/>
  <c r="BN136" i="13"/>
  <c r="BM136" i="13"/>
  <c r="BL136" i="13"/>
  <c r="BN135" i="13"/>
  <c r="BM135" i="13"/>
  <c r="BL135" i="13"/>
  <c r="BN134" i="13"/>
  <c r="BM134" i="13"/>
  <c r="BL134" i="13"/>
  <c r="BN133" i="13"/>
  <c r="BM133" i="13"/>
  <c r="BL133" i="13"/>
  <c r="BN132" i="13"/>
  <c r="BM132" i="13"/>
  <c r="BL132" i="13"/>
  <c r="BN131" i="13"/>
  <c r="BM131" i="13"/>
  <c r="BL131" i="13"/>
  <c r="BN130" i="13"/>
  <c r="BM130" i="13"/>
  <c r="BL130" i="13"/>
  <c r="BN129" i="13"/>
  <c r="BM129" i="13"/>
  <c r="BL129" i="13"/>
  <c r="BN128" i="13"/>
  <c r="BM128" i="13"/>
  <c r="BL128" i="13"/>
  <c r="BN127" i="13"/>
  <c r="BM127" i="13"/>
  <c r="BL127" i="13"/>
  <c r="BN126" i="13"/>
  <c r="BM126" i="13"/>
  <c r="BL126" i="13"/>
  <c r="BN125" i="13"/>
  <c r="BM125" i="13"/>
  <c r="BL125" i="13"/>
  <c r="BN124" i="13"/>
  <c r="BM124" i="13"/>
  <c r="BL124" i="13"/>
  <c r="BN123" i="13"/>
  <c r="BM123" i="13"/>
  <c r="BL123" i="13"/>
  <c r="BN122" i="13"/>
  <c r="BM122" i="13"/>
  <c r="BL122" i="13"/>
  <c r="BN121" i="13"/>
  <c r="BM121" i="13"/>
  <c r="BL121" i="13"/>
  <c r="BN120" i="13"/>
  <c r="BM120" i="13"/>
  <c r="BL120" i="13"/>
  <c r="BN119" i="13"/>
  <c r="BM119" i="13"/>
  <c r="BL119" i="13"/>
  <c r="BN118" i="13"/>
  <c r="BM118" i="13"/>
  <c r="BL118" i="13"/>
  <c r="BN117" i="13"/>
  <c r="BM117" i="13"/>
  <c r="BL117" i="13"/>
  <c r="BN116" i="13"/>
  <c r="BM116" i="13"/>
  <c r="BL116" i="13"/>
  <c r="BN115" i="13"/>
  <c r="BM115" i="13"/>
  <c r="BL115" i="13"/>
  <c r="BN114" i="13"/>
  <c r="BM114" i="13"/>
  <c r="BL114" i="13"/>
  <c r="BN113" i="13"/>
  <c r="BM113" i="13"/>
  <c r="BL113" i="13"/>
  <c r="BN112" i="13"/>
  <c r="BM112" i="13"/>
  <c r="BL112" i="13"/>
  <c r="BN111" i="13"/>
  <c r="BM111" i="13"/>
  <c r="BL111" i="13"/>
  <c r="BN110" i="13"/>
  <c r="BM110" i="13"/>
  <c r="BL110" i="13"/>
  <c r="BN109" i="13"/>
  <c r="BM109" i="13"/>
  <c r="BL109" i="13"/>
  <c r="BN108" i="13"/>
  <c r="BM108" i="13"/>
  <c r="BL108" i="13"/>
  <c r="BN107" i="13"/>
  <c r="BM107" i="13"/>
  <c r="BL107" i="13"/>
  <c r="BN106" i="13"/>
  <c r="BM106" i="13"/>
  <c r="BL106" i="13"/>
  <c r="BN105" i="13"/>
  <c r="BM105" i="13"/>
  <c r="BL105" i="13"/>
  <c r="BN104" i="13"/>
  <c r="BM104" i="13"/>
  <c r="BL104" i="13"/>
  <c r="BN103" i="13"/>
  <c r="BM103" i="13"/>
  <c r="BL103" i="13"/>
  <c r="BN102" i="13"/>
  <c r="BM102" i="13"/>
  <c r="BL102" i="13"/>
  <c r="BN101" i="13"/>
  <c r="BM101" i="13"/>
  <c r="BL101" i="13"/>
  <c r="BN100" i="13"/>
  <c r="BM100" i="13"/>
  <c r="BL100" i="13"/>
  <c r="BN99" i="13"/>
  <c r="BM99" i="13"/>
  <c r="BL99" i="13"/>
  <c r="BN98" i="13"/>
  <c r="BM98" i="13"/>
  <c r="BL98" i="13"/>
  <c r="BN97" i="13"/>
  <c r="BM97" i="13"/>
  <c r="BL97" i="13"/>
  <c r="BN96" i="13"/>
  <c r="BM96" i="13"/>
  <c r="BL96" i="13"/>
  <c r="BN95" i="13"/>
  <c r="BM95" i="13"/>
  <c r="BL95" i="13"/>
  <c r="BN94" i="13"/>
  <c r="BM94" i="13"/>
  <c r="BL94" i="13"/>
  <c r="BN93" i="13"/>
  <c r="BM93" i="13"/>
  <c r="BL93" i="13"/>
  <c r="BN92" i="13"/>
  <c r="BM92" i="13"/>
  <c r="BL92" i="13"/>
  <c r="BN91" i="13"/>
  <c r="BM91" i="13"/>
  <c r="BL91" i="13"/>
  <c r="BN90" i="13"/>
  <c r="BM90" i="13"/>
  <c r="BL90" i="13"/>
  <c r="BN89" i="13"/>
  <c r="BM89" i="13"/>
  <c r="BL89" i="13"/>
  <c r="BN88" i="13"/>
  <c r="BM88" i="13"/>
  <c r="BL88" i="13"/>
  <c r="BN87" i="13"/>
  <c r="BM87" i="13"/>
  <c r="BL87" i="13"/>
  <c r="BN86" i="13"/>
  <c r="BM86" i="13"/>
  <c r="BL86" i="13"/>
  <c r="BN85" i="13"/>
  <c r="BM85" i="13"/>
  <c r="BL85" i="13"/>
  <c r="BN84" i="13"/>
  <c r="BM84" i="13"/>
  <c r="BL84" i="13"/>
  <c r="BN83" i="13"/>
  <c r="BM83" i="13"/>
  <c r="BL83" i="13"/>
  <c r="BN82" i="13"/>
  <c r="BM82" i="13"/>
  <c r="BL82" i="13"/>
  <c r="BN81" i="13"/>
  <c r="BM81" i="13"/>
  <c r="BL81" i="13"/>
  <c r="BN80" i="13"/>
  <c r="BM80" i="13"/>
  <c r="BL80" i="13"/>
  <c r="BN79" i="13"/>
  <c r="BM79" i="13"/>
  <c r="BL79" i="13"/>
  <c r="BN78" i="13"/>
  <c r="BM78" i="13"/>
  <c r="BL78" i="13"/>
  <c r="BN77" i="13"/>
  <c r="BM77" i="13"/>
  <c r="BL77" i="13"/>
  <c r="BN76" i="13"/>
  <c r="BM76" i="13"/>
  <c r="BL76" i="13"/>
  <c r="BN75" i="13"/>
  <c r="BM75" i="13"/>
  <c r="BL75" i="13"/>
  <c r="BN74" i="13"/>
  <c r="BM74" i="13"/>
  <c r="BL74" i="13"/>
  <c r="BN73" i="13"/>
  <c r="BM73" i="13"/>
  <c r="BL73" i="13"/>
  <c r="BN72" i="13"/>
  <c r="BM72" i="13"/>
  <c r="BL72" i="13"/>
  <c r="BN71" i="13"/>
  <c r="BM71" i="13"/>
  <c r="BL71" i="13"/>
  <c r="BN70" i="13"/>
  <c r="BM70" i="13"/>
  <c r="BL70" i="13"/>
  <c r="BN69" i="13"/>
  <c r="BM69" i="13"/>
  <c r="BL69" i="13"/>
  <c r="BN68" i="13"/>
  <c r="BM68" i="13"/>
  <c r="BL68" i="13"/>
  <c r="BN67" i="13"/>
  <c r="BM67" i="13"/>
  <c r="BL67" i="13"/>
  <c r="BN66" i="13"/>
  <c r="BM66" i="13"/>
  <c r="BL66" i="13"/>
  <c r="BN65" i="13"/>
  <c r="BM65" i="13"/>
  <c r="BL65" i="13"/>
  <c r="BN64" i="13"/>
  <c r="BM64" i="13"/>
  <c r="BL64" i="13"/>
  <c r="BN63" i="13"/>
  <c r="BM63" i="13"/>
  <c r="BL63" i="13"/>
  <c r="BN62" i="13"/>
  <c r="BM62" i="13"/>
  <c r="BL62" i="13"/>
  <c r="BN61" i="13"/>
  <c r="BM61" i="13"/>
  <c r="BL61" i="13"/>
  <c r="BN60" i="13"/>
  <c r="BM60" i="13"/>
  <c r="BL60" i="13"/>
  <c r="BN59" i="13"/>
  <c r="BM59" i="13"/>
  <c r="BL59" i="13"/>
  <c r="BN58" i="13"/>
  <c r="BM58" i="13"/>
  <c r="BL58" i="13"/>
  <c r="BN57" i="13"/>
  <c r="BM57" i="13"/>
  <c r="BL57" i="13"/>
  <c r="BN56" i="13"/>
  <c r="BM56" i="13"/>
  <c r="BL56" i="13"/>
  <c r="BN55" i="13"/>
  <c r="BM55" i="13"/>
  <c r="BL55" i="13"/>
  <c r="BN54" i="13"/>
  <c r="BM54" i="13"/>
  <c r="BL54" i="13"/>
  <c r="BN53" i="13"/>
  <c r="BM53" i="13"/>
  <c r="BL53" i="13"/>
  <c r="BN52" i="13"/>
  <c r="BM52" i="13"/>
  <c r="BL52" i="13"/>
  <c r="BN51" i="13"/>
  <c r="BM51" i="13"/>
  <c r="BL51" i="13"/>
  <c r="BN50" i="13"/>
  <c r="BM50" i="13"/>
  <c r="BL50" i="13"/>
  <c r="BN49" i="13"/>
  <c r="BM49" i="13"/>
  <c r="BL49" i="13"/>
  <c r="BN48" i="13"/>
  <c r="BM48" i="13"/>
  <c r="BL48" i="13"/>
  <c r="BN47" i="13"/>
  <c r="BM47" i="13"/>
  <c r="BL47" i="13"/>
  <c r="BN46" i="13"/>
  <c r="BM46" i="13"/>
  <c r="BL46" i="13"/>
  <c r="BN45" i="13"/>
  <c r="BM45" i="13"/>
  <c r="BL45" i="13"/>
  <c r="BN44" i="13"/>
  <c r="BM44" i="13"/>
  <c r="BL44" i="13"/>
  <c r="BN43" i="13"/>
  <c r="BM43" i="13"/>
  <c r="BL43" i="13"/>
  <c r="BN42" i="13"/>
  <c r="BM42" i="13"/>
  <c r="BL42" i="13"/>
  <c r="BN41" i="13"/>
  <c r="BM41" i="13"/>
  <c r="BL41" i="13"/>
  <c r="BN40" i="13"/>
  <c r="BM40" i="13"/>
  <c r="BL40" i="13"/>
  <c r="BN39" i="13"/>
  <c r="BM39" i="13"/>
  <c r="BL39" i="13"/>
  <c r="BN38" i="13"/>
  <c r="BM38" i="13"/>
  <c r="BL38" i="13"/>
  <c r="BN37" i="13"/>
  <c r="BM37" i="13"/>
  <c r="BL37" i="13"/>
  <c r="BN36" i="13"/>
  <c r="BM36" i="13"/>
  <c r="BL36" i="13"/>
  <c r="BN35" i="13"/>
  <c r="BM35" i="13"/>
  <c r="BL35" i="13"/>
  <c r="BN34" i="13"/>
  <c r="BM34" i="13"/>
  <c r="BL34" i="13"/>
  <c r="BN33" i="13"/>
  <c r="BM33" i="13"/>
  <c r="BL33" i="13"/>
  <c r="BN32" i="13"/>
  <c r="BM32" i="13"/>
  <c r="BL32" i="13"/>
  <c r="BN31" i="13"/>
  <c r="BM31" i="13"/>
  <c r="BL31" i="13"/>
  <c r="BN30" i="13"/>
  <c r="BM30" i="13"/>
  <c r="BL30" i="13"/>
  <c r="BN29" i="13"/>
  <c r="BM29" i="13"/>
  <c r="BL29" i="13"/>
  <c r="BN28" i="13"/>
  <c r="BM28" i="13"/>
  <c r="BL28" i="13"/>
  <c r="BN27" i="13"/>
  <c r="BM27" i="13"/>
  <c r="BL27" i="13"/>
  <c r="BN26" i="13"/>
  <c r="BM26" i="13"/>
  <c r="BL26" i="13"/>
  <c r="BN25" i="13"/>
  <c r="BM25" i="13"/>
  <c r="BL25" i="13"/>
  <c r="BN24" i="13"/>
  <c r="BM24" i="13"/>
  <c r="BL24" i="13"/>
  <c r="BN23" i="13"/>
  <c r="BM23" i="13"/>
  <c r="BL23" i="13"/>
  <c r="BN22" i="13"/>
  <c r="BM22" i="13"/>
  <c r="BL22" i="13"/>
  <c r="BN21" i="13"/>
  <c r="BM21" i="13"/>
  <c r="BL21" i="13"/>
  <c r="BN20" i="13"/>
  <c r="BM20" i="13"/>
  <c r="BL20" i="13"/>
  <c r="BN19" i="13"/>
  <c r="BM19" i="13"/>
  <c r="BL19" i="13"/>
  <c r="BN18" i="13"/>
  <c r="BM18" i="13"/>
  <c r="BL18" i="13"/>
  <c r="BN17" i="13"/>
  <c r="BM17" i="13"/>
  <c r="BL17" i="13"/>
  <c r="BN16" i="13"/>
  <c r="BM16" i="13"/>
  <c r="BL16" i="13"/>
  <c r="BN15" i="13"/>
  <c r="BM15" i="13"/>
  <c r="BL15" i="13"/>
  <c r="BN14" i="13"/>
  <c r="BM14" i="13"/>
  <c r="BL14" i="13"/>
  <c r="BN13" i="13"/>
  <c r="BM13" i="13"/>
  <c r="BL13" i="13"/>
  <c r="BN12" i="13"/>
  <c r="BM12" i="13"/>
  <c r="BL12" i="13"/>
  <c r="BN11" i="13"/>
  <c r="BM11" i="13"/>
  <c r="BL11" i="13"/>
  <c r="BN10" i="13"/>
  <c r="BM10" i="13"/>
  <c r="BL10" i="13"/>
  <c r="BN9" i="13"/>
  <c r="BM9" i="13"/>
  <c r="BL9" i="13"/>
  <c r="BN8" i="13"/>
  <c r="BM8" i="13"/>
  <c r="BL8" i="13"/>
  <c r="BN7" i="13"/>
  <c r="BM7" i="13"/>
  <c r="BL7" i="13"/>
  <c r="BN6" i="13"/>
  <c r="BM6" i="13"/>
  <c r="BL6" i="13"/>
  <c r="C4" i="12" l="1"/>
  <c r="BA54" i="13" l="1"/>
  <c r="BA53" i="13"/>
  <c r="BA52" i="13"/>
  <c r="BA51" i="13"/>
  <c r="BA50" i="13"/>
  <c r="BA49" i="13"/>
  <c r="BA48" i="13"/>
  <c r="BA47" i="13"/>
  <c r="BA46" i="13"/>
  <c r="BA45" i="13"/>
  <c r="BA44" i="13"/>
  <c r="BA43" i="13"/>
  <c r="BA42" i="13"/>
  <c r="BA41" i="13"/>
  <c r="BA40" i="13"/>
  <c r="BA39" i="13"/>
  <c r="BA38" i="13"/>
  <c r="BA37" i="13"/>
  <c r="BA36" i="13"/>
  <c r="BA35" i="13"/>
  <c r="BA34" i="13"/>
  <c r="BA33" i="13"/>
  <c r="BA32" i="13"/>
  <c r="BA31" i="13"/>
  <c r="BA30" i="13"/>
  <c r="BA29" i="13"/>
  <c r="BA28" i="13"/>
  <c r="BA27" i="13"/>
  <c r="BA26" i="13"/>
  <c r="BA25" i="13"/>
  <c r="BA24" i="13"/>
  <c r="BA23" i="13"/>
  <c r="BA22" i="13"/>
  <c r="BA21" i="13"/>
  <c r="BA20" i="13"/>
  <c r="BA19" i="13"/>
  <c r="BA18" i="13"/>
  <c r="BA17" i="13"/>
  <c r="BA16" i="13"/>
  <c r="BA15" i="13"/>
  <c r="BA14" i="13"/>
  <c r="BA13" i="13"/>
  <c r="BA12" i="13"/>
  <c r="BA11" i="13"/>
  <c r="BA10" i="13"/>
  <c r="BA9" i="13"/>
  <c r="BA8" i="13"/>
  <c r="BA7" i="13"/>
  <c r="BA6" i="13"/>
  <c r="BK56" i="13" l="1"/>
  <c r="BK55" i="13"/>
  <c r="BK54" i="13"/>
  <c r="BK53" i="13"/>
  <c r="BK52" i="13"/>
  <c r="BK51" i="13"/>
  <c r="BK50" i="13"/>
  <c r="BK49" i="13"/>
  <c r="BK48" i="13"/>
  <c r="BK47" i="13"/>
  <c r="BK46" i="13"/>
  <c r="BK45" i="13"/>
  <c r="BK44" i="13"/>
  <c r="BK43" i="13"/>
  <c r="BK42" i="13"/>
  <c r="BK41" i="13"/>
  <c r="BK40" i="13"/>
  <c r="BK39" i="13"/>
  <c r="BK38" i="13"/>
  <c r="BK37" i="13"/>
  <c r="BK36" i="13"/>
  <c r="BK35" i="13"/>
  <c r="BK34" i="13"/>
  <c r="BK33" i="13"/>
  <c r="BK32" i="13"/>
  <c r="BK31" i="13"/>
  <c r="BK30" i="13"/>
  <c r="BK29" i="13"/>
  <c r="BK28" i="13"/>
  <c r="BK27" i="13"/>
  <c r="BK26" i="13"/>
  <c r="BK25" i="13"/>
  <c r="BK24" i="13"/>
  <c r="BK23" i="13"/>
  <c r="BK22" i="13"/>
  <c r="BK21" i="13"/>
  <c r="BK20" i="13"/>
  <c r="BK19" i="13"/>
  <c r="BK18" i="13"/>
  <c r="BK17" i="13"/>
  <c r="BK16" i="13"/>
  <c r="BK15" i="13"/>
  <c r="BK14" i="13"/>
  <c r="BK13" i="13"/>
  <c r="BK12" i="13"/>
  <c r="BK11" i="13"/>
  <c r="BK10" i="13"/>
  <c r="BK9" i="13"/>
  <c r="BK8" i="13"/>
  <c r="BK7" i="13"/>
  <c r="BB61" i="13"/>
  <c r="BD60" i="13"/>
  <c r="BC60" i="13"/>
  <c r="BB60" i="13"/>
  <c r="BD59" i="13"/>
  <c r="BC59" i="13"/>
  <c r="BB59" i="13"/>
  <c r="BD58" i="13"/>
  <c r="BC58" i="13"/>
  <c r="BB58" i="13"/>
  <c r="BD57" i="13"/>
  <c r="BC57" i="13"/>
  <c r="BB57" i="13"/>
  <c r="BD56" i="13"/>
  <c r="BC56" i="13"/>
  <c r="BB56" i="13"/>
  <c r="BD55" i="13"/>
  <c r="BC55" i="13"/>
  <c r="BB55" i="13"/>
  <c r="BD54" i="13"/>
  <c r="BC54" i="13"/>
  <c r="BB54" i="13"/>
  <c r="BD53" i="13"/>
  <c r="BC53" i="13"/>
  <c r="BB53" i="13"/>
  <c r="BD52" i="13"/>
  <c r="BC52" i="13"/>
  <c r="BB52" i="13"/>
  <c r="BD51" i="13"/>
  <c r="BC51" i="13"/>
  <c r="BB51" i="13"/>
  <c r="BD50" i="13"/>
  <c r="BC50" i="13"/>
  <c r="BB50" i="13"/>
  <c r="BD49" i="13"/>
  <c r="BC49" i="13"/>
  <c r="BB49" i="13"/>
  <c r="BD48" i="13"/>
  <c r="BC48" i="13"/>
  <c r="BB48" i="13"/>
  <c r="BD47" i="13"/>
  <c r="BC47" i="13"/>
  <c r="BB47" i="13"/>
  <c r="BD46" i="13"/>
  <c r="BC46" i="13"/>
  <c r="BB46" i="13"/>
  <c r="BD45" i="13"/>
  <c r="BC45" i="13"/>
  <c r="BB45" i="13"/>
  <c r="BD44" i="13"/>
  <c r="BC44" i="13"/>
  <c r="BB44" i="13"/>
  <c r="BD43" i="13"/>
  <c r="BC43" i="13"/>
  <c r="BB43" i="13"/>
  <c r="BD42" i="13"/>
  <c r="BC42" i="13"/>
  <c r="BB42" i="13"/>
  <c r="BD41" i="13"/>
  <c r="BC41" i="13"/>
  <c r="BB41" i="13"/>
  <c r="BD40" i="13"/>
  <c r="BC40" i="13"/>
  <c r="BB40" i="13"/>
  <c r="BD39" i="13"/>
  <c r="BC39" i="13"/>
  <c r="BB39" i="13"/>
  <c r="BD38" i="13"/>
  <c r="BC38" i="13"/>
  <c r="BB38" i="13"/>
  <c r="BD37" i="13"/>
  <c r="BC37" i="13"/>
  <c r="BB37" i="13"/>
  <c r="BD36" i="13"/>
  <c r="BC36" i="13"/>
  <c r="BB36" i="13"/>
  <c r="BD35" i="13"/>
  <c r="BC35" i="13"/>
  <c r="BB35" i="13"/>
  <c r="BD34" i="13"/>
  <c r="BC34" i="13"/>
  <c r="BB34" i="13"/>
  <c r="BD33" i="13"/>
  <c r="BC33" i="13"/>
  <c r="BB33" i="13"/>
  <c r="BD32" i="13"/>
  <c r="BC32" i="13"/>
  <c r="BB32" i="13"/>
  <c r="BD31" i="13"/>
  <c r="BC31" i="13"/>
  <c r="BB31" i="13"/>
  <c r="BD30" i="13"/>
  <c r="BC30" i="13"/>
  <c r="BB30" i="13"/>
  <c r="BD29" i="13"/>
  <c r="BC29" i="13"/>
  <c r="BB29" i="13"/>
  <c r="BD28" i="13"/>
  <c r="BC28" i="13"/>
  <c r="BB28" i="13"/>
  <c r="BD27" i="13"/>
  <c r="BC27" i="13"/>
  <c r="BB27" i="13"/>
  <c r="BD26" i="13"/>
  <c r="BC26" i="13"/>
  <c r="BB26" i="13"/>
  <c r="BD25" i="13"/>
  <c r="BC25" i="13"/>
  <c r="BB25" i="13"/>
  <c r="BD24" i="13"/>
  <c r="BC24" i="13"/>
  <c r="BB24" i="13"/>
  <c r="BD23" i="13"/>
  <c r="BC23" i="13"/>
  <c r="BB23" i="13"/>
  <c r="BD22" i="13"/>
  <c r="BC22" i="13"/>
  <c r="BB22" i="13"/>
  <c r="BD21" i="13"/>
  <c r="BC21" i="13"/>
  <c r="BB21" i="13"/>
  <c r="BD20" i="13"/>
  <c r="BC20" i="13"/>
  <c r="BB20" i="13"/>
  <c r="BD19" i="13"/>
  <c r="BC19" i="13"/>
  <c r="BB19" i="13"/>
  <c r="BD18" i="13"/>
  <c r="BC18" i="13"/>
  <c r="BB18" i="13"/>
  <c r="BD17" i="13"/>
  <c r="BC17" i="13"/>
  <c r="BB17" i="13"/>
  <c r="BD16" i="13"/>
  <c r="BC16" i="13"/>
  <c r="BB16" i="13"/>
  <c r="BD15" i="13"/>
  <c r="BC15" i="13"/>
  <c r="BB15" i="13"/>
  <c r="BD14" i="13"/>
  <c r="BC14" i="13"/>
  <c r="BB14" i="13"/>
  <c r="BD13" i="13"/>
  <c r="BC13" i="13"/>
  <c r="BB13" i="13"/>
  <c r="BD12" i="13"/>
  <c r="BC12" i="13"/>
  <c r="BB12" i="13"/>
  <c r="BD11" i="13"/>
  <c r="BC11" i="13"/>
  <c r="BB11" i="13"/>
  <c r="BD10" i="13"/>
  <c r="BC10" i="13"/>
  <c r="BB10" i="13"/>
  <c r="BD9" i="13"/>
  <c r="BC9" i="13"/>
  <c r="BB9" i="13"/>
  <c r="BD8" i="13"/>
  <c r="BC8" i="13"/>
  <c r="BB8" i="13"/>
  <c r="BD7" i="13"/>
  <c r="BC7" i="13"/>
  <c r="BB7" i="13"/>
  <c r="BD6" i="13"/>
  <c r="BC6" i="13"/>
  <c r="BB6" i="13"/>
  <c r="V55" i="13"/>
  <c r="U55" i="13"/>
  <c r="V54" i="13"/>
  <c r="U54" i="13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U1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AN7" i="13"/>
  <c r="AM7" i="13"/>
  <c r="AK6" i="13"/>
  <c r="AT6" i="13" s="1"/>
  <c r="BJ6" i="13" s="1"/>
  <c r="AJ6" i="13"/>
  <c r="AS6" i="13" s="1"/>
  <c r="BI6" i="13" s="1"/>
  <c r="AI6" i="13"/>
  <c r="AR6" i="13" s="1"/>
  <c r="BH6" i="13" s="1"/>
  <c r="E265" i="7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L6" i="7"/>
  <c r="K5" i="7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J5" i="7"/>
  <c r="I5" i="7"/>
  <c r="H5" i="7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L4" i="7"/>
  <c r="A169" i="12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J7" i="12"/>
  <c r="G3" i="12"/>
  <c r="J7" i="7" l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AU6" i="13"/>
  <c r="AI7" i="13" s="1"/>
  <c r="AM8" i="13"/>
  <c r="AP8" i="13" s="1"/>
  <c r="AW6" i="13"/>
  <c r="AK7" i="13" s="1"/>
  <c r="AT7" i="13" s="1"/>
  <c r="BJ7" i="13" s="1"/>
  <c r="BF6" i="13"/>
  <c r="AN8" i="13"/>
  <c r="AQ8" i="13" s="1"/>
  <c r="AV6" i="13"/>
  <c r="AJ7" i="13" s="1"/>
  <c r="AS7" i="13" s="1"/>
  <c r="BI7" i="13" s="1"/>
  <c r="BE6" i="13"/>
  <c r="BG6" i="13"/>
  <c r="AQ7" i="13"/>
  <c r="AP7" i="13"/>
  <c r="V5" i="13"/>
  <c r="U5" i="13"/>
  <c r="T5" i="13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G7" i="7"/>
  <c r="C165" i="12"/>
  <c r="C161" i="12"/>
  <c r="C157" i="12"/>
  <c r="C153" i="12"/>
  <c r="C167" i="12"/>
  <c r="C163" i="12"/>
  <c r="C159" i="12"/>
  <c r="C155" i="12"/>
  <c r="C151" i="12"/>
  <c r="C147" i="12"/>
  <c r="C143" i="12"/>
  <c r="C139" i="12"/>
  <c r="C135" i="12"/>
  <c r="C131" i="12"/>
  <c r="C127" i="12"/>
  <c r="C123" i="12"/>
  <c r="C119" i="12"/>
  <c r="C115" i="12"/>
  <c r="C111" i="12"/>
  <c r="C168" i="12"/>
  <c r="C164" i="12"/>
  <c r="C160" i="12"/>
  <c r="C156" i="12"/>
  <c r="C152" i="12"/>
  <c r="C148" i="12"/>
  <c r="C144" i="12"/>
  <c r="C140" i="12"/>
  <c r="C136" i="12"/>
  <c r="C132" i="12"/>
  <c r="C128" i="12"/>
  <c r="C124" i="12"/>
  <c r="C120" i="12"/>
  <c r="C116" i="12"/>
  <c r="C112" i="12"/>
  <c r="C108" i="12"/>
  <c r="C104" i="12"/>
  <c r="C100" i="12"/>
  <c r="C96" i="12"/>
  <c r="C92" i="12"/>
  <c r="C88" i="12"/>
  <c r="C84" i="12"/>
  <c r="C80" i="12"/>
  <c r="C76" i="12"/>
  <c r="C31" i="12"/>
  <c r="C51" i="12"/>
  <c r="C55" i="12"/>
  <c r="C71" i="12"/>
  <c r="C9" i="12"/>
  <c r="C13" i="12"/>
  <c r="C17" i="12"/>
  <c r="C21" i="12"/>
  <c r="C25" i="12"/>
  <c r="C29" i="12"/>
  <c r="C33" i="12"/>
  <c r="C37" i="12"/>
  <c r="C41" i="12"/>
  <c r="C45" i="12"/>
  <c r="C49" i="12"/>
  <c r="C53" i="12"/>
  <c r="C57" i="12"/>
  <c r="C61" i="12"/>
  <c r="C65" i="12"/>
  <c r="C69" i="12"/>
  <c r="C73" i="12"/>
  <c r="C74" i="12"/>
  <c r="C75" i="12"/>
  <c r="C77" i="12"/>
  <c r="C78" i="12"/>
  <c r="C79" i="12"/>
  <c r="C81" i="12"/>
  <c r="C82" i="12"/>
  <c r="C83" i="12"/>
  <c r="C85" i="12"/>
  <c r="C86" i="12"/>
  <c r="C87" i="12"/>
  <c r="C89" i="12"/>
  <c r="C90" i="12"/>
  <c r="C91" i="12"/>
  <c r="C93" i="12"/>
  <c r="C94" i="12"/>
  <c r="C95" i="12"/>
  <c r="C97" i="12"/>
  <c r="C98" i="12"/>
  <c r="C99" i="12"/>
  <c r="C101" i="12"/>
  <c r="C102" i="12"/>
  <c r="C103" i="12"/>
  <c r="C105" i="12"/>
  <c r="C106" i="12"/>
  <c r="C107" i="12"/>
  <c r="C109" i="12"/>
  <c r="C110" i="12"/>
  <c r="C114" i="12"/>
  <c r="C118" i="12"/>
  <c r="C122" i="12"/>
  <c r="C126" i="12"/>
  <c r="C130" i="12"/>
  <c r="C134" i="12"/>
  <c r="C138" i="12"/>
  <c r="C142" i="12"/>
  <c r="C146" i="12"/>
  <c r="C150" i="12"/>
  <c r="C11" i="12"/>
  <c r="C19" i="12"/>
  <c r="C23" i="12"/>
  <c r="C27" i="12"/>
  <c r="C35" i="12"/>
  <c r="C39" i="12"/>
  <c r="C43" i="12"/>
  <c r="C47" i="12"/>
  <c r="C59" i="12"/>
  <c r="C63" i="12"/>
  <c r="C67" i="12"/>
  <c r="C6" i="12"/>
  <c r="C8" i="12"/>
  <c r="C12" i="12"/>
  <c r="C16" i="12"/>
  <c r="C20" i="12"/>
  <c r="C24" i="12"/>
  <c r="C28" i="12"/>
  <c r="C32" i="12"/>
  <c r="C36" i="12"/>
  <c r="C40" i="12"/>
  <c r="C44" i="12"/>
  <c r="C48" i="12"/>
  <c r="C52" i="12"/>
  <c r="C56" i="12"/>
  <c r="C60" i="12"/>
  <c r="C64" i="12"/>
  <c r="C68" i="12"/>
  <c r="C72" i="12"/>
  <c r="C7" i="12"/>
  <c r="C15" i="12"/>
  <c r="C10" i="12"/>
  <c r="C14" i="12"/>
  <c r="C18" i="12"/>
  <c r="C22" i="12"/>
  <c r="C26" i="12"/>
  <c r="C30" i="12"/>
  <c r="C34" i="12"/>
  <c r="C38" i="12"/>
  <c r="C42" i="12"/>
  <c r="C46" i="12"/>
  <c r="C50" i="12"/>
  <c r="C54" i="12"/>
  <c r="C58" i="12"/>
  <c r="C62" i="12"/>
  <c r="C66" i="12"/>
  <c r="C70" i="12"/>
  <c r="C113" i="12"/>
  <c r="C117" i="12"/>
  <c r="C121" i="12"/>
  <c r="C125" i="12"/>
  <c r="C129" i="12"/>
  <c r="C133" i="12"/>
  <c r="C137" i="12"/>
  <c r="C141" i="12"/>
  <c r="C145" i="12"/>
  <c r="C149" i="12"/>
  <c r="C154" i="12"/>
  <c r="C158" i="12"/>
  <c r="C162" i="12"/>
  <c r="C166" i="12"/>
  <c r="AN9" i="13" l="1"/>
  <c r="AQ9" i="13" s="1"/>
  <c r="AW7" i="13"/>
  <c r="AK8" i="13" s="1"/>
  <c r="AT8" i="13" s="1"/>
  <c r="BG7" i="13"/>
  <c r="Y346" i="13"/>
  <c r="Y344" i="13"/>
  <c r="Y342" i="13"/>
  <c r="Y340" i="13"/>
  <c r="Y338" i="13"/>
  <c r="Y336" i="13"/>
  <c r="Y334" i="13"/>
  <c r="Y332" i="13"/>
  <c r="Y330" i="13"/>
  <c r="Y328" i="13"/>
  <c r="Y326" i="13"/>
  <c r="Y324" i="13"/>
  <c r="Y322" i="13"/>
  <c r="Y320" i="13"/>
  <c r="Y318" i="13"/>
  <c r="Y316" i="13"/>
  <c r="Y314" i="13"/>
  <c r="Y312" i="13"/>
  <c r="Y310" i="13"/>
  <c r="Y308" i="13"/>
  <c r="Y306" i="13"/>
  <c r="Y304" i="13"/>
  <c r="Y302" i="13"/>
  <c r="Y300" i="13"/>
  <c r="Y298" i="13"/>
  <c r="Y296" i="13"/>
  <c r="Y294" i="13"/>
  <c r="Y292" i="13"/>
  <c r="Y290" i="13"/>
  <c r="Y288" i="13"/>
  <c r="Y286" i="13"/>
  <c r="Y284" i="13"/>
  <c r="Y282" i="13"/>
  <c r="Y280" i="13"/>
  <c r="Y278" i="13"/>
  <c r="Y276" i="13"/>
  <c r="Y274" i="13"/>
  <c r="Y272" i="13"/>
  <c r="Y270" i="13"/>
  <c r="Y268" i="13"/>
  <c r="Y266" i="13"/>
  <c r="Y264" i="13"/>
  <c r="Y262" i="13"/>
  <c r="Y260" i="13"/>
  <c r="Y258" i="13"/>
  <c r="Y256" i="13"/>
  <c r="Y254" i="13"/>
  <c r="Y252" i="13"/>
  <c r="Y250" i="13"/>
  <c r="Y248" i="13"/>
  <c r="Y246" i="13"/>
  <c r="Y244" i="13"/>
  <c r="Y242" i="13"/>
  <c r="Y240" i="13"/>
  <c r="Y238" i="13"/>
  <c r="Y236" i="13"/>
  <c r="Y234" i="13"/>
  <c r="Y232" i="13"/>
  <c r="Y230" i="13"/>
  <c r="Y228" i="13"/>
  <c r="Y226" i="13"/>
  <c r="Y224" i="13"/>
  <c r="Y222" i="13"/>
  <c r="Y220" i="13"/>
  <c r="Y218" i="13"/>
  <c r="Y216" i="13"/>
  <c r="Y214" i="13"/>
  <c r="Y212" i="13"/>
  <c r="Y210" i="13"/>
  <c r="Y208" i="13"/>
  <c r="Y206" i="13"/>
  <c r="Y204" i="13"/>
  <c r="Y202" i="13"/>
  <c r="Y200" i="13"/>
  <c r="Y198" i="13"/>
  <c r="Y196" i="13"/>
  <c r="Y194" i="13"/>
  <c r="Y192" i="13"/>
  <c r="Y190" i="13"/>
  <c r="Y188" i="13"/>
  <c r="Y186" i="13"/>
  <c r="Y184" i="13"/>
  <c r="Y182" i="13"/>
  <c r="Y337" i="13"/>
  <c r="Y333" i="13"/>
  <c r="Y325" i="13"/>
  <c r="Y317" i="13"/>
  <c r="Y309" i="13"/>
  <c r="Y305" i="13"/>
  <c r="Y297" i="13"/>
  <c r="Y289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259" i="13"/>
  <c r="Y255" i="13"/>
  <c r="Y251" i="13"/>
  <c r="Y247" i="13"/>
  <c r="Y243" i="13"/>
  <c r="Y239" i="13"/>
  <c r="Y235" i="13"/>
  <c r="Y231" i="13"/>
  <c r="Y227" i="13"/>
  <c r="Y223" i="13"/>
  <c r="Y219" i="13"/>
  <c r="Y215" i="13"/>
  <c r="Y211" i="13"/>
  <c r="Y207" i="13"/>
  <c r="Y203" i="13"/>
  <c r="Y199" i="13"/>
  <c r="Y195" i="13"/>
  <c r="Y191" i="13"/>
  <c r="Y187" i="13"/>
  <c r="Y183" i="13"/>
  <c r="Y179" i="13"/>
  <c r="Y177" i="13"/>
  <c r="Y175" i="13"/>
  <c r="Y173" i="13"/>
  <c r="Y171" i="13"/>
  <c r="Y169" i="13"/>
  <c r="Y167" i="13"/>
  <c r="Y165" i="13"/>
  <c r="Y163" i="13"/>
  <c r="Y161" i="13"/>
  <c r="Y159" i="13"/>
  <c r="Y157" i="13"/>
  <c r="Y155" i="13"/>
  <c r="Y153" i="13"/>
  <c r="Y151" i="13"/>
  <c r="Y149" i="13"/>
  <c r="Y147" i="13"/>
  <c r="Y145" i="13"/>
  <c r="Y143" i="13"/>
  <c r="Y141" i="13"/>
  <c r="Y139" i="13"/>
  <c r="Y137" i="13"/>
  <c r="Y135" i="13"/>
  <c r="Y133" i="13"/>
  <c r="Y131" i="13"/>
  <c r="Y129" i="13"/>
  <c r="Y127" i="13"/>
  <c r="Y125" i="13"/>
  <c r="Y123" i="13"/>
  <c r="Y121" i="13"/>
  <c r="Y119" i="13"/>
  <c r="Y117" i="13"/>
  <c r="Y115" i="13"/>
  <c r="Y113" i="13"/>
  <c r="Y111" i="13"/>
  <c r="Y109" i="13"/>
  <c r="Y107" i="13"/>
  <c r="Y105" i="13"/>
  <c r="Y103" i="13"/>
  <c r="Y101" i="13"/>
  <c r="Y99" i="13"/>
  <c r="Y97" i="13"/>
  <c r="Y95" i="13"/>
  <c r="Y93" i="13"/>
  <c r="Y91" i="13"/>
  <c r="Y89" i="13"/>
  <c r="Y87" i="13"/>
  <c r="Y85" i="13"/>
  <c r="Y83" i="13"/>
  <c r="Y81" i="13"/>
  <c r="Y79" i="13"/>
  <c r="Y77" i="13"/>
  <c r="Y75" i="13"/>
  <c r="Y73" i="13"/>
  <c r="Y71" i="13"/>
  <c r="Y69" i="13"/>
  <c r="Y67" i="13"/>
  <c r="Y65" i="13"/>
  <c r="Y63" i="13"/>
  <c r="Y61" i="13"/>
  <c r="Y59" i="13"/>
  <c r="Y58" i="13"/>
  <c r="Y345" i="13"/>
  <c r="Y341" i="13"/>
  <c r="Y329" i="13"/>
  <c r="Y321" i="13"/>
  <c r="Y313" i="13"/>
  <c r="Y301" i="13"/>
  <c r="Y293" i="13"/>
  <c r="Y285" i="13"/>
  <c r="Y269" i="13"/>
  <c r="Y253" i="13"/>
  <c r="Y237" i="13"/>
  <c r="Y221" i="13"/>
  <c r="Y205" i="13"/>
  <c r="Y189" i="13"/>
  <c r="Y174" i="13"/>
  <c r="Y166" i="13"/>
  <c r="Y158" i="13"/>
  <c r="Y150" i="13"/>
  <c r="Y142" i="13"/>
  <c r="Y134" i="13"/>
  <c r="Y126" i="13"/>
  <c r="Y118" i="13"/>
  <c r="Y110" i="13"/>
  <c r="Y102" i="13"/>
  <c r="Y94" i="13"/>
  <c r="Y86" i="13"/>
  <c r="Y78" i="13"/>
  <c r="Y70" i="13"/>
  <c r="Y62" i="13"/>
  <c r="Y257" i="13"/>
  <c r="Y193" i="13"/>
  <c r="Y176" i="13"/>
  <c r="Y144" i="13"/>
  <c r="Y136" i="13"/>
  <c r="Y64" i="13"/>
  <c r="Y281" i="13"/>
  <c r="Y265" i="13"/>
  <c r="Y249" i="13"/>
  <c r="Y233" i="13"/>
  <c r="Y217" i="13"/>
  <c r="Y201" i="13"/>
  <c r="Y185" i="13"/>
  <c r="Y180" i="13"/>
  <c r="Y172" i="13"/>
  <c r="Y164" i="13"/>
  <c r="Y156" i="13"/>
  <c r="Y148" i="13"/>
  <c r="Y140" i="13"/>
  <c r="Y132" i="13"/>
  <c r="Y124" i="13"/>
  <c r="Y116" i="13"/>
  <c r="Y108" i="13"/>
  <c r="Y100" i="13"/>
  <c r="Y92" i="13"/>
  <c r="Y84" i="13"/>
  <c r="Y76" i="13"/>
  <c r="Y68" i="13"/>
  <c r="Y60" i="13"/>
  <c r="Y277" i="13"/>
  <c r="Y261" i="13"/>
  <c r="Y245" i="13"/>
  <c r="Y229" i="13"/>
  <c r="Y213" i="13"/>
  <c r="Y197" i="13"/>
  <c r="Y181" i="13"/>
  <c r="Y178" i="13"/>
  <c r="Y170" i="13"/>
  <c r="Y162" i="13"/>
  <c r="Y154" i="13"/>
  <c r="Y146" i="13"/>
  <c r="Y138" i="13"/>
  <c r="Y130" i="13"/>
  <c r="Y122" i="13"/>
  <c r="Y114" i="13"/>
  <c r="Y106" i="13"/>
  <c r="Y98" i="13"/>
  <c r="Y90" i="13"/>
  <c r="Y82" i="13"/>
  <c r="Y74" i="13"/>
  <c r="Y66" i="13"/>
  <c r="Y273" i="13"/>
  <c r="Y241" i="13"/>
  <c r="Y225" i="13"/>
  <c r="Y209" i="13"/>
  <c r="Y168" i="13"/>
  <c r="Y160" i="13"/>
  <c r="Y152" i="13"/>
  <c r="Y128" i="13"/>
  <c r="Y120" i="13"/>
  <c r="Y112" i="13"/>
  <c r="Y104" i="13"/>
  <c r="Y96" i="13"/>
  <c r="Y88" i="13"/>
  <c r="Y80" i="13"/>
  <c r="Y72" i="13"/>
  <c r="AV7" i="13"/>
  <c r="AJ8" i="13" s="1"/>
  <c r="AS8" i="13" s="1"/>
  <c r="BI8" i="13" s="1"/>
  <c r="BF7" i="13"/>
  <c r="W57" i="13"/>
  <c r="T57" i="13" s="1"/>
  <c r="W345" i="13"/>
  <c r="W343" i="13"/>
  <c r="W341" i="13"/>
  <c r="W339" i="13"/>
  <c r="W337" i="13"/>
  <c r="W335" i="13"/>
  <c r="W333" i="13"/>
  <c r="W331" i="13"/>
  <c r="W329" i="13"/>
  <c r="W327" i="13"/>
  <c r="W325" i="13"/>
  <c r="W323" i="13"/>
  <c r="W321" i="13"/>
  <c r="W319" i="13"/>
  <c r="W317" i="13"/>
  <c r="W315" i="13"/>
  <c r="W313" i="13"/>
  <c r="W311" i="13"/>
  <c r="W309" i="13"/>
  <c r="W307" i="13"/>
  <c r="W305" i="13"/>
  <c r="W303" i="13"/>
  <c r="W301" i="13"/>
  <c r="W299" i="13"/>
  <c r="W297" i="13"/>
  <c r="W295" i="13"/>
  <c r="W293" i="13"/>
  <c r="W291" i="13"/>
  <c r="W289" i="13"/>
  <c r="W287" i="13"/>
  <c r="W285" i="13"/>
  <c r="W283" i="13"/>
  <c r="W281" i="13"/>
  <c r="W279" i="13"/>
  <c r="W277" i="13"/>
  <c r="W275" i="13"/>
  <c r="W273" i="13"/>
  <c r="W271" i="13"/>
  <c r="W269" i="13"/>
  <c r="W267" i="13"/>
  <c r="W265" i="13"/>
  <c r="W263" i="13"/>
  <c r="W261" i="13"/>
  <c r="W259" i="13"/>
  <c r="W257" i="13"/>
  <c r="W255" i="13"/>
  <c r="W253" i="13"/>
  <c r="W251" i="13"/>
  <c r="W249" i="13"/>
  <c r="W247" i="13"/>
  <c r="W245" i="13"/>
  <c r="W243" i="13"/>
  <c r="W241" i="13"/>
  <c r="W239" i="13"/>
  <c r="W237" i="13"/>
  <c r="W235" i="13"/>
  <c r="W233" i="13"/>
  <c r="W231" i="13"/>
  <c r="W229" i="13"/>
  <c r="W227" i="13"/>
  <c r="W225" i="13"/>
  <c r="W223" i="13"/>
  <c r="W221" i="13"/>
  <c r="W219" i="13"/>
  <c r="W217" i="13"/>
  <c r="W215" i="13"/>
  <c r="W213" i="13"/>
  <c r="W211" i="13"/>
  <c r="W209" i="13"/>
  <c r="W207" i="13"/>
  <c r="W205" i="13"/>
  <c r="W203" i="13"/>
  <c r="W201" i="13"/>
  <c r="W199" i="13"/>
  <c r="W197" i="13"/>
  <c r="W195" i="13"/>
  <c r="W193" i="13"/>
  <c r="W191" i="13"/>
  <c r="W189" i="13"/>
  <c r="W187" i="13"/>
  <c r="W185" i="13"/>
  <c r="W183" i="13"/>
  <c r="W181" i="13"/>
  <c r="W328" i="13"/>
  <c r="W320" i="13"/>
  <c r="W312" i="13"/>
  <c r="W300" i="13"/>
  <c r="W292" i="13"/>
  <c r="W284" i="13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258" i="13"/>
  <c r="W254" i="13"/>
  <c r="W250" i="13"/>
  <c r="W246" i="13"/>
  <c r="W242" i="13"/>
  <c r="W238" i="13"/>
  <c r="W234" i="13"/>
  <c r="W230" i="13"/>
  <c r="W226" i="13"/>
  <c r="W222" i="13"/>
  <c r="W218" i="13"/>
  <c r="W214" i="13"/>
  <c r="W210" i="13"/>
  <c r="W206" i="13"/>
  <c r="W202" i="13"/>
  <c r="W198" i="13"/>
  <c r="W194" i="13"/>
  <c r="W190" i="13"/>
  <c r="W186" i="13"/>
  <c r="W182" i="13"/>
  <c r="W180" i="13"/>
  <c r="W178" i="13"/>
  <c r="W176" i="13"/>
  <c r="W174" i="13"/>
  <c r="W172" i="13"/>
  <c r="W170" i="13"/>
  <c r="W168" i="13"/>
  <c r="W166" i="13"/>
  <c r="W164" i="13"/>
  <c r="W162" i="13"/>
  <c r="W160" i="13"/>
  <c r="W158" i="13"/>
  <c r="W156" i="13"/>
  <c r="W154" i="13"/>
  <c r="W152" i="13"/>
  <c r="W150" i="13"/>
  <c r="W148" i="13"/>
  <c r="W146" i="13"/>
  <c r="W144" i="13"/>
  <c r="W142" i="13"/>
  <c r="W140" i="13"/>
  <c r="W138" i="13"/>
  <c r="W136" i="13"/>
  <c r="W134" i="13"/>
  <c r="W132" i="13"/>
  <c r="W130" i="13"/>
  <c r="W128" i="13"/>
  <c r="W126" i="13"/>
  <c r="W124" i="13"/>
  <c r="W122" i="13"/>
  <c r="W120" i="13"/>
  <c r="W118" i="13"/>
  <c r="W116" i="13"/>
  <c r="W114" i="13"/>
  <c r="W112" i="13"/>
  <c r="W110" i="13"/>
  <c r="W108" i="13"/>
  <c r="W106" i="13"/>
  <c r="W104" i="13"/>
  <c r="W102" i="13"/>
  <c r="W100" i="13"/>
  <c r="W98" i="13"/>
  <c r="W96" i="13"/>
  <c r="W94" i="13"/>
  <c r="W92" i="13"/>
  <c r="W90" i="13"/>
  <c r="W88" i="13"/>
  <c r="W86" i="13"/>
  <c r="W84" i="13"/>
  <c r="W82" i="13"/>
  <c r="W80" i="13"/>
  <c r="W78" i="13"/>
  <c r="W76" i="13"/>
  <c r="W74" i="13"/>
  <c r="W72" i="13"/>
  <c r="W70" i="13"/>
  <c r="W68" i="13"/>
  <c r="W66" i="13"/>
  <c r="W64" i="13"/>
  <c r="W62" i="13"/>
  <c r="W60" i="13"/>
  <c r="W344" i="13"/>
  <c r="W340" i="13"/>
  <c r="W336" i="13"/>
  <c r="W332" i="13"/>
  <c r="W324" i="13"/>
  <c r="W316" i="13"/>
  <c r="W308" i="13"/>
  <c r="W304" i="13"/>
  <c r="W296" i="13"/>
  <c r="W288" i="13"/>
  <c r="W280" i="13"/>
  <c r="W264" i="13"/>
  <c r="W248" i="13"/>
  <c r="W232" i="13"/>
  <c r="W216" i="13"/>
  <c r="W200" i="13"/>
  <c r="W184" i="13"/>
  <c r="W177" i="13"/>
  <c r="W169" i="13"/>
  <c r="W161" i="13"/>
  <c r="W153" i="13"/>
  <c r="W145" i="13"/>
  <c r="W137" i="13"/>
  <c r="W129" i="13"/>
  <c r="W121" i="13"/>
  <c r="W113" i="13"/>
  <c r="W105" i="13"/>
  <c r="W97" i="13"/>
  <c r="W89" i="13"/>
  <c r="W81" i="13"/>
  <c r="W73" i="13"/>
  <c r="W65" i="13"/>
  <c r="W220" i="13"/>
  <c r="W155" i="13"/>
  <c r="W75" i="13"/>
  <c r="W276" i="13"/>
  <c r="W260" i="13"/>
  <c r="W244" i="13"/>
  <c r="W228" i="13"/>
  <c r="W212" i="13"/>
  <c r="W196" i="13"/>
  <c r="W175" i="13"/>
  <c r="W167" i="13"/>
  <c r="W159" i="13"/>
  <c r="W151" i="13"/>
  <c r="W143" i="13"/>
  <c r="W135" i="13"/>
  <c r="W127" i="13"/>
  <c r="W119" i="13"/>
  <c r="W111" i="13"/>
  <c r="W103" i="13"/>
  <c r="W95" i="13"/>
  <c r="W87" i="13"/>
  <c r="W79" i="13"/>
  <c r="W71" i="13"/>
  <c r="W63" i="13"/>
  <c r="W58" i="13"/>
  <c r="T58" i="13" s="1"/>
  <c r="W272" i="13"/>
  <c r="W256" i="13"/>
  <c r="W240" i="13"/>
  <c r="W224" i="13"/>
  <c r="W208" i="13"/>
  <c r="W192" i="13"/>
  <c r="W173" i="13"/>
  <c r="W165" i="13"/>
  <c r="W157" i="13"/>
  <c r="W149" i="13"/>
  <c r="W141" i="13"/>
  <c r="W133" i="13"/>
  <c r="W125" i="13"/>
  <c r="W117" i="13"/>
  <c r="W109" i="13"/>
  <c r="W101" i="13"/>
  <c r="W93" i="13"/>
  <c r="W85" i="13"/>
  <c r="W77" i="13"/>
  <c r="W69" i="13"/>
  <c r="W61" i="13"/>
  <c r="W268" i="13"/>
  <c r="W252" i="13"/>
  <c r="W236" i="13"/>
  <c r="W204" i="13"/>
  <c r="W188" i="13"/>
  <c r="W179" i="13"/>
  <c r="W171" i="13"/>
  <c r="W163" i="13"/>
  <c r="W147" i="13"/>
  <c r="W139" i="13"/>
  <c r="W131" i="13"/>
  <c r="W123" i="13"/>
  <c r="W115" i="13"/>
  <c r="W107" i="13"/>
  <c r="W99" i="13"/>
  <c r="W91" i="13"/>
  <c r="W83" i="13"/>
  <c r="W67" i="13"/>
  <c r="W59" i="13"/>
  <c r="X346" i="13"/>
  <c r="X344" i="13"/>
  <c r="X342" i="13"/>
  <c r="X340" i="13"/>
  <c r="X338" i="13"/>
  <c r="X336" i="13"/>
  <c r="X334" i="13"/>
  <c r="X332" i="13"/>
  <c r="X330" i="13"/>
  <c r="X328" i="13"/>
  <c r="X326" i="13"/>
  <c r="X324" i="13"/>
  <c r="X322" i="13"/>
  <c r="X320" i="13"/>
  <c r="X318" i="13"/>
  <c r="X316" i="13"/>
  <c r="X314" i="13"/>
  <c r="X312" i="13"/>
  <c r="X310" i="13"/>
  <c r="X308" i="13"/>
  <c r="X306" i="13"/>
  <c r="X304" i="13"/>
  <c r="X302" i="13"/>
  <c r="X300" i="13"/>
  <c r="X298" i="13"/>
  <c r="X296" i="13"/>
  <c r="X294" i="13"/>
  <c r="X292" i="13"/>
  <c r="X290" i="13"/>
  <c r="X288" i="13"/>
  <c r="X286" i="13"/>
  <c r="X284" i="13"/>
  <c r="X282" i="13"/>
  <c r="X280" i="13"/>
  <c r="X278" i="13"/>
  <c r="X276" i="13"/>
  <c r="X274" i="13"/>
  <c r="X272" i="13"/>
  <c r="X270" i="13"/>
  <c r="X268" i="13"/>
  <c r="X266" i="13"/>
  <c r="X264" i="13"/>
  <c r="X262" i="13"/>
  <c r="X260" i="13"/>
  <c r="X258" i="13"/>
  <c r="X256" i="13"/>
  <c r="X254" i="13"/>
  <c r="X252" i="13"/>
  <c r="X250" i="13"/>
  <c r="X248" i="13"/>
  <c r="X246" i="13"/>
  <c r="X244" i="13"/>
  <c r="X242" i="13"/>
  <c r="X240" i="13"/>
  <c r="X238" i="13"/>
  <c r="X236" i="13"/>
  <c r="X234" i="13"/>
  <c r="X232" i="13"/>
  <c r="X230" i="13"/>
  <c r="X228" i="13"/>
  <c r="X226" i="13"/>
  <c r="X224" i="13"/>
  <c r="X222" i="13"/>
  <c r="X220" i="13"/>
  <c r="X218" i="13"/>
  <c r="X216" i="13"/>
  <c r="X214" i="13"/>
  <c r="X212" i="13"/>
  <c r="X210" i="13"/>
  <c r="X208" i="13"/>
  <c r="X206" i="13"/>
  <c r="X204" i="13"/>
  <c r="X202" i="13"/>
  <c r="X200" i="13"/>
  <c r="X198" i="13"/>
  <c r="X196" i="13"/>
  <c r="X194" i="13"/>
  <c r="X192" i="13"/>
  <c r="X190" i="13"/>
  <c r="X188" i="13"/>
  <c r="X186" i="13"/>
  <c r="X184" i="13"/>
  <c r="X182" i="13"/>
  <c r="X343" i="13"/>
  <c r="X339" i="13"/>
  <c r="X335" i="13"/>
  <c r="X331" i="13"/>
  <c r="X327" i="13"/>
  <c r="X323" i="13"/>
  <c r="X319" i="13"/>
  <c r="X315" i="13"/>
  <c r="X311" i="13"/>
  <c r="X307" i="13"/>
  <c r="X303" i="13"/>
  <c r="X299" i="13"/>
  <c r="X295" i="13"/>
  <c r="X291" i="13"/>
  <c r="X287" i="13"/>
  <c r="X283" i="13"/>
  <c r="X279" i="13"/>
  <c r="X275" i="13"/>
  <c r="X271" i="13"/>
  <c r="X267" i="13"/>
  <c r="X263" i="13"/>
  <c r="X259" i="13"/>
  <c r="X255" i="13"/>
  <c r="X251" i="13"/>
  <c r="X247" i="13"/>
  <c r="X243" i="13"/>
  <c r="X239" i="13"/>
  <c r="X235" i="13"/>
  <c r="X231" i="13"/>
  <c r="X227" i="13"/>
  <c r="X223" i="13"/>
  <c r="X219" i="13"/>
  <c r="X215" i="13"/>
  <c r="X211" i="13"/>
  <c r="X207" i="13"/>
  <c r="X203" i="13"/>
  <c r="X199" i="13"/>
  <c r="X195" i="13"/>
  <c r="X191" i="13"/>
  <c r="X187" i="13"/>
  <c r="X183" i="13"/>
  <c r="X179" i="13"/>
  <c r="X177" i="13"/>
  <c r="X175" i="13"/>
  <c r="X173" i="13"/>
  <c r="X171" i="13"/>
  <c r="X169" i="13"/>
  <c r="X167" i="13"/>
  <c r="X165" i="13"/>
  <c r="X163" i="13"/>
  <c r="X161" i="13"/>
  <c r="X159" i="13"/>
  <c r="X157" i="13"/>
  <c r="X155" i="13"/>
  <c r="X153" i="13"/>
  <c r="X151" i="13"/>
  <c r="X149" i="13"/>
  <c r="X147" i="13"/>
  <c r="X145" i="13"/>
  <c r="X143" i="13"/>
  <c r="X141" i="13"/>
  <c r="X139" i="13"/>
  <c r="X137" i="13"/>
  <c r="X135" i="13"/>
  <c r="X133" i="13"/>
  <c r="X131" i="13"/>
  <c r="X129" i="13"/>
  <c r="X127" i="13"/>
  <c r="X125" i="13"/>
  <c r="X123" i="13"/>
  <c r="X121" i="13"/>
  <c r="X119" i="13"/>
  <c r="X117" i="13"/>
  <c r="X115" i="13"/>
  <c r="X113" i="13"/>
  <c r="X111" i="13"/>
  <c r="X109" i="13"/>
  <c r="X107" i="13"/>
  <c r="X105" i="13"/>
  <c r="X103" i="13"/>
  <c r="X101" i="13"/>
  <c r="X99" i="13"/>
  <c r="X97" i="13"/>
  <c r="X95" i="13"/>
  <c r="X93" i="13"/>
  <c r="X91" i="13"/>
  <c r="X89" i="13"/>
  <c r="X87" i="13"/>
  <c r="X85" i="13"/>
  <c r="X83" i="13"/>
  <c r="X81" i="13"/>
  <c r="X79" i="13"/>
  <c r="X77" i="13"/>
  <c r="X75" i="13"/>
  <c r="X73" i="13"/>
  <c r="X71" i="13"/>
  <c r="X69" i="13"/>
  <c r="X67" i="13"/>
  <c r="X65" i="13"/>
  <c r="X63" i="13"/>
  <c r="X61" i="13"/>
  <c r="X59" i="13"/>
  <c r="X58" i="13"/>
  <c r="X345" i="13"/>
  <c r="X337" i="13"/>
  <c r="X329" i="13"/>
  <c r="X321" i="13"/>
  <c r="X313" i="13"/>
  <c r="X305" i="13"/>
  <c r="X297" i="13"/>
  <c r="X289" i="13"/>
  <c r="X281" i="13"/>
  <c r="X273" i="13"/>
  <c r="X265" i="13"/>
  <c r="X253" i="13"/>
  <c r="X245" i="13"/>
  <c r="X233" i="13"/>
  <c r="X225" i="13"/>
  <c r="X217" i="13"/>
  <c r="X209" i="13"/>
  <c r="X201" i="13"/>
  <c r="X193" i="13"/>
  <c r="X185" i="13"/>
  <c r="X180" i="13"/>
  <c r="X176" i="13"/>
  <c r="X172" i="13"/>
  <c r="X168" i="13"/>
  <c r="X164" i="13"/>
  <c r="X160" i="13"/>
  <c r="X156" i="13"/>
  <c r="X152" i="13"/>
  <c r="X148" i="13"/>
  <c r="X144" i="13"/>
  <c r="X140" i="13"/>
  <c r="X136" i="13"/>
  <c r="X132" i="13"/>
  <c r="X128" i="13"/>
  <c r="X124" i="13"/>
  <c r="X120" i="13"/>
  <c r="X116" i="13"/>
  <c r="X112" i="13"/>
  <c r="X108" i="13"/>
  <c r="X104" i="13"/>
  <c r="X100" i="13"/>
  <c r="X96" i="13"/>
  <c r="X92" i="13"/>
  <c r="X88" i="13"/>
  <c r="X84" i="13"/>
  <c r="X80" i="13"/>
  <c r="X76" i="13"/>
  <c r="X72" i="13"/>
  <c r="X68" i="13"/>
  <c r="X64" i="13"/>
  <c r="X60" i="13"/>
  <c r="X341" i="13"/>
  <c r="X333" i="13"/>
  <c r="X325" i="13"/>
  <c r="X317" i="13"/>
  <c r="X309" i="13"/>
  <c r="X301" i="13"/>
  <c r="X293" i="13"/>
  <c r="X285" i="13"/>
  <c r="X277" i="13"/>
  <c r="X269" i="13"/>
  <c r="X261" i="13"/>
  <c r="X257" i="13"/>
  <c r="X249" i="13"/>
  <c r="X241" i="13"/>
  <c r="X237" i="13"/>
  <c r="X229" i="13"/>
  <c r="X221" i="13"/>
  <c r="X213" i="13"/>
  <c r="X205" i="13"/>
  <c r="X197" i="13"/>
  <c r="X189" i="13"/>
  <c r="X181" i="13"/>
  <c r="X178" i="13"/>
  <c r="X174" i="13"/>
  <c r="X170" i="13"/>
  <c r="X166" i="13"/>
  <c r="X162" i="13"/>
  <c r="X158" i="13"/>
  <c r="X154" i="13"/>
  <c r="X150" i="13"/>
  <c r="X146" i="13"/>
  <c r="X142" i="13"/>
  <c r="X138" i="13"/>
  <c r="X134" i="13"/>
  <c r="X130" i="13"/>
  <c r="X126" i="13"/>
  <c r="X122" i="13"/>
  <c r="X118" i="13"/>
  <c r="X114" i="13"/>
  <c r="X110" i="13"/>
  <c r="X106" i="13"/>
  <c r="X102" i="13"/>
  <c r="X98" i="13"/>
  <c r="X94" i="13"/>
  <c r="X90" i="13"/>
  <c r="X86" i="13"/>
  <c r="X82" i="13"/>
  <c r="X78" i="13"/>
  <c r="X74" i="13"/>
  <c r="X70" i="13"/>
  <c r="X66" i="13"/>
  <c r="X62" i="13"/>
  <c r="AM9" i="13"/>
  <c r="AP9" i="13" s="1"/>
  <c r="AV8" i="13"/>
  <c r="AJ9" i="13" s="1"/>
  <c r="AS9" i="13" s="1"/>
  <c r="BI9" i="13" s="1"/>
  <c r="AM10" i="13"/>
  <c r="AP10" i="13" s="1"/>
  <c r="Y56" i="13"/>
  <c r="V56" i="13" s="1"/>
  <c r="Y57" i="13"/>
  <c r="X57" i="13"/>
  <c r="X56" i="13"/>
  <c r="U56" i="13" s="1"/>
  <c r="AN10" i="13"/>
  <c r="AQ10" i="13" s="1"/>
  <c r="G8" i="7"/>
  <c r="L7" i="7"/>
  <c r="AW8" i="13" l="1"/>
  <c r="AK9" i="13" s="1"/>
  <c r="AT9" i="13" s="1"/>
  <c r="BJ9" i="13" s="1"/>
  <c r="BJ8" i="13"/>
  <c r="T59" i="13"/>
  <c r="T60" i="13" s="1"/>
  <c r="T61" i="13" s="1"/>
  <c r="BF9" i="13"/>
  <c r="AV9" i="13"/>
  <c r="AJ10" i="13" s="1"/>
  <c r="AS10" i="13" s="1"/>
  <c r="BI10" i="13" s="1"/>
  <c r="BG8" i="13"/>
  <c r="BG9" i="13"/>
  <c r="BF8" i="13"/>
  <c r="AW9" i="13"/>
  <c r="AK10" i="13" s="1"/>
  <c r="AM11" i="13"/>
  <c r="AP11" i="13" s="1"/>
  <c r="V57" i="13"/>
  <c r="V58" i="13" s="1"/>
  <c r="V59" i="13" s="1"/>
  <c r="V60" i="13" s="1"/>
  <c r="V61" i="13" s="1"/>
  <c r="V62" i="13" s="1"/>
  <c r="S56" i="13"/>
  <c r="U57" i="13"/>
  <c r="U58" i="13" s="1"/>
  <c r="U59" i="13" s="1"/>
  <c r="U60" i="13" s="1"/>
  <c r="U61" i="13" s="1"/>
  <c r="R56" i="13"/>
  <c r="AN11" i="13"/>
  <c r="AQ11" i="13" s="1"/>
  <c r="L8" i="7"/>
  <c r="G9" i="7"/>
  <c r="AM12" i="13" l="1"/>
  <c r="AP12" i="13" s="1"/>
  <c r="AT10" i="13"/>
  <c r="BJ10" i="13" s="1"/>
  <c r="BF10" i="13"/>
  <c r="AV10" i="13"/>
  <c r="AJ11" i="13" s="1"/>
  <c r="AS11" i="13" s="1"/>
  <c r="BI11" i="13" s="1"/>
  <c r="V63" i="13"/>
  <c r="U62" i="13"/>
  <c r="T62" i="13"/>
  <c r="AM13" i="13"/>
  <c r="AP13" i="13" s="1"/>
  <c r="AN12" i="13"/>
  <c r="AQ12" i="13" s="1"/>
  <c r="G10" i="7"/>
  <c r="L9" i="7"/>
  <c r="BG10" i="13" l="1"/>
  <c r="AW10" i="13"/>
  <c r="AK11" i="13" s="1"/>
  <c r="AT11" i="13" s="1"/>
  <c r="BJ11" i="13" s="1"/>
  <c r="BF11" i="13"/>
  <c r="AV11" i="13"/>
  <c r="AJ12" i="13" s="1"/>
  <c r="AS12" i="13" s="1"/>
  <c r="BI12" i="13" s="1"/>
  <c r="V64" i="13"/>
  <c r="T63" i="13"/>
  <c r="U63" i="13"/>
  <c r="AM14" i="13"/>
  <c r="AP14" i="13" s="1"/>
  <c r="AN13" i="13"/>
  <c r="AQ13" i="13" s="1"/>
  <c r="L10" i="7"/>
  <c r="G11" i="7"/>
  <c r="BG11" i="13" l="1"/>
  <c r="AW11" i="13"/>
  <c r="AK12" i="13" s="1"/>
  <c r="AT12" i="13" s="1"/>
  <c r="BJ12" i="13" s="1"/>
  <c r="BF12" i="13"/>
  <c r="AV12" i="13"/>
  <c r="AJ13" i="13" s="1"/>
  <c r="AS13" i="13" s="1"/>
  <c r="U64" i="13"/>
  <c r="V65" i="13"/>
  <c r="T64" i="13"/>
  <c r="AN14" i="13"/>
  <c r="AQ14" i="13" s="1"/>
  <c r="AM15" i="13"/>
  <c r="AP15" i="13" s="1"/>
  <c r="L11" i="7"/>
  <c r="G12" i="7"/>
  <c r="AV13" i="13" l="1"/>
  <c r="AJ14" i="13" s="1"/>
  <c r="AS14" i="13" s="1"/>
  <c r="BI14" i="13" s="1"/>
  <c r="BI13" i="13"/>
  <c r="BG12" i="13"/>
  <c r="AW12" i="13"/>
  <c r="AK13" i="13" s="1"/>
  <c r="AT13" i="13" s="1"/>
  <c r="BJ13" i="13" s="1"/>
  <c r="BF13" i="13"/>
  <c r="BF14" i="13"/>
  <c r="T65" i="13"/>
  <c r="U65" i="13"/>
  <c r="V66" i="13"/>
  <c r="AV14" i="13"/>
  <c r="AJ15" i="13" s="1"/>
  <c r="AS15" i="13" s="1"/>
  <c r="BI15" i="13" s="1"/>
  <c r="AM16" i="13"/>
  <c r="AP16" i="13" s="1"/>
  <c r="AN15" i="13"/>
  <c r="AQ15" i="13" s="1"/>
  <c r="L12" i="7"/>
  <c r="G13" i="7"/>
  <c r="BG13" i="13" l="1"/>
  <c r="AW13" i="13"/>
  <c r="AK14" i="13" s="1"/>
  <c r="AT14" i="13" s="1"/>
  <c r="BJ14" i="13" s="1"/>
  <c r="BF15" i="13"/>
  <c r="T66" i="13"/>
  <c r="U66" i="13"/>
  <c r="V67" i="13"/>
  <c r="AV15" i="13"/>
  <c r="AJ16" i="13" s="1"/>
  <c r="AS16" i="13" s="1"/>
  <c r="BI16" i="13" s="1"/>
  <c r="AM17" i="13"/>
  <c r="AP17" i="13" s="1"/>
  <c r="AN16" i="13"/>
  <c r="AQ16" i="13" s="1"/>
  <c r="L13" i="7"/>
  <c r="G14" i="7"/>
  <c r="AW14" i="13" l="1"/>
  <c r="AK15" i="13" s="1"/>
  <c r="AT15" i="13" s="1"/>
  <c r="BJ15" i="13" s="1"/>
  <c r="BG14" i="13"/>
  <c r="BF16" i="13"/>
  <c r="V68" i="13"/>
  <c r="T67" i="13"/>
  <c r="U67" i="13"/>
  <c r="AV16" i="13"/>
  <c r="AJ17" i="13" s="1"/>
  <c r="AS17" i="13" s="1"/>
  <c r="BI17" i="13" s="1"/>
  <c r="AM18" i="13"/>
  <c r="AP18" i="13" s="1"/>
  <c r="AN17" i="13"/>
  <c r="AQ17" i="13" s="1"/>
  <c r="L14" i="7"/>
  <c r="G15" i="7"/>
  <c r="AW15" i="13" l="1"/>
  <c r="AK16" i="13" s="1"/>
  <c r="AT16" i="13" s="1"/>
  <c r="BJ16" i="13" s="1"/>
  <c r="BG15" i="13"/>
  <c r="BF17" i="13"/>
  <c r="U68" i="13"/>
  <c r="V69" i="13"/>
  <c r="T68" i="13"/>
  <c r="AV17" i="13"/>
  <c r="AJ18" i="13" s="1"/>
  <c r="AS18" i="13" s="1"/>
  <c r="BI18" i="13" s="1"/>
  <c r="AM19" i="13"/>
  <c r="AP19" i="13" s="1"/>
  <c r="AN18" i="13"/>
  <c r="AQ18" i="13" s="1"/>
  <c r="L15" i="7"/>
  <c r="G16" i="7"/>
  <c r="BG16" i="13" l="1"/>
  <c r="AW16" i="13"/>
  <c r="AK17" i="13" s="1"/>
  <c r="AT17" i="13" s="1"/>
  <c r="BJ17" i="13" s="1"/>
  <c r="BF18" i="13"/>
  <c r="T69" i="13"/>
  <c r="U69" i="13"/>
  <c r="V70" i="13"/>
  <c r="AV18" i="13"/>
  <c r="AJ19" i="13" s="1"/>
  <c r="AS19" i="13" s="1"/>
  <c r="BI19" i="13" s="1"/>
  <c r="AM20" i="13"/>
  <c r="AP20" i="13" s="1"/>
  <c r="AN19" i="13"/>
  <c r="AQ19" i="13" s="1"/>
  <c r="L16" i="7"/>
  <c r="G17" i="7"/>
  <c r="AW17" i="13" l="1"/>
  <c r="AK18" i="13" s="1"/>
  <c r="AT18" i="13" s="1"/>
  <c r="BJ18" i="13" s="1"/>
  <c r="BG17" i="13"/>
  <c r="BF19" i="13"/>
  <c r="T70" i="13"/>
  <c r="V71" i="13"/>
  <c r="U70" i="13"/>
  <c r="AV19" i="13"/>
  <c r="AJ20" i="13" s="1"/>
  <c r="AS20" i="13" s="1"/>
  <c r="BI20" i="13" s="1"/>
  <c r="AN20" i="13"/>
  <c r="AQ20" i="13" s="1"/>
  <c r="AM21" i="13"/>
  <c r="AP21" i="13" s="1"/>
  <c r="L17" i="7"/>
  <c r="G18" i="7"/>
  <c r="AW18" i="13" l="1"/>
  <c r="AK19" i="13" s="1"/>
  <c r="AT19" i="13" s="1"/>
  <c r="BJ19" i="13" s="1"/>
  <c r="BG18" i="13"/>
  <c r="BF20" i="13"/>
  <c r="T71" i="13"/>
  <c r="V72" i="13"/>
  <c r="U71" i="13"/>
  <c r="AV20" i="13"/>
  <c r="AJ21" i="13" s="1"/>
  <c r="AS21" i="13" s="1"/>
  <c r="BI21" i="13" s="1"/>
  <c r="AM22" i="13"/>
  <c r="AP22" i="13" s="1"/>
  <c r="AN21" i="13"/>
  <c r="AQ21" i="13" s="1"/>
  <c r="L18" i="7"/>
  <c r="G19" i="7"/>
  <c r="BG19" i="13" l="1"/>
  <c r="AW19" i="13"/>
  <c r="AK20" i="13" s="1"/>
  <c r="AT20" i="13" s="1"/>
  <c r="BJ20" i="13" s="1"/>
  <c r="BF21" i="13"/>
  <c r="U72" i="13"/>
  <c r="T72" i="13"/>
  <c r="V73" i="13"/>
  <c r="AN22" i="13"/>
  <c r="AQ22" i="13" s="1"/>
  <c r="AM23" i="13"/>
  <c r="AP23" i="13" s="1"/>
  <c r="AV21" i="13"/>
  <c r="AJ22" i="13" s="1"/>
  <c r="AS22" i="13" s="1"/>
  <c r="BI22" i="13" s="1"/>
  <c r="G20" i="7"/>
  <c r="L19" i="7"/>
  <c r="AW20" i="13" l="1"/>
  <c r="AK21" i="13" s="1"/>
  <c r="AT21" i="13" s="1"/>
  <c r="BJ21" i="13" s="1"/>
  <c r="BG20" i="13"/>
  <c r="BF22" i="13"/>
  <c r="V74" i="13"/>
  <c r="U73" i="13"/>
  <c r="T73" i="13"/>
  <c r="AV22" i="13"/>
  <c r="AJ23" i="13" s="1"/>
  <c r="AS23" i="13" s="1"/>
  <c r="BI23" i="13" s="1"/>
  <c r="AN23" i="13"/>
  <c r="AQ23" i="13" s="1"/>
  <c r="AM24" i="13"/>
  <c r="AP24" i="13" s="1"/>
  <c r="L20" i="7"/>
  <c r="G21" i="7"/>
  <c r="BG21" i="13" l="1"/>
  <c r="AW21" i="13"/>
  <c r="AK22" i="13" s="1"/>
  <c r="AT22" i="13" s="1"/>
  <c r="BJ22" i="13" s="1"/>
  <c r="BF23" i="13"/>
  <c r="V75" i="13"/>
  <c r="U74" i="13"/>
  <c r="T74" i="13"/>
  <c r="AN24" i="13"/>
  <c r="AQ24" i="13" s="1"/>
  <c r="AM25" i="13"/>
  <c r="AP25" i="13" s="1"/>
  <c r="AV23" i="13"/>
  <c r="AJ24" i="13" s="1"/>
  <c r="AS24" i="13" s="1"/>
  <c r="BI24" i="13" s="1"/>
  <c r="G22" i="7"/>
  <c r="L21" i="7"/>
  <c r="BG22" i="13" l="1"/>
  <c r="AW22" i="13"/>
  <c r="AK23" i="13" s="1"/>
  <c r="AT23" i="13" s="1"/>
  <c r="BJ23" i="13" s="1"/>
  <c r="BF24" i="13"/>
  <c r="T75" i="13"/>
  <c r="U75" i="13"/>
  <c r="V76" i="13"/>
  <c r="AV24" i="13"/>
  <c r="AJ25" i="13" s="1"/>
  <c r="AS25" i="13" s="1"/>
  <c r="BI25" i="13" s="1"/>
  <c r="AN25" i="13"/>
  <c r="AQ25" i="13" s="1"/>
  <c r="AM26" i="13"/>
  <c r="AP26" i="13" s="1"/>
  <c r="L22" i="7"/>
  <c r="G23" i="7"/>
  <c r="AW23" i="13" l="1"/>
  <c r="AK24" i="13" s="1"/>
  <c r="AT24" i="13" s="1"/>
  <c r="BJ24" i="13" s="1"/>
  <c r="BG23" i="13"/>
  <c r="BF25" i="13"/>
  <c r="V77" i="13"/>
  <c r="T76" i="13"/>
  <c r="U76" i="13"/>
  <c r="AN26" i="13"/>
  <c r="AQ26" i="13" s="1"/>
  <c r="AM27" i="13"/>
  <c r="AP27" i="13" s="1"/>
  <c r="AV25" i="13"/>
  <c r="AJ26" i="13" s="1"/>
  <c r="AS26" i="13" s="1"/>
  <c r="BI26" i="13" s="1"/>
  <c r="G24" i="7"/>
  <c r="L23" i="7"/>
  <c r="AW24" i="13" l="1"/>
  <c r="AK25" i="13" s="1"/>
  <c r="AT25" i="13" s="1"/>
  <c r="BJ25" i="13" s="1"/>
  <c r="BG24" i="13"/>
  <c r="BF26" i="13"/>
  <c r="U77" i="13"/>
  <c r="V78" i="13"/>
  <c r="T77" i="13"/>
  <c r="AV26" i="13"/>
  <c r="AJ27" i="13" s="1"/>
  <c r="AS27" i="13" s="1"/>
  <c r="BI27" i="13" s="1"/>
  <c r="AN27" i="13"/>
  <c r="AQ27" i="13" s="1"/>
  <c r="AM28" i="13"/>
  <c r="AP28" i="13" s="1"/>
  <c r="L24" i="7"/>
  <c r="G25" i="7"/>
  <c r="AW25" i="13" l="1"/>
  <c r="AK26" i="13" s="1"/>
  <c r="AT26" i="13" s="1"/>
  <c r="BJ26" i="13" s="1"/>
  <c r="BG25" i="13"/>
  <c r="BF27" i="13"/>
  <c r="T78" i="13"/>
  <c r="V79" i="13"/>
  <c r="U78" i="13"/>
  <c r="AN28" i="13"/>
  <c r="AQ28" i="13" s="1"/>
  <c r="AM29" i="13"/>
  <c r="AP29" i="13" s="1"/>
  <c r="AV27" i="13"/>
  <c r="AJ28" i="13" s="1"/>
  <c r="AS28" i="13" s="1"/>
  <c r="BI28" i="13" s="1"/>
  <c r="G26" i="7"/>
  <c r="L25" i="7"/>
  <c r="AW26" i="13" l="1"/>
  <c r="AK27" i="13" s="1"/>
  <c r="AT27" i="13" s="1"/>
  <c r="BJ27" i="13" s="1"/>
  <c r="BG26" i="13"/>
  <c r="BF28" i="13"/>
  <c r="U79" i="13"/>
  <c r="T79" i="13"/>
  <c r="V80" i="13"/>
  <c r="AV28" i="13"/>
  <c r="AJ29" i="13" s="1"/>
  <c r="AS29" i="13" s="1"/>
  <c r="BI29" i="13" s="1"/>
  <c r="AN29" i="13"/>
  <c r="AQ29" i="13" s="1"/>
  <c r="AM30" i="13"/>
  <c r="AP30" i="13" s="1"/>
  <c r="L26" i="7"/>
  <c r="G27" i="7"/>
  <c r="AW27" i="13" l="1"/>
  <c r="AK28" i="13" s="1"/>
  <c r="AT28" i="13" s="1"/>
  <c r="BJ28" i="13" s="1"/>
  <c r="BG27" i="13"/>
  <c r="AV29" i="13"/>
  <c r="AJ30" i="13" s="1"/>
  <c r="AS30" i="13" s="1"/>
  <c r="BI30" i="13" s="1"/>
  <c r="V81" i="13"/>
  <c r="U80" i="13"/>
  <c r="T80" i="13"/>
  <c r="AN30" i="13"/>
  <c r="AQ30" i="13" s="1"/>
  <c r="AM31" i="13"/>
  <c r="AP31" i="13" s="1"/>
  <c r="G28" i="7"/>
  <c r="L27" i="7"/>
  <c r="BG28" i="13" l="1"/>
  <c r="AW28" i="13"/>
  <c r="AK29" i="13" s="1"/>
  <c r="AT29" i="13" s="1"/>
  <c r="BJ29" i="13" s="1"/>
  <c r="AV30" i="13"/>
  <c r="AJ31" i="13" s="1"/>
  <c r="AS31" i="13" s="1"/>
  <c r="BI31" i="13" s="1"/>
  <c r="BF29" i="13"/>
  <c r="T81" i="13"/>
  <c r="V82" i="13"/>
  <c r="U81" i="13"/>
  <c r="AN31" i="13"/>
  <c r="AQ31" i="13" s="1"/>
  <c r="AM32" i="13"/>
  <c r="AP32" i="13" s="1"/>
  <c r="L28" i="7"/>
  <c r="G29" i="7"/>
  <c r="AW29" i="13" l="1"/>
  <c r="AK30" i="13" s="1"/>
  <c r="AT30" i="13" s="1"/>
  <c r="BJ30" i="13" s="1"/>
  <c r="BG29" i="13"/>
  <c r="BF31" i="13"/>
  <c r="BF30" i="13"/>
  <c r="T82" i="13"/>
  <c r="V83" i="13"/>
  <c r="U82" i="13"/>
  <c r="AM33" i="13"/>
  <c r="AP33" i="13" s="1"/>
  <c r="AN32" i="13"/>
  <c r="AQ32" i="13" s="1"/>
  <c r="AV31" i="13"/>
  <c r="AJ32" i="13" s="1"/>
  <c r="AS32" i="13" s="1"/>
  <c r="BI32" i="13" s="1"/>
  <c r="G30" i="7"/>
  <c r="L29" i="7"/>
  <c r="BG30" i="13" l="1"/>
  <c r="AW30" i="13"/>
  <c r="AK31" i="13" s="1"/>
  <c r="AT31" i="13" s="1"/>
  <c r="BJ31" i="13" s="1"/>
  <c r="BF32" i="13"/>
  <c r="T83" i="13"/>
  <c r="U83" i="13"/>
  <c r="V84" i="13"/>
  <c r="AV32" i="13"/>
  <c r="AJ33" i="13" s="1"/>
  <c r="AS33" i="13" s="1"/>
  <c r="BI33" i="13" s="1"/>
  <c r="AN33" i="13"/>
  <c r="AQ33" i="13" s="1"/>
  <c r="AM34" i="13"/>
  <c r="AP34" i="13" s="1"/>
  <c r="L30" i="7"/>
  <c r="G31" i="7"/>
  <c r="AW31" i="13" l="1"/>
  <c r="AK32" i="13" s="1"/>
  <c r="AT32" i="13" s="1"/>
  <c r="BJ32" i="13" s="1"/>
  <c r="BG31" i="13"/>
  <c r="BF33" i="13"/>
  <c r="V85" i="13"/>
  <c r="T84" i="13"/>
  <c r="U84" i="13"/>
  <c r="AV33" i="13"/>
  <c r="AJ34" i="13" s="1"/>
  <c r="AS34" i="13" s="1"/>
  <c r="BI34" i="13" s="1"/>
  <c r="AN34" i="13"/>
  <c r="AQ34" i="13" s="1"/>
  <c r="AM35" i="13"/>
  <c r="AP35" i="13" s="1"/>
  <c r="G32" i="7"/>
  <c r="L31" i="7"/>
  <c r="BG32" i="13" l="1"/>
  <c r="AW32" i="13"/>
  <c r="AK33" i="13" s="1"/>
  <c r="AT33" i="13" s="1"/>
  <c r="BJ33" i="13" s="1"/>
  <c r="U85" i="13"/>
  <c r="V86" i="13"/>
  <c r="T85" i="13"/>
  <c r="AM36" i="13"/>
  <c r="AP36" i="13" s="1"/>
  <c r="AN35" i="13"/>
  <c r="AQ35" i="13" s="1"/>
  <c r="L32" i="7"/>
  <c r="G33" i="7"/>
  <c r="AW33" i="13" l="1"/>
  <c r="AK34" i="13" s="1"/>
  <c r="AT34" i="13" s="1"/>
  <c r="BJ34" i="13" s="1"/>
  <c r="BG33" i="13"/>
  <c r="BF34" i="13"/>
  <c r="AV34" i="13"/>
  <c r="AJ35" i="13" s="1"/>
  <c r="AS35" i="13" s="1"/>
  <c r="BI35" i="13" s="1"/>
  <c r="T86" i="13"/>
  <c r="U86" i="13"/>
  <c r="V87" i="13"/>
  <c r="AN36" i="13"/>
  <c r="AQ36" i="13" s="1"/>
  <c r="AM37" i="13"/>
  <c r="AP37" i="13" s="1"/>
  <c r="G34" i="7"/>
  <c r="L33" i="7"/>
  <c r="BG34" i="13" l="1"/>
  <c r="AW34" i="13"/>
  <c r="AK35" i="13" s="1"/>
  <c r="AT35" i="13" s="1"/>
  <c r="BJ35" i="13" s="1"/>
  <c r="AV35" i="13"/>
  <c r="AJ36" i="13" s="1"/>
  <c r="AS36" i="13" s="1"/>
  <c r="BI36" i="13" s="1"/>
  <c r="V88" i="13"/>
  <c r="T87" i="13"/>
  <c r="U87" i="13"/>
  <c r="AM38" i="13"/>
  <c r="AP38" i="13" s="1"/>
  <c r="AN37" i="13"/>
  <c r="AQ37" i="13" s="1"/>
  <c r="L34" i="7"/>
  <c r="G35" i="7"/>
  <c r="BG35" i="13" l="1"/>
  <c r="AW35" i="13"/>
  <c r="AK36" i="13" s="1"/>
  <c r="AT36" i="13" s="1"/>
  <c r="BJ36" i="13" s="1"/>
  <c r="BF35" i="13"/>
  <c r="U88" i="13"/>
  <c r="V89" i="13"/>
  <c r="T88" i="13"/>
  <c r="AN38" i="13"/>
  <c r="AQ38" i="13" s="1"/>
  <c r="AM39" i="13"/>
  <c r="AP39" i="13" s="1"/>
  <c r="G36" i="7"/>
  <c r="L35" i="7"/>
  <c r="AW36" i="13" l="1"/>
  <c r="AK37" i="13" s="1"/>
  <c r="AT37" i="13" s="1"/>
  <c r="BJ37" i="13" s="1"/>
  <c r="BG36" i="13"/>
  <c r="BF36" i="13"/>
  <c r="AV36" i="13"/>
  <c r="AJ37" i="13" s="1"/>
  <c r="AS37" i="13" s="1"/>
  <c r="BI37" i="13" s="1"/>
  <c r="T89" i="13"/>
  <c r="U89" i="13"/>
  <c r="V90" i="13"/>
  <c r="AM40" i="13"/>
  <c r="AP40" i="13" s="1"/>
  <c r="AN39" i="13"/>
  <c r="AQ39" i="13" s="1"/>
  <c r="L36" i="7"/>
  <c r="G37" i="7"/>
  <c r="AW37" i="13" l="1"/>
  <c r="AK38" i="13" s="1"/>
  <c r="AT38" i="13" s="1"/>
  <c r="BJ38" i="13" s="1"/>
  <c r="BG37" i="13"/>
  <c r="AV37" i="13"/>
  <c r="AJ38" i="13" s="1"/>
  <c r="AS38" i="13" s="1"/>
  <c r="BI38" i="13" s="1"/>
  <c r="V91" i="13"/>
  <c r="T90" i="13"/>
  <c r="U90" i="13"/>
  <c r="AN40" i="13"/>
  <c r="AQ40" i="13" s="1"/>
  <c r="AM41" i="13"/>
  <c r="AP41" i="13" s="1"/>
  <c r="G38" i="7"/>
  <c r="L37" i="7"/>
  <c r="BG38" i="13" l="1"/>
  <c r="AW38" i="13"/>
  <c r="AK39" i="13" s="1"/>
  <c r="AT39" i="13" s="1"/>
  <c r="BJ39" i="13" s="1"/>
  <c r="AV38" i="13"/>
  <c r="AJ39" i="13" s="1"/>
  <c r="AS39" i="13" s="1"/>
  <c r="BI39" i="13" s="1"/>
  <c r="BF37" i="13"/>
  <c r="U91" i="13"/>
  <c r="V92" i="13"/>
  <c r="T91" i="13"/>
  <c r="AM42" i="13"/>
  <c r="AP42" i="13" s="1"/>
  <c r="AN41" i="13"/>
  <c r="AQ41" i="13" s="1"/>
  <c r="L38" i="7"/>
  <c r="G39" i="7"/>
  <c r="AW39" i="13" l="1"/>
  <c r="AK40" i="13" s="1"/>
  <c r="AT40" i="13" s="1"/>
  <c r="BJ40" i="13" s="1"/>
  <c r="BG39" i="13"/>
  <c r="BF39" i="13"/>
  <c r="AV39" i="13"/>
  <c r="AJ40" i="13" s="1"/>
  <c r="AS40" i="13" s="1"/>
  <c r="BI40" i="13" s="1"/>
  <c r="BF38" i="13"/>
  <c r="T92" i="13"/>
  <c r="U92" i="13"/>
  <c r="V93" i="13"/>
  <c r="AN42" i="13"/>
  <c r="AQ42" i="13" s="1"/>
  <c r="AM43" i="13"/>
  <c r="AP43" i="13" s="1"/>
  <c r="G40" i="7"/>
  <c r="L39" i="7"/>
  <c r="BG40" i="13" l="1"/>
  <c r="AW40" i="13"/>
  <c r="AK41" i="13" s="1"/>
  <c r="AT41" i="13" s="1"/>
  <c r="BJ41" i="13" s="1"/>
  <c r="BF40" i="13"/>
  <c r="AV40" i="13"/>
  <c r="AJ41" i="13" s="1"/>
  <c r="AS41" i="13" s="1"/>
  <c r="BI41" i="13" s="1"/>
  <c r="T93" i="13"/>
  <c r="V94" i="13"/>
  <c r="U93" i="13"/>
  <c r="AN43" i="13"/>
  <c r="AQ43" i="13" s="1"/>
  <c r="AM44" i="13"/>
  <c r="AP44" i="13" s="1"/>
  <c r="L40" i="7"/>
  <c r="G41" i="7"/>
  <c r="BG41" i="13" l="1"/>
  <c r="AW41" i="13"/>
  <c r="AK42" i="13" s="1"/>
  <c r="AT42" i="13" s="1"/>
  <c r="BJ42" i="13" s="1"/>
  <c r="AV41" i="13"/>
  <c r="AJ42" i="13" s="1"/>
  <c r="AS42" i="13" s="1"/>
  <c r="BI42" i="13" s="1"/>
  <c r="T94" i="13"/>
  <c r="V95" i="13"/>
  <c r="U94" i="13"/>
  <c r="AM45" i="13"/>
  <c r="AP45" i="13" s="1"/>
  <c r="AN44" i="13"/>
  <c r="AQ44" i="13" s="1"/>
  <c r="L41" i="7"/>
  <c r="G42" i="7"/>
  <c r="AW42" i="13" l="1"/>
  <c r="AK43" i="13" s="1"/>
  <c r="AT43" i="13" s="1"/>
  <c r="BJ43" i="13" s="1"/>
  <c r="BG42" i="13"/>
  <c r="AV42" i="13"/>
  <c r="AJ43" i="13" s="1"/>
  <c r="AS43" i="13" s="1"/>
  <c r="BI43" i="13" s="1"/>
  <c r="BF41" i="13"/>
  <c r="V96" i="13"/>
  <c r="U95" i="13"/>
  <c r="T95" i="13"/>
  <c r="AN45" i="13"/>
  <c r="AQ45" i="13" s="1"/>
  <c r="AM46" i="13"/>
  <c r="AP46" i="13" s="1"/>
  <c r="L42" i="7"/>
  <c r="G43" i="7"/>
  <c r="BG43" i="13" l="1"/>
  <c r="AW43" i="13"/>
  <c r="AK44" i="13" s="1"/>
  <c r="AT44" i="13" s="1"/>
  <c r="BJ44" i="13" s="1"/>
  <c r="AV43" i="13"/>
  <c r="AJ44" i="13" s="1"/>
  <c r="AS44" i="13" s="1"/>
  <c r="BI44" i="13" s="1"/>
  <c r="BF42" i="13"/>
  <c r="T96" i="13"/>
  <c r="V97" i="13"/>
  <c r="U96" i="13"/>
  <c r="AN46" i="13"/>
  <c r="AQ46" i="13" s="1"/>
  <c r="AM47" i="13"/>
  <c r="AP47" i="13" s="1"/>
  <c r="G44" i="7"/>
  <c r="L43" i="7"/>
  <c r="BG44" i="13" l="1"/>
  <c r="AW44" i="13"/>
  <c r="AK45" i="13" s="1"/>
  <c r="AT45" i="13" s="1"/>
  <c r="BJ45" i="13" s="1"/>
  <c r="BF44" i="13"/>
  <c r="AV44" i="13"/>
  <c r="AJ45" i="13" s="1"/>
  <c r="AS45" i="13" s="1"/>
  <c r="BI45" i="13" s="1"/>
  <c r="BF43" i="13"/>
  <c r="T97" i="13"/>
  <c r="U97" i="13"/>
  <c r="V98" i="13"/>
  <c r="AN47" i="13"/>
  <c r="AQ47" i="13" s="1"/>
  <c r="AM48" i="13"/>
  <c r="AP48" i="13" s="1"/>
  <c r="L44" i="7"/>
  <c r="G45" i="7"/>
  <c r="BG45" i="13" l="1"/>
  <c r="AW45" i="13"/>
  <c r="AK46" i="13" s="1"/>
  <c r="AT46" i="13" s="1"/>
  <c r="BJ46" i="13" s="1"/>
  <c r="BF45" i="13"/>
  <c r="AV45" i="13"/>
  <c r="AJ46" i="13" s="1"/>
  <c r="AS46" i="13" s="1"/>
  <c r="BI46" i="13" s="1"/>
  <c r="V99" i="13"/>
  <c r="T98" i="13"/>
  <c r="U98" i="13"/>
  <c r="AN48" i="13"/>
  <c r="AQ48" i="13" s="1"/>
  <c r="AM49" i="13"/>
  <c r="AP49" i="13" s="1"/>
  <c r="G46" i="7"/>
  <c r="L45" i="7"/>
  <c r="BG46" i="13" l="1"/>
  <c r="AW46" i="13"/>
  <c r="AK47" i="13" s="1"/>
  <c r="AT47" i="13" s="1"/>
  <c r="BJ47" i="13" s="1"/>
  <c r="BF46" i="13"/>
  <c r="AV46" i="13"/>
  <c r="AJ47" i="13" s="1"/>
  <c r="AS47" i="13" s="1"/>
  <c r="BI47" i="13" s="1"/>
  <c r="U99" i="13"/>
  <c r="V100" i="13"/>
  <c r="T99" i="13"/>
  <c r="AM50" i="13"/>
  <c r="AP50" i="13" s="1"/>
  <c r="AN49" i="13"/>
  <c r="AQ49" i="13" s="1"/>
  <c r="L46" i="7"/>
  <c r="G47" i="7"/>
  <c r="AW47" i="13" l="1"/>
  <c r="AK48" i="13" s="1"/>
  <c r="AT48" i="13" s="1"/>
  <c r="BJ48" i="13" s="1"/>
  <c r="BG47" i="13"/>
  <c r="BF47" i="13"/>
  <c r="AV47" i="13"/>
  <c r="AJ48" i="13" s="1"/>
  <c r="AS48" i="13" s="1"/>
  <c r="BI48" i="13" s="1"/>
  <c r="T100" i="13"/>
  <c r="U100" i="13"/>
  <c r="V101" i="13"/>
  <c r="AN50" i="13"/>
  <c r="AQ50" i="13" s="1"/>
  <c r="AM51" i="13"/>
  <c r="AP51" i="13" s="1"/>
  <c r="G48" i="7"/>
  <c r="L47" i="7"/>
  <c r="BG48" i="13" l="1"/>
  <c r="AW48" i="13"/>
  <c r="AK49" i="13" s="1"/>
  <c r="AT49" i="13" s="1"/>
  <c r="BJ49" i="13" s="1"/>
  <c r="AV48" i="13"/>
  <c r="AJ49" i="13" s="1"/>
  <c r="AS49" i="13" s="1"/>
  <c r="BI49" i="13" s="1"/>
  <c r="T101" i="13"/>
  <c r="V102" i="13"/>
  <c r="U101" i="13"/>
  <c r="AM52" i="13"/>
  <c r="AP52" i="13" s="1"/>
  <c r="AN51" i="13"/>
  <c r="AQ51" i="13" s="1"/>
  <c r="L48" i="7"/>
  <c r="G49" i="7"/>
  <c r="BG49" i="13" l="1"/>
  <c r="AW49" i="13"/>
  <c r="AK50" i="13" s="1"/>
  <c r="AT50" i="13" s="1"/>
  <c r="BJ50" i="13" s="1"/>
  <c r="BF49" i="13"/>
  <c r="AV49" i="13"/>
  <c r="AJ50" i="13" s="1"/>
  <c r="AS50" i="13" s="1"/>
  <c r="BI50" i="13" s="1"/>
  <c r="BF48" i="13"/>
  <c r="U102" i="13"/>
  <c r="T102" i="13"/>
  <c r="V103" i="13"/>
  <c r="AN52" i="13"/>
  <c r="AQ52" i="13" s="1"/>
  <c r="AM53" i="13"/>
  <c r="L49" i="7"/>
  <c r="G50" i="7"/>
  <c r="AP53" i="13" l="1"/>
  <c r="BG50" i="13"/>
  <c r="AW50" i="13"/>
  <c r="AK51" i="13" s="1"/>
  <c r="AT51" i="13" s="1"/>
  <c r="BJ51" i="13" s="1"/>
  <c r="BF50" i="13"/>
  <c r="AV50" i="13"/>
  <c r="AJ51" i="13" s="1"/>
  <c r="AS51" i="13" s="1"/>
  <c r="BI51" i="13" s="1"/>
  <c r="V104" i="13"/>
  <c r="U103" i="13"/>
  <c r="T103" i="13"/>
  <c r="AM54" i="13"/>
  <c r="AN53" i="13"/>
  <c r="L50" i="7"/>
  <c r="G51" i="7"/>
  <c r="AP54" i="13" l="1"/>
  <c r="AQ53" i="13"/>
  <c r="AW51" i="13"/>
  <c r="AK52" i="13" s="1"/>
  <c r="AT52" i="13" s="1"/>
  <c r="BJ52" i="13" s="1"/>
  <c r="BG51" i="13"/>
  <c r="BF51" i="13"/>
  <c r="AV51" i="13"/>
  <c r="AJ52" i="13" s="1"/>
  <c r="AS52" i="13" s="1"/>
  <c r="BI52" i="13" s="1"/>
  <c r="T104" i="13"/>
  <c r="V105" i="13"/>
  <c r="U104" i="13"/>
  <c r="AN54" i="13"/>
  <c r="AM55" i="13"/>
  <c r="L51" i="7"/>
  <c r="G52" i="7"/>
  <c r="AP55" i="13" l="1"/>
  <c r="AQ54" i="13"/>
  <c r="BG52" i="13"/>
  <c r="AW52" i="13"/>
  <c r="AK53" i="13" s="1"/>
  <c r="AT53" i="13" s="1"/>
  <c r="BJ53" i="13" s="1"/>
  <c r="BF52" i="13"/>
  <c r="AV52" i="13"/>
  <c r="AJ53" i="13" s="1"/>
  <c r="AS53" i="13" s="1"/>
  <c r="BI53" i="13" s="1"/>
  <c r="T105" i="13"/>
  <c r="U105" i="13"/>
  <c r="V106" i="13"/>
  <c r="AM56" i="13"/>
  <c r="AN55" i="13"/>
  <c r="L52" i="7"/>
  <c r="G53" i="7"/>
  <c r="AQ55" i="13" l="1"/>
  <c r="BG53" i="13"/>
  <c r="AW53" i="13"/>
  <c r="AK54" i="13" s="1"/>
  <c r="AT54" i="13" s="1"/>
  <c r="BJ54" i="13" s="1"/>
  <c r="AV53" i="13"/>
  <c r="AJ54" i="13" s="1"/>
  <c r="AS54" i="13" s="1"/>
  <c r="BI54" i="13" s="1"/>
  <c r="AP56" i="13"/>
  <c r="AP57" i="13" s="1"/>
  <c r="T106" i="13"/>
  <c r="U106" i="13"/>
  <c r="V107" i="13"/>
  <c r="AN56" i="13"/>
  <c r="L53" i="7"/>
  <c r="G54" i="7"/>
  <c r="AM57" i="13" l="1"/>
  <c r="AP58" i="13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W54" i="13"/>
  <c r="AK55" i="13" s="1"/>
  <c r="AT55" i="13" s="1"/>
  <c r="BG54" i="13"/>
  <c r="BF54" i="13"/>
  <c r="AV54" i="13"/>
  <c r="AJ55" i="13" s="1"/>
  <c r="AS55" i="13" s="1"/>
  <c r="BF53" i="13"/>
  <c r="AQ56" i="13"/>
  <c r="AQ57" i="13" s="1"/>
  <c r="U107" i="13"/>
  <c r="V108" i="13"/>
  <c r="T107" i="13"/>
  <c r="L54" i="7"/>
  <c r="G55" i="7"/>
  <c r="AN57" i="13" l="1"/>
  <c r="AQ58" i="13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M58" i="13"/>
  <c r="AW55" i="13"/>
  <c r="AK56" i="13" s="1"/>
  <c r="AT56" i="13" s="1"/>
  <c r="BG55" i="13"/>
  <c r="BF55" i="13"/>
  <c r="AV55" i="13"/>
  <c r="AJ56" i="13" s="1"/>
  <c r="T108" i="13"/>
  <c r="U108" i="13"/>
  <c r="V109" i="13"/>
  <c r="L55" i="7"/>
  <c r="G56" i="7"/>
  <c r="AS56" i="13" l="1"/>
  <c r="AN58" i="13"/>
  <c r="AM59" i="13"/>
  <c r="BG56" i="13"/>
  <c r="AW56" i="13"/>
  <c r="AK57" i="13" s="1"/>
  <c r="BF56" i="13"/>
  <c r="T109" i="13"/>
  <c r="V110" i="13"/>
  <c r="U109" i="13"/>
  <c r="L56" i="7"/>
  <c r="G57" i="7"/>
  <c r="AV56" i="13" l="1"/>
  <c r="AJ57" i="13" s="1"/>
  <c r="AM60" i="13"/>
  <c r="AN59" i="13"/>
  <c r="T110" i="13"/>
  <c r="V111" i="13"/>
  <c r="U110" i="13"/>
  <c r="L57" i="7"/>
  <c r="G58" i="7"/>
  <c r="AN60" i="13" l="1"/>
  <c r="AM61" i="13"/>
  <c r="V112" i="13"/>
  <c r="U111" i="13"/>
  <c r="T111" i="13"/>
  <c r="L58" i="7"/>
  <c r="G59" i="7"/>
  <c r="AN61" i="13" l="1"/>
  <c r="AM62" i="13"/>
  <c r="T112" i="13"/>
  <c r="V113" i="13"/>
  <c r="U112" i="13"/>
  <c r="L59" i="7"/>
  <c r="G60" i="7"/>
  <c r="AM63" i="13" l="1"/>
  <c r="AM64" i="13" s="1"/>
  <c r="AM65" i="13" s="1"/>
  <c r="AM66" i="13" s="1"/>
  <c r="AM67" i="13" s="1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AN62" i="13"/>
  <c r="T113" i="13"/>
  <c r="U113" i="13"/>
  <c r="V114" i="13"/>
  <c r="L60" i="7"/>
  <c r="G61" i="7"/>
  <c r="AN63" i="13" l="1"/>
  <c r="AN64" i="13" s="1"/>
  <c r="AN65" i="13" s="1"/>
  <c r="AN66" i="13" s="1"/>
  <c r="AN67" i="13" s="1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T114" i="13"/>
  <c r="V115" i="13"/>
  <c r="U114" i="13"/>
  <c r="G62" i="7"/>
  <c r="L61" i="7"/>
  <c r="U115" i="13" l="1"/>
  <c r="T115" i="13"/>
  <c r="V116" i="13"/>
  <c r="L62" i="7"/>
  <c r="G63" i="7"/>
  <c r="V117" i="13" l="1"/>
  <c r="U116" i="13"/>
  <c r="T116" i="13"/>
  <c r="G64" i="7"/>
  <c r="L63" i="7"/>
  <c r="T117" i="13" l="1"/>
  <c r="V118" i="13"/>
  <c r="U117" i="13"/>
  <c r="L64" i="7"/>
  <c r="G65" i="7"/>
  <c r="T118" i="13" l="1"/>
  <c r="V119" i="13"/>
  <c r="U118" i="13"/>
  <c r="G66" i="7"/>
  <c r="L65" i="7"/>
  <c r="T119" i="13" l="1"/>
  <c r="U119" i="13"/>
  <c r="V120" i="13"/>
  <c r="L66" i="7"/>
  <c r="G67" i="7"/>
  <c r="V121" i="13" l="1"/>
  <c r="T120" i="13"/>
  <c r="U120" i="13"/>
  <c r="G68" i="7"/>
  <c r="L67" i="7"/>
  <c r="T121" i="13" l="1"/>
  <c r="U121" i="13"/>
  <c r="V122" i="13"/>
  <c r="L68" i="7"/>
  <c r="G69" i="7"/>
  <c r="T122" i="13" l="1"/>
  <c r="V123" i="13"/>
  <c r="U122" i="13"/>
  <c r="L69" i="7"/>
  <c r="G70" i="7"/>
  <c r="U123" i="13" l="1"/>
  <c r="V124" i="13"/>
  <c r="T123" i="13"/>
  <c r="L70" i="7"/>
  <c r="G71" i="7"/>
  <c r="T124" i="13" l="1"/>
  <c r="U124" i="13"/>
  <c r="V125" i="13"/>
  <c r="L71" i="7"/>
  <c r="G72" i="7"/>
  <c r="T125" i="13" l="1"/>
  <c r="V126" i="13"/>
  <c r="U125" i="13"/>
  <c r="L72" i="7"/>
  <c r="G73" i="7"/>
  <c r="U126" i="13" l="1"/>
  <c r="T126" i="13"/>
  <c r="V127" i="13"/>
  <c r="L73" i="7"/>
  <c r="G74" i="7"/>
  <c r="V128" i="13" l="1"/>
  <c r="U127" i="13"/>
  <c r="T127" i="13"/>
  <c r="L74" i="7"/>
  <c r="G75" i="7"/>
  <c r="T128" i="13" l="1"/>
  <c r="V129" i="13"/>
  <c r="U128" i="13"/>
  <c r="G76" i="7"/>
  <c r="L75" i="7"/>
  <c r="T129" i="13" l="1"/>
  <c r="U129" i="13"/>
  <c r="V130" i="13"/>
  <c r="L76" i="7"/>
  <c r="G77" i="7"/>
  <c r="T130" i="13" l="1"/>
  <c r="U130" i="13"/>
  <c r="V131" i="13"/>
  <c r="G78" i="7"/>
  <c r="L77" i="7"/>
  <c r="U131" i="13" l="1"/>
  <c r="V132" i="13"/>
  <c r="T131" i="13"/>
  <c r="L78" i="7"/>
  <c r="G79" i="7"/>
  <c r="T132" i="13" l="1"/>
  <c r="U132" i="13"/>
  <c r="V133" i="13"/>
  <c r="G80" i="7"/>
  <c r="L79" i="7"/>
  <c r="T133" i="13" l="1"/>
  <c r="U133" i="13"/>
  <c r="V134" i="13"/>
  <c r="L80" i="7"/>
  <c r="G81" i="7"/>
  <c r="V135" i="13" l="1"/>
  <c r="T134" i="13"/>
  <c r="U134" i="13"/>
  <c r="G82" i="7"/>
  <c r="L81" i="7"/>
  <c r="V136" i="13" l="1"/>
  <c r="U135" i="13"/>
  <c r="T135" i="13"/>
  <c r="L82" i="7"/>
  <c r="G83" i="7"/>
  <c r="T136" i="13" l="1"/>
  <c r="V137" i="13"/>
  <c r="U136" i="13"/>
  <c r="G84" i="7"/>
  <c r="L83" i="7"/>
  <c r="U137" i="13" l="1"/>
  <c r="T137" i="13"/>
  <c r="V138" i="13"/>
  <c r="L84" i="7"/>
  <c r="G85" i="7"/>
  <c r="V139" i="13" l="1"/>
  <c r="U138" i="13"/>
  <c r="T138" i="13"/>
  <c r="G86" i="7"/>
  <c r="L85" i="7"/>
  <c r="U139" i="13" l="1"/>
  <c r="T139" i="13"/>
  <c r="V140" i="13"/>
  <c r="L86" i="7"/>
  <c r="G87" i="7"/>
  <c r="V141" i="13" l="1"/>
  <c r="U140" i="13"/>
  <c r="T140" i="13"/>
  <c r="G88" i="7"/>
  <c r="L87" i="7"/>
  <c r="V142" i="13" l="1"/>
  <c r="U141" i="13"/>
  <c r="T141" i="13"/>
  <c r="L88" i="7"/>
  <c r="G89" i="7"/>
  <c r="V143" i="13" l="1"/>
  <c r="T142" i="13"/>
  <c r="U142" i="13"/>
  <c r="G90" i="7"/>
  <c r="L89" i="7"/>
  <c r="V144" i="13" l="1"/>
  <c r="U143" i="13"/>
  <c r="T143" i="13"/>
  <c r="L90" i="7"/>
  <c r="G91" i="7"/>
  <c r="T144" i="13" l="1"/>
  <c r="V145" i="13"/>
  <c r="U144" i="13"/>
  <c r="G92" i="7"/>
  <c r="L91" i="7"/>
  <c r="T145" i="13" l="1"/>
  <c r="U145" i="13"/>
  <c r="V146" i="13"/>
  <c r="L92" i="7"/>
  <c r="G93" i="7"/>
  <c r="T146" i="13" l="1"/>
  <c r="U146" i="13"/>
  <c r="V147" i="13"/>
  <c r="G94" i="7"/>
  <c r="L93" i="7"/>
  <c r="U147" i="13" l="1"/>
  <c r="V148" i="13"/>
  <c r="T147" i="13"/>
  <c r="L94" i="7"/>
  <c r="G95" i="7"/>
  <c r="T148" i="13" l="1"/>
  <c r="U148" i="13"/>
  <c r="V149" i="13"/>
  <c r="G96" i="7"/>
  <c r="L95" i="7"/>
  <c r="T149" i="13" l="1"/>
  <c r="V150" i="13"/>
  <c r="U149" i="13"/>
  <c r="L96" i="7"/>
  <c r="G97" i="7"/>
  <c r="U150" i="13" l="1"/>
  <c r="T150" i="13"/>
  <c r="V151" i="13"/>
  <c r="G98" i="7"/>
  <c r="L97" i="7"/>
  <c r="V152" i="13" l="1"/>
  <c r="U151" i="13"/>
  <c r="T151" i="13"/>
  <c r="L98" i="7"/>
  <c r="G99" i="7"/>
  <c r="T152" i="13" l="1"/>
  <c r="V153" i="13"/>
  <c r="U152" i="13"/>
  <c r="G100" i="7"/>
  <c r="L99" i="7"/>
  <c r="T153" i="13" l="1"/>
  <c r="U153" i="13"/>
  <c r="V154" i="13"/>
  <c r="L100" i="7"/>
  <c r="G101" i="7"/>
  <c r="V155" i="13" l="1"/>
  <c r="T154" i="13"/>
  <c r="U154" i="13"/>
  <c r="G102" i="7"/>
  <c r="L101" i="7"/>
  <c r="U155" i="13" l="1"/>
  <c r="V156" i="13"/>
  <c r="T155" i="13"/>
  <c r="L102" i="7"/>
  <c r="G103" i="7"/>
  <c r="T156" i="13" l="1"/>
  <c r="U156" i="13"/>
  <c r="V157" i="13"/>
  <c r="L103" i="7"/>
  <c r="G104" i="7"/>
  <c r="V158" i="13" l="1"/>
  <c r="T157" i="13"/>
  <c r="U157" i="13"/>
  <c r="L104" i="7"/>
  <c r="G105" i="7"/>
  <c r="V159" i="13" l="1"/>
  <c r="U158" i="13"/>
  <c r="T158" i="13"/>
  <c r="G106" i="7"/>
  <c r="L105" i="7"/>
  <c r="T159" i="13" l="1"/>
  <c r="V160" i="13"/>
  <c r="U159" i="13"/>
  <c r="L106" i="7"/>
  <c r="G6" i="12" s="1"/>
  <c r="H6" i="12" s="1"/>
  <c r="G107" i="7"/>
  <c r="T160" i="13" l="1"/>
  <c r="U160" i="13"/>
  <c r="V161" i="13"/>
  <c r="G108" i="7"/>
  <c r="L107" i="7"/>
  <c r="G7" i="12" s="1"/>
  <c r="H7" i="12" s="1"/>
  <c r="I7" i="12" s="1"/>
  <c r="J8" i="12" l="1"/>
  <c r="V162" i="13"/>
  <c r="U161" i="13"/>
  <c r="T161" i="13"/>
  <c r="L108" i="7"/>
  <c r="G8" i="12" s="1"/>
  <c r="H8" i="12" s="1"/>
  <c r="I8" i="12" s="1"/>
  <c r="G109" i="7"/>
  <c r="J9" i="12" l="1"/>
  <c r="T162" i="13"/>
  <c r="U162" i="13"/>
  <c r="V163" i="13"/>
  <c r="G110" i="7"/>
  <c r="L109" i="7"/>
  <c r="G9" i="12" s="1"/>
  <c r="H9" i="12" s="1"/>
  <c r="I9" i="12" s="1"/>
  <c r="J10" i="12" l="1"/>
  <c r="V164" i="13"/>
  <c r="T163" i="13"/>
  <c r="U163" i="13"/>
  <c r="L110" i="7"/>
  <c r="G10" i="12" s="1"/>
  <c r="H10" i="12" s="1"/>
  <c r="I10" i="12" s="1"/>
  <c r="G111" i="7"/>
  <c r="J11" i="12" l="1"/>
  <c r="U164" i="13"/>
  <c r="V165" i="13"/>
  <c r="T164" i="13"/>
  <c r="G112" i="7"/>
  <c r="L111" i="7"/>
  <c r="G11" i="12" s="1"/>
  <c r="H11" i="12" s="1"/>
  <c r="I11" i="12" s="1"/>
  <c r="J12" i="12" l="1"/>
  <c r="U165" i="13"/>
  <c r="V166" i="13"/>
  <c r="T165" i="13"/>
  <c r="L112" i="7"/>
  <c r="G12" i="12" s="1"/>
  <c r="H12" i="12" s="1"/>
  <c r="I12" i="12" s="1"/>
  <c r="G113" i="7"/>
  <c r="J13" i="12" l="1"/>
  <c r="U166" i="13"/>
  <c r="T166" i="13"/>
  <c r="V167" i="13"/>
  <c r="G114" i="7"/>
  <c r="L113" i="7"/>
  <c r="G13" i="12" s="1"/>
  <c r="H13" i="12" s="1"/>
  <c r="I13" i="12" s="1"/>
  <c r="J14" i="12" l="1"/>
  <c r="V168" i="13"/>
  <c r="U167" i="13"/>
  <c r="T167" i="13"/>
  <c r="L114" i="7"/>
  <c r="G14" i="12" s="1"/>
  <c r="H14" i="12" s="1"/>
  <c r="I14" i="12" s="1"/>
  <c r="G115" i="7"/>
  <c r="J15" i="12" l="1"/>
  <c r="T168" i="13"/>
  <c r="V169" i="13"/>
  <c r="U168" i="13"/>
  <c r="G116" i="7"/>
  <c r="L115" i="7"/>
  <c r="G15" i="12" s="1"/>
  <c r="H15" i="12" s="1"/>
  <c r="I15" i="12" s="1"/>
  <c r="J16" i="12" l="1"/>
  <c r="T169" i="13"/>
  <c r="V170" i="13"/>
  <c r="U169" i="13"/>
  <c r="L116" i="7"/>
  <c r="G16" i="12" s="1"/>
  <c r="H16" i="12" s="1"/>
  <c r="I16" i="12" s="1"/>
  <c r="G117" i="7"/>
  <c r="J17" i="12" l="1"/>
  <c r="V171" i="13"/>
  <c r="U170" i="13"/>
  <c r="T170" i="13"/>
  <c r="G118" i="7"/>
  <c r="L117" i="7"/>
  <c r="G17" i="12" s="1"/>
  <c r="H17" i="12" s="1"/>
  <c r="I17" i="12" s="1"/>
  <c r="J18" i="12" l="1"/>
  <c r="T171" i="13"/>
  <c r="V172" i="13"/>
  <c r="U171" i="13"/>
  <c r="L118" i="7"/>
  <c r="G18" i="12" s="1"/>
  <c r="H18" i="12" s="1"/>
  <c r="I18" i="12" s="1"/>
  <c r="G119" i="7"/>
  <c r="J19" i="12" l="1"/>
  <c r="T172" i="13"/>
  <c r="U172" i="13"/>
  <c r="V173" i="13"/>
  <c r="G120" i="7"/>
  <c r="L119" i="7"/>
  <c r="G19" i="12" s="1"/>
  <c r="H19" i="12" s="1"/>
  <c r="I19" i="12" s="1"/>
  <c r="J20" i="12" l="1"/>
  <c r="T173" i="13"/>
  <c r="U173" i="13"/>
  <c r="V174" i="13"/>
  <c r="L120" i="7"/>
  <c r="G20" i="12" s="1"/>
  <c r="H20" i="12" s="1"/>
  <c r="I20" i="12" s="1"/>
  <c r="G121" i="7"/>
  <c r="J21" i="12" l="1"/>
  <c r="U174" i="13"/>
  <c r="V175" i="13"/>
  <c r="T174" i="13"/>
  <c r="G122" i="7"/>
  <c r="L121" i="7"/>
  <c r="G21" i="12" s="1"/>
  <c r="H21" i="12" s="1"/>
  <c r="I21" i="12" s="1"/>
  <c r="J22" i="12" l="1"/>
  <c r="T175" i="13"/>
  <c r="U175" i="13"/>
  <c r="V176" i="13"/>
  <c r="L122" i="7"/>
  <c r="G22" i="12" s="1"/>
  <c r="H22" i="12" s="1"/>
  <c r="I22" i="12" s="1"/>
  <c r="G123" i="7"/>
  <c r="J23" i="12" l="1"/>
  <c r="T176" i="13"/>
  <c r="V177" i="13"/>
  <c r="U176" i="13"/>
  <c r="G124" i="7"/>
  <c r="L123" i="7"/>
  <c r="G23" i="12" s="1"/>
  <c r="H23" i="12" s="1"/>
  <c r="I23" i="12" s="1"/>
  <c r="J24" i="12" l="1"/>
  <c r="T177" i="13"/>
  <c r="V178" i="13"/>
  <c r="U177" i="13"/>
  <c r="L124" i="7"/>
  <c r="G24" i="12" s="1"/>
  <c r="H24" i="12" s="1"/>
  <c r="I24" i="12" s="1"/>
  <c r="G125" i="7"/>
  <c r="J25" i="12" l="1"/>
  <c r="V179" i="13"/>
  <c r="U178" i="13"/>
  <c r="T178" i="13"/>
  <c r="G126" i="7"/>
  <c r="L125" i="7"/>
  <c r="G25" i="12" s="1"/>
  <c r="H25" i="12" s="1"/>
  <c r="I25" i="12" s="1"/>
  <c r="J26" i="12" l="1"/>
  <c r="T179" i="13"/>
  <c r="V180" i="13"/>
  <c r="U179" i="13"/>
  <c r="L126" i="7"/>
  <c r="G26" i="12" s="1"/>
  <c r="H26" i="12" s="1"/>
  <c r="I26" i="12" s="1"/>
  <c r="G127" i="7"/>
  <c r="J27" i="12" l="1"/>
  <c r="T180" i="13"/>
  <c r="U180" i="13"/>
  <c r="V181" i="13"/>
  <c r="G128" i="7"/>
  <c r="L127" i="7"/>
  <c r="G27" i="12" s="1"/>
  <c r="H27" i="12" s="1"/>
  <c r="I27" i="12" s="1"/>
  <c r="J28" i="12" l="1"/>
  <c r="T181" i="13"/>
  <c r="U181" i="13"/>
  <c r="V182" i="13"/>
  <c r="L128" i="7"/>
  <c r="G28" i="12" s="1"/>
  <c r="H28" i="12" s="1"/>
  <c r="I28" i="12" s="1"/>
  <c r="G129" i="7"/>
  <c r="J29" i="12" l="1"/>
  <c r="V183" i="13"/>
  <c r="U182" i="13"/>
  <c r="T182" i="13"/>
  <c r="G130" i="7"/>
  <c r="L129" i="7"/>
  <c r="G29" i="12" s="1"/>
  <c r="H29" i="12" s="1"/>
  <c r="I29" i="12" s="1"/>
  <c r="J30" i="12" l="1"/>
  <c r="T183" i="13"/>
  <c r="V184" i="13"/>
  <c r="U183" i="13"/>
  <c r="L130" i="7"/>
  <c r="G30" i="12" s="1"/>
  <c r="H30" i="12" s="1"/>
  <c r="I30" i="12" s="1"/>
  <c r="G131" i="7"/>
  <c r="J31" i="12" l="1"/>
  <c r="T184" i="13"/>
  <c r="U184" i="13"/>
  <c r="V185" i="13"/>
  <c r="G132" i="7"/>
  <c r="L131" i="7"/>
  <c r="G31" i="12" s="1"/>
  <c r="H31" i="12" s="1"/>
  <c r="I31" i="12" s="1"/>
  <c r="J32" i="12" l="1"/>
  <c r="T185" i="13"/>
  <c r="U185" i="13"/>
  <c r="V186" i="13"/>
  <c r="L132" i="7"/>
  <c r="G32" i="12" s="1"/>
  <c r="H32" i="12" s="1"/>
  <c r="I32" i="12" s="1"/>
  <c r="G133" i="7"/>
  <c r="J33" i="12" l="1"/>
  <c r="U186" i="13"/>
  <c r="V187" i="13"/>
  <c r="T186" i="13"/>
  <c r="G134" i="7"/>
  <c r="L133" i="7"/>
  <c r="G33" i="12" s="1"/>
  <c r="H33" i="12" s="1"/>
  <c r="I33" i="12" s="1"/>
  <c r="J34" i="12" l="1"/>
  <c r="T187" i="13"/>
  <c r="U187" i="13"/>
  <c r="V188" i="13"/>
  <c r="L134" i="7"/>
  <c r="G34" i="12" s="1"/>
  <c r="H34" i="12" s="1"/>
  <c r="I34" i="12" s="1"/>
  <c r="G135" i="7"/>
  <c r="J35" i="12" l="1"/>
  <c r="U188" i="13"/>
  <c r="V189" i="13"/>
  <c r="T188" i="13"/>
  <c r="G136" i="7"/>
  <c r="L135" i="7"/>
  <c r="G35" i="12" s="1"/>
  <c r="H35" i="12" s="1"/>
  <c r="I35" i="12" s="1"/>
  <c r="J36" i="12" l="1"/>
  <c r="T189" i="13"/>
  <c r="U189" i="13"/>
  <c r="V190" i="13"/>
  <c r="L136" i="7"/>
  <c r="G36" i="12" s="1"/>
  <c r="H36" i="12" s="1"/>
  <c r="I36" i="12" s="1"/>
  <c r="G137" i="7"/>
  <c r="J37" i="12" l="1"/>
  <c r="V191" i="13"/>
  <c r="T190" i="13"/>
  <c r="U190" i="13"/>
  <c r="G138" i="7"/>
  <c r="L137" i="7"/>
  <c r="G37" i="12" s="1"/>
  <c r="H37" i="12" s="1"/>
  <c r="I37" i="12" s="1"/>
  <c r="J38" i="12" l="1"/>
  <c r="T191" i="13"/>
  <c r="U191" i="13"/>
  <c r="V192" i="13"/>
  <c r="L138" i="7"/>
  <c r="G38" i="12" s="1"/>
  <c r="H38" i="12" s="1"/>
  <c r="I38" i="12" s="1"/>
  <c r="G139" i="7"/>
  <c r="J39" i="12" l="1"/>
  <c r="T192" i="13"/>
  <c r="U192" i="13"/>
  <c r="V193" i="13"/>
  <c r="L139" i="7"/>
  <c r="G39" i="12" s="1"/>
  <c r="H39" i="12" s="1"/>
  <c r="I39" i="12" s="1"/>
  <c r="G140" i="7"/>
  <c r="J40" i="12" l="1"/>
  <c r="U193" i="13"/>
  <c r="V194" i="13"/>
  <c r="T193" i="13"/>
  <c r="L140" i="7"/>
  <c r="G40" i="12" s="1"/>
  <c r="H40" i="12" s="1"/>
  <c r="I40" i="12" s="1"/>
  <c r="G141" i="7"/>
  <c r="J41" i="12" l="1"/>
  <c r="T194" i="13"/>
  <c r="U194" i="13"/>
  <c r="V195" i="13"/>
  <c r="G142" i="7"/>
  <c r="L141" i="7"/>
  <c r="G41" i="12" s="1"/>
  <c r="H41" i="12" s="1"/>
  <c r="I41" i="12" s="1"/>
  <c r="J42" i="12" l="1"/>
  <c r="T195" i="13"/>
  <c r="V196" i="13"/>
  <c r="U195" i="13"/>
  <c r="L142" i="7"/>
  <c r="G42" i="12" s="1"/>
  <c r="H42" i="12" s="1"/>
  <c r="I42" i="12" s="1"/>
  <c r="G143" i="7"/>
  <c r="J43" i="12" l="1"/>
  <c r="V197" i="13"/>
  <c r="U196" i="13"/>
  <c r="T196" i="13"/>
  <c r="G144" i="7"/>
  <c r="L143" i="7"/>
  <c r="G43" i="12" s="1"/>
  <c r="H43" i="12" s="1"/>
  <c r="I43" i="12" s="1"/>
  <c r="J44" i="12" l="1"/>
  <c r="V198" i="13"/>
  <c r="T197" i="13"/>
  <c r="U197" i="13"/>
  <c r="L144" i="7"/>
  <c r="G44" i="12" s="1"/>
  <c r="H44" i="12" s="1"/>
  <c r="I44" i="12" s="1"/>
  <c r="G145" i="7"/>
  <c r="J45" i="12" l="1"/>
  <c r="U198" i="13"/>
  <c r="V199" i="13"/>
  <c r="T198" i="13"/>
  <c r="L145" i="7"/>
  <c r="G45" i="12" s="1"/>
  <c r="H45" i="12" s="1"/>
  <c r="I45" i="12" s="1"/>
  <c r="G146" i="7"/>
  <c r="J46" i="12" l="1"/>
  <c r="U199" i="13"/>
  <c r="T199" i="13"/>
  <c r="V200" i="13"/>
  <c r="L146" i="7"/>
  <c r="G46" i="12" s="1"/>
  <c r="H46" i="12" s="1"/>
  <c r="I46" i="12" s="1"/>
  <c r="G147" i="7"/>
  <c r="J47" i="12" l="1"/>
  <c r="U200" i="13"/>
  <c r="T200" i="13"/>
  <c r="V201" i="13"/>
  <c r="L147" i="7"/>
  <c r="G47" i="12" s="1"/>
  <c r="H47" i="12" s="1"/>
  <c r="I47" i="12" s="1"/>
  <c r="G148" i="7"/>
  <c r="J48" i="12" l="1"/>
  <c r="U201" i="13"/>
  <c r="V202" i="13"/>
  <c r="T201" i="13"/>
  <c r="L148" i="7"/>
  <c r="G48" i="12" s="1"/>
  <c r="H48" i="12" s="1"/>
  <c r="I48" i="12" s="1"/>
  <c r="G149" i="7"/>
  <c r="J49" i="12" l="1"/>
  <c r="T202" i="13"/>
  <c r="U202" i="13"/>
  <c r="V203" i="13"/>
  <c r="L149" i="7"/>
  <c r="G49" i="12" s="1"/>
  <c r="H49" i="12" s="1"/>
  <c r="I49" i="12" s="1"/>
  <c r="G150" i="7"/>
  <c r="J50" i="12" l="1"/>
  <c r="V204" i="13"/>
  <c r="T203" i="13"/>
  <c r="U203" i="13"/>
  <c r="L150" i="7"/>
  <c r="G50" i="12" s="1"/>
  <c r="H50" i="12" s="1"/>
  <c r="I50" i="12" s="1"/>
  <c r="G151" i="7"/>
  <c r="J51" i="12" l="1"/>
  <c r="U204" i="13"/>
  <c r="V205" i="13"/>
  <c r="T204" i="13"/>
  <c r="L151" i="7"/>
  <c r="G51" i="12" s="1"/>
  <c r="H51" i="12" s="1"/>
  <c r="I51" i="12" s="1"/>
  <c r="G152" i="7"/>
  <c r="J52" i="12" l="1"/>
  <c r="V206" i="13"/>
  <c r="T205" i="13"/>
  <c r="U205" i="13"/>
  <c r="L152" i="7"/>
  <c r="G52" i="12" s="1"/>
  <c r="H52" i="12" s="1"/>
  <c r="I52" i="12" s="1"/>
  <c r="G153" i="7"/>
  <c r="J53" i="12" l="1"/>
  <c r="U206" i="13"/>
  <c r="V207" i="13"/>
  <c r="T206" i="13"/>
  <c r="G154" i="7"/>
  <c r="L153" i="7"/>
  <c r="G53" i="12" s="1"/>
  <c r="H53" i="12" s="1"/>
  <c r="I53" i="12" s="1"/>
  <c r="J54" i="12" l="1"/>
  <c r="T207" i="13"/>
  <c r="U207" i="13"/>
  <c r="V208" i="13"/>
  <c r="G155" i="7"/>
  <c r="L154" i="7"/>
  <c r="G54" i="12" s="1"/>
  <c r="H54" i="12" s="1"/>
  <c r="I54" i="12" s="1"/>
  <c r="J55" i="12" l="1"/>
  <c r="T208" i="13"/>
  <c r="U208" i="13"/>
  <c r="V209" i="13"/>
  <c r="G156" i="7"/>
  <c r="L155" i="7"/>
  <c r="G55" i="12" s="1"/>
  <c r="H55" i="12" s="1"/>
  <c r="I55" i="12" s="1"/>
  <c r="J56" i="12" l="1"/>
  <c r="V210" i="13"/>
  <c r="U209" i="13"/>
  <c r="T209" i="13"/>
  <c r="G157" i="7"/>
  <c r="L156" i="7"/>
  <c r="G56" i="12" s="1"/>
  <c r="H56" i="12" s="1"/>
  <c r="I56" i="12" s="1"/>
  <c r="J57" i="12" l="1"/>
  <c r="T210" i="13"/>
  <c r="V211" i="13"/>
  <c r="U210" i="13"/>
  <c r="L157" i="7"/>
  <c r="G57" i="12" s="1"/>
  <c r="H57" i="12" s="1"/>
  <c r="I57" i="12" s="1"/>
  <c r="G158" i="7"/>
  <c r="J58" i="12" l="1"/>
  <c r="T211" i="13"/>
  <c r="V212" i="13"/>
  <c r="U211" i="13"/>
  <c r="G159" i="7"/>
  <c r="L158" i="7"/>
  <c r="G58" i="12" s="1"/>
  <c r="H58" i="12" s="1"/>
  <c r="I58" i="12" s="1"/>
  <c r="J59" i="12" l="1"/>
  <c r="U212" i="13"/>
  <c r="T212" i="13"/>
  <c r="V213" i="13"/>
  <c r="L159" i="7"/>
  <c r="G59" i="12" s="1"/>
  <c r="H59" i="12" s="1"/>
  <c r="I59" i="12" s="1"/>
  <c r="G160" i="7"/>
  <c r="J60" i="12" l="1"/>
  <c r="V214" i="13"/>
  <c r="U213" i="13"/>
  <c r="T213" i="13"/>
  <c r="G161" i="7"/>
  <c r="L160" i="7"/>
  <c r="G60" i="12" s="1"/>
  <c r="H60" i="12" s="1"/>
  <c r="I60" i="12" s="1"/>
  <c r="J61" i="12" l="1"/>
  <c r="T214" i="13"/>
  <c r="V215" i="13"/>
  <c r="U214" i="13"/>
  <c r="G162" i="7"/>
  <c r="L161" i="7"/>
  <c r="G61" i="12" s="1"/>
  <c r="H61" i="12" s="1"/>
  <c r="I61" i="12" s="1"/>
  <c r="J62" i="12" l="1"/>
  <c r="U215" i="13"/>
  <c r="T215" i="13"/>
  <c r="V216" i="13"/>
  <c r="G163" i="7"/>
  <c r="L162" i="7"/>
  <c r="G62" i="12" s="1"/>
  <c r="H62" i="12" s="1"/>
  <c r="I62" i="12" s="1"/>
  <c r="J63" i="12" l="1"/>
  <c r="U216" i="13"/>
  <c r="V217" i="13"/>
  <c r="T216" i="13"/>
  <c r="G164" i="7"/>
  <c r="L163" i="7"/>
  <c r="G63" i="12" s="1"/>
  <c r="H63" i="12" s="1"/>
  <c r="I63" i="12" s="1"/>
  <c r="J64" i="12" l="1"/>
  <c r="T217" i="13"/>
  <c r="U217" i="13"/>
  <c r="V218" i="13"/>
  <c r="G165" i="7"/>
  <c r="L164" i="7"/>
  <c r="G64" i="12" s="1"/>
  <c r="H64" i="12" s="1"/>
  <c r="I64" i="12" s="1"/>
  <c r="J65" i="12" l="1"/>
  <c r="T218" i="13"/>
  <c r="V219" i="13"/>
  <c r="U218" i="13"/>
  <c r="L165" i="7"/>
  <c r="G65" i="12" s="1"/>
  <c r="H65" i="12" s="1"/>
  <c r="I65" i="12" s="1"/>
  <c r="G166" i="7"/>
  <c r="J66" i="12" l="1"/>
  <c r="U219" i="13"/>
  <c r="T219" i="13"/>
  <c r="V220" i="13"/>
  <c r="G167" i="7"/>
  <c r="L166" i="7"/>
  <c r="G66" i="12" s="1"/>
  <c r="H66" i="12" s="1"/>
  <c r="I66" i="12" s="1"/>
  <c r="J67" i="12" l="1"/>
  <c r="V221" i="13"/>
  <c r="U220" i="13"/>
  <c r="T220" i="13"/>
  <c r="L167" i="7"/>
  <c r="G67" i="12" s="1"/>
  <c r="H67" i="12" s="1"/>
  <c r="I67" i="12" s="1"/>
  <c r="G168" i="7"/>
  <c r="J68" i="12" l="1"/>
  <c r="T221" i="13"/>
  <c r="V222" i="13"/>
  <c r="U221" i="13"/>
  <c r="G169" i="7"/>
  <c r="L168" i="7"/>
  <c r="G68" i="12" s="1"/>
  <c r="H68" i="12" s="1"/>
  <c r="I68" i="12" s="1"/>
  <c r="J69" i="12" l="1"/>
  <c r="T222" i="13"/>
  <c r="U222" i="13"/>
  <c r="V223" i="13"/>
  <c r="G170" i="7"/>
  <c r="L169" i="7"/>
  <c r="G69" i="12" s="1"/>
  <c r="H69" i="12" s="1"/>
  <c r="I69" i="12" s="1"/>
  <c r="J70" i="12" l="1"/>
  <c r="V224" i="13"/>
  <c r="U223" i="13"/>
  <c r="T223" i="13"/>
  <c r="G171" i="7"/>
  <c r="L170" i="7"/>
  <c r="G70" i="12" s="1"/>
  <c r="H70" i="12" s="1"/>
  <c r="I70" i="12" s="1"/>
  <c r="J71" i="12" l="1"/>
  <c r="V225" i="13"/>
  <c r="T224" i="13"/>
  <c r="U224" i="13"/>
  <c r="G172" i="7"/>
  <c r="L171" i="7"/>
  <c r="G71" i="12" s="1"/>
  <c r="H71" i="12" s="1"/>
  <c r="I71" i="12" s="1"/>
  <c r="J72" i="12" l="1"/>
  <c r="U225" i="13"/>
  <c r="V226" i="13"/>
  <c r="T225" i="13"/>
  <c r="G173" i="7"/>
  <c r="L172" i="7"/>
  <c r="G72" i="12" s="1"/>
  <c r="H72" i="12" s="1"/>
  <c r="I72" i="12" s="1"/>
  <c r="J73" i="12" l="1"/>
  <c r="T226" i="13"/>
  <c r="U226" i="13"/>
  <c r="V227" i="13"/>
  <c r="L173" i="7"/>
  <c r="G73" i="12" s="1"/>
  <c r="H73" i="12" s="1"/>
  <c r="I73" i="12" s="1"/>
  <c r="G174" i="7"/>
  <c r="J74" i="12" l="1"/>
  <c r="T227" i="13"/>
  <c r="U227" i="13"/>
  <c r="V228" i="13"/>
  <c r="G175" i="7"/>
  <c r="L174" i="7"/>
  <c r="G74" i="12" s="1"/>
  <c r="H74" i="12" s="1"/>
  <c r="I74" i="12" s="1"/>
  <c r="J75" i="12" l="1"/>
  <c r="T228" i="13"/>
  <c r="U228" i="13"/>
  <c r="V229" i="13"/>
  <c r="L175" i="7"/>
  <c r="G75" i="12" s="1"/>
  <c r="H75" i="12" s="1"/>
  <c r="I75" i="12" s="1"/>
  <c r="G176" i="7"/>
  <c r="J76" i="12" l="1"/>
  <c r="V230" i="13"/>
  <c r="T229" i="13"/>
  <c r="U229" i="13"/>
  <c r="G177" i="7"/>
  <c r="L176" i="7"/>
  <c r="G76" i="12" s="1"/>
  <c r="H76" i="12" s="1"/>
  <c r="I76" i="12" s="1"/>
  <c r="J77" i="12" l="1"/>
  <c r="U230" i="13"/>
  <c r="V231" i="13"/>
  <c r="T230" i="13"/>
  <c r="L177" i="7"/>
  <c r="G77" i="12" s="1"/>
  <c r="H77" i="12" s="1"/>
  <c r="I77" i="12" s="1"/>
  <c r="G178" i="7"/>
  <c r="J78" i="12" l="1"/>
  <c r="T231" i="13"/>
  <c r="U231" i="13"/>
  <c r="V232" i="13"/>
  <c r="G179" i="7"/>
  <c r="L178" i="7"/>
  <c r="G78" i="12" s="1"/>
  <c r="H78" i="12" s="1"/>
  <c r="I78" i="12" s="1"/>
  <c r="J79" i="12" l="1"/>
  <c r="T232" i="13"/>
  <c r="U232" i="13"/>
  <c r="V233" i="13"/>
  <c r="G180" i="7"/>
  <c r="L179" i="7"/>
  <c r="G79" i="12" s="1"/>
  <c r="H79" i="12" s="1"/>
  <c r="I79" i="12" s="1"/>
  <c r="J80" i="12" l="1"/>
  <c r="V234" i="13"/>
  <c r="T233" i="13"/>
  <c r="U233" i="13"/>
  <c r="G181" i="7"/>
  <c r="L180" i="7"/>
  <c r="G80" i="12" s="1"/>
  <c r="H80" i="12" s="1"/>
  <c r="I80" i="12" s="1"/>
  <c r="J81" i="12" l="1"/>
  <c r="U234" i="13"/>
  <c r="V235" i="13"/>
  <c r="T234" i="13"/>
  <c r="L181" i="7"/>
  <c r="G81" i="12" s="1"/>
  <c r="H81" i="12" s="1"/>
  <c r="I81" i="12" s="1"/>
  <c r="G182" i="7"/>
  <c r="J82" i="12" l="1"/>
  <c r="U235" i="13"/>
  <c r="V236" i="13"/>
  <c r="T235" i="13"/>
  <c r="G183" i="7"/>
  <c r="L182" i="7"/>
  <c r="G82" i="12" s="1"/>
  <c r="H82" i="12" s="1"/>
  <c r="I82" i="12" s="1"/>
  <c r="J83" i="12" l="1"/>
  <c r="U236" i="13"/>
  <c r="T236" i="13"/>
  <c r="V237" i="13"/>
  <c r="L183" i="7"/>
  <c r="G83" i="12" s="1"/>
  <c r="H83" i="12" s="1"/>
  <c r="I83" i="12" s="1"/>
  <c r="G184" i="7"/>
  <c r="J84" i="12" l="1"/>
  <c r="V238" i="13"/>
  <c r="U237" i="13"/>
  <c r="T237" i="13"/>
  <c r="G185" i="7"/>
  <c r="L184" i="7"/>
  <c r="G84" i="12" s="1"/>
  <c r="H84" i="12" s="1"/>
  <c r="I84" i="12" s="1"/>
  <c r="J85" i="12" l="1"/>
  <c r="T238" i="13"/>
  <c r="V239" i="13"/>
  <c r="U238" i="13"/>
  <c r="G186" i="7"/>
  <c r="L185" i="7"/>
  <c r="G85" i="12" s="1"/>
  <c r="H85" i="12" s="1"/>
  <c r="I85" i="12" s="1"/>
  <c r="J86" i="12" l="1"/>
  <c r="U239" i="13"/>
  <c r="T239" i="13"/>
  <c r="V240" i="13"/>
  <c r="G187" i="7"/>
  <c r="L186" i="7"/>
  <c r="G86" i="12" s="1"/>
  <c r="H86" i="12" s="1"/>
  <c r="I86" i="12" s="1"/>
  <c r="J87" i="12" l="1"/>
  <c r="V241" i="13"/>
  <c r="U240" i="13"/>
  <c r="T240" i="13"/>
  <c r="G188" i="7"/>
  <c r="L187" i="7"/>
  <c r="G87" i="12" s="1"/>
  <c r="H87" i="12" s="1"/>
  <c r="I87" i="12" s="1"/>
  <c r="J88" i="12" l="1"/>
  <c r="U241" i="13"/>
  <c r="T241" i="13"/>
  <c r="V242" i="13"/>
  <c r="G189" i="7"/>
  <c r="L188" i="7"/>
  <c r="G88" i="12" s="1"/>
  <c r="H88" i="12" s="1"/>
  <c r="I88" i="12" s="1"/>
  <c r="J89" i="12" l="1"/>
  <c r="U242" i="13"/>
  <c r="T242" i="13"/>
  <c r="V243" i="13"/>
  <c r="L189" i="7"/>
  <c r="G89" i="12" s="1"/>
  <c r="H89" i="12" s="1"/>
  <c r="I89" i="12" s="1"/>
  <c r="G190" i="7"/>
  <c r="J90" i="12" l="1"/>
  <c r="U243" i="13"/>
  <c r="V244" i="13"/>
  <c r="T243" i="13"/>
  <c r="G191" i="7"/>
  <c r="L190" i="7"/>
  <c r="G90" i="12" s="1"/>
  <c r="H90" i="12" s="1"/>
  <c r="I90" i="12" s="1"/>
  <c r="J91" i="12" l="1"/>
  <c r="T244" i="13"/>
  <c r="U244" i="13"/>
  <c r="V245" i="13"/>
  <c r="L191" i="7"/>
  <c r="G91" i="12" s="1"/>
  <c r="H91" i="12" s="1"/>
  <c r="I91" i="12" s="1"/>
  <c r="G192" i="7"/>
  <c r="J92" i="12" l="1"/>
  <c r="V246" i="13"/>
  <c r="T245" i="13"/>
  <c r="U245" i="13"/>
  <c r="G193" i="7"/>
  <c r="L192" i="7"/>
  <c r="G92" i="12" s="1"/>
  <c r="H92" i="12" s="1"/>
  <c r="I92" i="12" s="1"/>
  <c r="J93" i="12" l="1"/>
  <c r="V247" i="13"/>
  <c r="T246" i="13"/>
  <c r="U246" i="13"/>
  <c r="L193" i="7"/>
  <c r="G93" i="12" s="1"/>
  <c r="H93" i="12" s="1"/>
  <c r="I93" i="12" s="1"/>
  <c r="G194" i="7"/>
  <c r="J94" i="12" l="1"/>
  <c r="U247" i="13"/>
  <c r="T247" i="13"/>
  <c r="V248" i="13"/>
  <c r="G195" i="7"/>
  <c r="L194" i="7"/>
  <c r="G94" i="12" s="1"/>
  <c r="H94" i="12" s="1"/>
  <c r="I94" i="12" s="1"/>
  <c r="J95" i="12" l="1"/>
  <c r="V249" i="13"/>
  <c r="U248" i="13"/>
  <c r="T248" i="13"/>
  <c r="G196" i="7"/>
  <c r="L195" i="7"/>
  <c r="G95" i="12" s="1"/>
  <c r="H95" i="12" s="1"/>
  <c r="I95" i="12" s="1"/>
  <c r="J96" i="12" l="1"/>
  <c r="T249" i="13"/>
  <c r="V250" i="13"/>
  <c r="U249" i="13"/>
  <c r="G197" i="7"/>
  <c r="L196" i="7"/>
  <c r="G96" i="12" s="1"/>
  <c r="H96" i="12" s="1"/>
  <c r="I96" i="12" s="1"/>
  <c r="J97" i="12" l="1"/>
  <c r="T250" i="13"/>
  <c r="V251" i="13"/>
  <c r="U250" i="13"/>
  <c r="L197" i="7"/>
  <c r="G97" i="12" s="1"/>
  <c r="H97" i="12" s="1"/>
  <c r="I97" i="12" s="1"/>
  <c r="G198" i="7"/>
  <c r="J98" i="12" l="1"/>
  <c r="V252" i="13"/>
  <c r="U251" i="13"/>
  <c r="T251" i="13"/>
  <c r="G199" i="7"/>
  <c r="L198" i="7"/>
  <c r="G98" i="12" s="1"/>
  <c r="H98" i="12" s="1"/>
  <c r="I98" i="12" s="1"/>
  <c r="J99" i="12" l="1"/>
  <c r="V253" i="13"/>
  <c r="T252" i="13"/>
  <c r="U252" i="13"/>
  <c r="L199" i="7"/>
  <c r="G99" i="12" s="1"/>
  <c r="H99" i="12" s="1"/>
  <c r="I99" i="12" s="1"/>
  <c r="G200" i="7"/>
  <c r="J100" i="12" l="1"/>
  <c r="U253" i="13"/>
  <c r="V254" i="13"/>
  <c r="T253" i="13"/>
  <c r="G201" i="7"/>
  <c r="L200" i="7"/>
  <c r="G100" i="12" s="1"/>
  <c r="H100" i="12" s="1"/>
  <c r="I100" i="12" s="1"/>
  <c r="J101" i="12" l="1"/>
  <c r="U254" i="13"/>
  <c r="T254" i="13"/>
  <c r="V255" i="13"/>
  <c r="G202" i="7"/>
  <c r="L201" i="7"/>
  <c r="G101" i="12" s="1"/>
  <c r="H101" i="12" s="1"/>
  <c r="I101" i="12" s="1"/>
  <c r="J102" i="12" l="1"/>
  <c r="V256" i="13"/>
  <c r="U255" i="13"/>
  <c r="T255" i="13"/>
  <c r="G203" i="7"/>
  <c r="L202" i="7"/>
  <c r="G102" i="12" s="1"/>
  <c r="H102" i="12" s="1"/>
  <c r="I102" i="12" s="1"/>
  <c r="J103" i="12" l="1"/>
  <c r="V257" i="13"/>
  <c r="T256" i="13"/>
  <c r="U256" i="13"/>
  <c r="G204" i="7"/>
  <c r="L203" i="7"/>
  <c r="G103" i="12" s="1"/>
  <c r="H103" i="12" s="1"/>
  <c r="I103" i="12" s="1"/>
  <c r="J104" i="12" l="1"/>
  <c r="U257" i="13"/>
  <c r="V258" i="13"/>
  <c r="T257" i="13"/>
  <c r="G205" i="7"/>
  <c r="L204" i="7"/>
  <c r="G104" i="12" s="1"/>
  <c r="H104" i="12" s="1"/>
  <c r="I104" i="12" s="1"/>
  <c r="J105" i="12" l="1"/>
  <c r="U258" i="13"/>
  <c r="T258" i="13"/>
  <c r="V259" i="13"/>
  <c r="L205" i="7"/>
  <c r="G105" i="12" s="1"/>
  <c r="H105" i="12" s="1"/>
  <c r="I105" i="12" s="1"/>
  <c r="G206" i="7"/>
  <c r="J106" i="12" l="1"/>
  <c r="V260" i="13"/>
  <c r="U259" i="13"/>
  <c r="T259" i="13"/>
  <c r="G207" i="7"/>
  <c r="L206" i="7"/>
  <c r="G106" i="12" s="1"/>
  <c r="H106" i="12" s="1"/>
  <c r="I106" i="12" s="1"/>
  <c r="J107" i="12" l="1"/>
  <c r="T260" i="13"/>
  <c r="V261" i="13"/>
  <c r="U260" i="13"/>
  <c r="L207" i="7"/>
  <c r="G107" i="12" s="1"/>
  <c r="H107" i="12" s="1"/>
  <c r="I107" i="12" s="1"/>
  <c r="G208" i="7"/>
  <c r="J108" i="12" l="1"/>
  <c r="T261" i="13"/>
  <c r="U261" i="13"/>
  <c r="V262" i="13"/>
  <c r="G209" i="7"/>
  <c r="L208" i="7"/>
  <c r="G108" i="12" s="1"/>
  <c r="H108" i="12" s="1"/>
  <c r="I108" i="12" s="1"/>
  <c r="J109" i="12" l="1"/>
  <c r="V263" i="13"/>
  <c r="T262" i="13"/>
  <c r="U262" i="13"/>
  <c r="L209" i="7"/>
  <c r="G109" i="12" s="1"/>
  <c r="H109" i="12" s="1"/>
  <c r="I109" i="12" s="1"/>
  <c r="G210" i="7"/>
  <c r="J110" i="12" l="1"/>
  <c r="U263" i="13"/>
  <c r="V264" i="13"/>
  <c r="T263" i="13"/>
  <c r="G211" i="7"/>
  <c r="L210" i="7"/>
  <c r="G110" i="12" s="1"/>
  <c r="H110" i="12" s="1"/>
  <c r="I110" i="12" s="1"/>
  <c r="J111" i="12" l="1"/>
  <c r="T264" i="13"/>
  <c r="U264" i="13"/>
  <c r="V265" i="13"/>
  <c r="G212" i="7"/>
  <c r="L211" i="7"/>
  <c r="G111" i="12" s="1"/>
  <c r="H111" i="12" s="1"/>
  <c r="I111" i="12" s="1"/>
  <c r="J112" i="12" l="1"/>
  <c r="V266" i="13"/>
  <c r="T265" i="13"/>
  <c r="U265" i="13"/>
  <c r="G213" i="7"/>
  <c r="L212" i="7"/>
  <c r="G112" i="12" s="1"/>
  <c r="H112" i="12" s="1"/>
  <c r="I112" i="12" s="1"/>
  <c r="J113" i="12" l="1"/>
  <c r="V267" i="13"/>
  <c r="U266" i="13"/>
  <c r="T266" i="13"/>
  <c r="L213" i="7"/>
  <c r="G113" i="12" s="1"/>
  <c r="H113" i="12" s="1"/>
  <c r="I113" i="12" s="1"/>
  <c r="G214" i="7"/>
  <c r="J114" i="12" l="1"/>
  <c r="T267" i="13"/>
  <c r="V268" i="13"/>
  <c r="U267" i="13"/>
  <c r="G215" i="7"/>
  <c r="L214" i="7"/>
  <c r="G114" i="12" s="1"/>
  <c r="H114" i="12" s="1"/>
  <c r="I114" i="12" s="1"/>
  <c r="J115" i="12" l="1"/>
  <c r="T268" i="13"/>
  <c r="U268" i="13"/>
  <c r="V269" i="13"/>
  <c r="L215" i="7"/>
  <c r="G115" i="12" s="1"/>
  <c r="H115" i="12" s="1"/>
  <c r="I115" i="12" s="1"/>
  <c r="G216" i="7"/>
  <c r="J116" i="12" l="1"/>
  <c r="T269" i="13"/>
  <c r="V270" i="13"/>
  <c r="U269" i="13"/>
  <c r="G217" i="7"/>
  <c r="L216" i="7"/>
  <c r="G116" i="12" s="1"/>
  <c r="H116" i="12" s="1"/>
  <c r="I116" i="12" s="1"/>
  <c r="J117" i="12" l="1"/>
  <c r="U270" i="13"/>
  <c r="T270" i="13"/>
  <c r="V271" i="13"/>
  <c r="L217" i="7"/>
  <c r="G117" i="12" s="1"/>
  <c r="H117" i="12" s="1"/>
  <c r="I117" i="12" s="1"/>
  <c r="G218" i="7"/>
  <c r="J118" i="12" l="1"/>
  <c r="V272" i="13"/>
  <c r="U271" i="13"/>
  <c r="T271" i="13"/>
  <c r="G219" i="7"/>
  <c r="L218" i="7"/>
  <c r="G118" i="12" s="1"/>
  <c r="H118" i="12" s="1"/>
  <c r="I118" i="12" s="1"/>
  <c r="J119" i="12" l="1"/>
  <c r="T272" i="13"/>
  <c r="V273" i="13"/>
  <c r="U272" i="13"/>
  <c r="G220" i="7"/>
  <c r="L219" i="7"/>
  <c r="G119" i="12" s="1"/>
  <c r="H119" i="12" s="1"/>
  <c r="I119" i="12" s="1"/>
  <c r="J120" i="12" l="1"/>
  <c r="T273" i="13"/>
  <c r="V274" i="13"/>
  <c r="U273" i="13"/>
  <c r="G221" i="7"/>
  <c r="L220" i="7"/>
  <c r="G120" i="12" s="1"/>
  <c r="H120" i="12" s="1"/>
  <c r="I120" i="12" s="1"/>
  <c r="J121" i="12" l="1"/>
  <c r="V275" i="13"/>
  <c r="U274" i="13"/>
  <c r="T274" i="13"/>
  <c r="G222" i="7"/>
  <c r="L221" i="7"/>
  <c r="G121" i="12" s="1"/>
  <c r="H121" i="12" s="1"/>
  <c r="I121" i="12" s="1"/>
  <c r="J122" i="12" l="1"/>
  <c r="T275" i="13"/>
  <c r="V276" i="13"/>
  <c r="U275" i="13"/>
  <c r="G223" i="7"/>
  <c r="L222" i="7"/>
  <c r="G122" i="12" s="1"/>
  <c r="H122" i="12" s="1"/>
  <c r="I122" i="12" s="1"/>
  <c r="J123" i="12" l="1"/>
  <c r="T276" i="13"/>
  <c r="U276" i="13"/>
  <c r="V277" i="13"/>
  <c r="G224" i="7"/>
  <c r="L223" i="7"/>
  <c r="G123" i="12" s="1"/>
  <c r="H123" i="12" s="1"/>
  <c r="I123" i="12" s="1"/>
  <c r="J124" i="12" l="1"/>
  <c r="T277" i="13"/>
  <c r="U277" i="13"/>
  <c r="V278" i="13"/>
  <c r="G225" i="7"/>
  <c r="L224" i="7"/>
  <c r="G124" i="12" s="1"/>
  <c r="H124" i="12" s="1"/>
  <c r="I124" i="12" s="1"/>
  <c r="J125" i="12" l="1"/>
  <c r="V279" i="13"/>
  <c r="U278" i="13"/>
  <c r="T278" i="13"/>
  <c r="G226" i="7"/>
  <c r="L225" i="7"/>
  <c r="G125" i="12" s="1"/>
  <c r="H125" i="12" s="1"/>
  <c r="I125" i="12" s="1"/>
  <c r="J126" i="12" l="1"/>
  <c r="T279" i="13"/>
  <c r="V280" i="13"/>
  <c r="U279" i="13"/>
  <c r="G227" i="7"/>
  <c r="L226" i="7"/>
  <c r="G126" i="12" s="1"/>
  <c r="H126" i="12" s="1"/>
  <c r="I126" i="12" s="1"/>
  <c r="J127" i="12" l="1"/>
  <c r="T280" i="13"/>
  <c r="U280" i="13"/>
  <c r="V281" i="13"/>
  <c r="G228" i="7"/>
  <c r="L227" i="7"/>
  <c r="G127" i="12" s="1"/>
  <c r="H127" i="12" s="1"/>
  <c r="I127" i="12" s="1"/>
  <c r="J128" i="12" l="1"/>
  <c r="V282" i="13"/>
  <c r="U281" i="13"/>
  <c r="T281" i="13"/>
  <c r="G229" i="7"/>
  <c r="L228" i="7"/>
  <c r="G128" i="12" s="1"/>
  <c r="H128" i="12" s="1"/>
  <c r="I128" i="12" s="1"/>
  <c r="J129" i="12" l="1"/>
  <c r="V283" i="13"/>
  <c r="T282" i="13"/>
  <c r="U282" i="13"/>
  <c r="G230" i="7"/>
  <c r="L229" i="7"/>
  <c r="G129" i="12" s="1"/>
  <c r="H129" i="12" s="1"/>
  <c r="I129" i="12" s="1"/>
  <c r="J130" i="12" l="1"/>
  <c r="U283" i="13"/>
  <c r="V284" i="13"/>
  <c r="T283" i="13"/>
  <c r="G231" i="7"/>
  <c r="L230" i="7"/>
  <c r="G130" i="12" s="1"/>
  <c r="H130" i="12" s="1"/>
  <c r="I130" i="12" s="1"/>
  <c r="J131" i="12" l="1"/>
  <c r="T284" i="13"/>
  <c r="U284" i="13"/>
  <c r="V285" i="13"/>
  <c r="G232" i="7"/>
  <c r="L231" i="7"/>
  <c r="G131" i="12" s="1"/>
  <c r="H131" i="12" s="1"/>
  <c r="I131" i="12" s="1"/>
  <c r="J132" i="12" l="1"/>
  <c r="T285" i="13"/>
  <c r="U285" i="13"/>
  <c r="V286" i="13"/>
  <c r="L232" i="7"/>
  <c r="G132" i="12" s="1"/>
  <c r="H132" i="12" s="1"/>
  <c r="I132" i="12" s="1"/>
  <c r="G233" i="7"/>
  <c r="J133" i="12" l="1"/>
  <c r="V287" i="13"/>
  <c r="T286" i="13"/>
  <c r="U286" i="13"/>
  <c r="G234" i="7"/>
  <c r="L233" i="7"/>
  <c r="G133" i="12" s="1"/>
  <c r="H133" i="12" s="1"/>
  <c r="I133" i="12" s="1"/>
  <c r="J134" i="12" l="1"/>
  <c r="U287" i="13"/>
  <c r="V288" i="13"/>
  <c r="T287" i="13"/>
  <c r="L234" i="7"/>
  <c r="G134" i="12" s="1"/>
  <c r="H134" i="12" s="1"/>
  <c r="I134" i="12" s="1"/>
  <c r="G235" i="7"/>
  <c r="J135" i="12" l="1"/>
  <c r="T288" i="13"/>
  <c r="U288" i="13"/>
  <c r="V289" i="13"/>
  <c r="G236" i="7"/>
  <c r="L235" i="7"/>
  <c r="G135" i="12" s="1"/>
  <c r="H135" i="12" s="1"/>
  <c r="I135" i="12" s="1"/>
  <c r="J136" i="12" l="1"/>
  <c r="V290" i="13"/>
  <c r="T289" i="13"/>
  <c r="U289" i="13"/>
  <c r="L236" i="7"/>
  <c r="G136" i="12" s="1"/>
  <c r="H136" i="12" s="1"/>
  <c r="I136" i="12" s="1"/>
  <c r="G237" i="7"/>
  <c r="J137" i="12" l="1"/>
  <c r="U290" i="13"/>
  <c r="V291" i="13"/>
  <c r="T290" i="13"/>
  <c r="G238" i="7"/>
  <c r="L237" i="7"/>
  <c r="G137" i="12" s="1"/>
  <c r="H137" i="12" s="1"/>
  <c r="I137" i="12" s="1"/>
  <c r="J138" i="12" l="1"/>
  <c r="T291" i="13"/>
  <c r="V292" i="13"/>
  <c r="U291" i="13"/>
  <c r="L238" i="7"/>
  <c r="G138" i="12" s="1"/>
  <c r="H138" i="12" s="1"/>
  <c r="I138" i="12" s="1"/>
  <c r="G239" i="7"/>
  <c r="J139" i="12" l="1"/>
  <c r="U292" i="13"/>
  <c r="T292" i="13"/>
  <c r="V293" i="13"/>
  <c r="G240" i="7"/>
  <c r="L239" i="7"/>
  <c r="G139" i="12" s="1"/>
  <c r="H139" i="12" s="1"/>
  <c r="I139" i="12" s="1"/>
  <c r="J140" i="12" l="1"/>
  <c r="V294" i="13"/>
  <c r="U293" i="13"/>
  <c r="T293" i="13"/>
  <c r="L240" i="7"/>
  <c r="G140" i="12" s="1"/>
  <c r="H140" i="12" s="1"/>
  <c r="I140" i="12" s="1"/>
  <c r="G241" i="7"/>
  <c r="J141" i="12" l="1"/>
  <c r="T294" i="13"/>
  <c r="V295" i="13"/>
  <c r="U294" i="13"/>
  <c r="G242" i="7"/>
  <c r="L241" i="7"/>
  <c r="G141" i="12" s="1"/>
  <c r="H141" i="12" s="1"/>
  <c r="I141" i="12" s="1"/>
  <c r="J142" i="12" l="1"/>
  <c r="U295" i="13"/>
  <c r="V296" i="13"/>
  <c r="T295" i="13"/>
  <c r="L242" i="7"/>
  <c r="G142" i="12" s="1"/>
  <c r="H142" i="12" s="1"/>
  <c r="I142" i="12" s="1"/>
  <c r="G243" i="7"/>
  <c r="J143" i="12" l="1"/>
  <c r="T296" i="13"/>
  <c r="V297" i="13"/>
  <c r="U296" i="13"/>
  <c r="G244" i="7"/>
  <c r="L243" i="7"/>
  <c r="G143" i="12" s="1"/>
  <c r="H143" i="12" s="1"/>
  <c r="I143" i="12" s="1"/>
  <c r="J144" i="12" l="1"/>
  <c r="U297" i="13"/>
  <c r="T297" i="13"/>
  <c r="V298" i="13"/>
  <c r="L244" i="7"/>
  <c r="G144" i="12" s="1"/>
  <c r="H144" i="12" s="1"/>
  <c r="I144" i="12" s="1"/>
  <c r="G245" i="7"/>
  <c r="J145" i="12" l="1"/>
  <c r="U298" i="13"/>
  <c r="T298" i="13"/>
  <c r="V299" i="13"/>
  <c r="G246" i="7"/>
  <c r="L245" i="7"/>
  <c r="G145" i="12" s="1"/>
  <c r="H145" i="12" s="1"/>
  <c r="I145" i="12" s="1"/>
  <c r="J146" i="12" l="1"/>
  <c r="V300" i="13"/>
  <c r="U299" i="13"/>
  <c r="T299" i="13"/>
  <c r="L246" i="7"/>
  <c r="G146" i="12" s="1"/>
  <c r="H146" i="12" s="1"/>
  <c r="I146" i="12" s="1"/>
  <c r="G247" i="7"/>
  <c r="J147" i="12" l="1"/>
  <c r="T300" i="13"/>
  <c r="V301" i="13"/>
  <c r="U300" i="13"/>
  <c r="G248" i="7"/>
  <c r="L247" i="7"/>
  <c r="G147" i="12" s="1"/>
  <c r="H147" i="12" s="1"/>
  <c r="I147" i="12" s="1"/>
  <c r="J148" i="12" l="1"/>
  <c r="U301" i="13"/>
  <c r="T301" i="13"/>
  <c r="V302" i="13"/>
  <c r="L248" i="7"/>
  <c r="G148" i="12" s="1"/>
  <c r="H148" i="12" s="1"/>
  <c r="I148" i="12" s="1"/>
  <c r="G249" i="7"/>
  <c r="J149" i="12" l="1"/>
  <c r="V303" i="13"/>
  <c r="U302" i="13"/>
  <c r="T302" i="13"/>
  <c r="G250" i="7"/>
  <c r="L249" i="7"/>
  <c r="G149" i="12" s="1"/>
  <c r="H149" i="12" s="1"/>
  <c r="I149" i="12" s="1"/>
  <c r="J150" i="12" l="1"/>
  <c r="T303" i="13"/>
  <c r="V304" i="13"/>
  <c r="U303" i="13"/>
  <c r="L250" i="7"/>
  <c r="G150" i="12" s="1"/>
  <c r="H150" i="12" s="1"/>
  <c r="I150" i="12" s="1"/>
  <c r="G251" i="7"/>
  <c r="J151" i="12" l="1"/>
  <c r="T304" i="13"/>
  <c r="U304" i="13"/>
  <c r="V305" i="13"/>
  <c r="G252" i="7"/>
  <c r="L251" i="7"/>
  <c r="G151" i="12" s="1"/>
  <c r="H151" i="12" s="1"/>
  <c r="I151" i="12" s="1"/>
  <c r="J152" i="12" l="1"/>
  <c r="T305" i="13"/>
  <c r="V306" i="13"/>
  <c r="U305" i="13"/>
  <c r="L252" i="7"/>
  <c r="G152" i="12" s="1"/>
  <c r="H152" i="12" s="1"/>
  <c r="I152" i="12" s="1"/>
  <c r="G253" i="7"/>
  <c r="J153" i="12" l="1"/>
  <c r="U306" i="13"/>
  <c r="T306" i="13"/>
  <c r="V307" i="13"/>
  <c r="G254" i="7"/>
  <c r="L253" i="7"/>
  <c r="G153" i="12" s="1"/>
  <c r="H153" i="12" s="1"/>
  <c r="I153" i="12" s="1"/>
  <c r="J154" i="12" l="1"/>
  <c r="V308" i="13"/>
  <c r="U307" i="13"/>
  <c r="T307" i="13"/>
  <c r="L254" i="7"/>
  <c r="G154" i="12" s="1"/>
  <c r="H154" i="12" s="1"/>
  <c r="I154" i="12" s="1"/>
  <c r="G255" i="7"/>
  <c r="J155" i="12" l="1"/>
  <c r="T308" i="13"/>
  <c r="V309" i="13"/>
  <c r="U308" i="13"/>
  <c r="G256" i="7"/>
  <c r="L255" i="7"/>
  <c r="G155" i="12" s="1"/>
  <c r="H155" i="12" s="1"/>
  <c r="I155" i="12" s="1"/>
  <c r="J156" i="12" l="1"/>
  <c r="T309" i="13"/>
  <c r="V310" i="13"/>
  <c r="U309" i="13"/>
  <c r="L256" i="7"/>
  <c r="G156" i="12" s="1"/>
  <c r="H156" i="12" s="1"/>
  <c r="I156" i="12" s="1"/>
  <c r="G257" i="7"/>
  <c r="J157" i="12" l="1"/>
  <c r="V311" i="13"/>
  <c r="U310" i="13"/>
  <c r="T310" i="13"/>
  <c r="G258" i="7"/>
  <c r="L257" i="7"/>
  <c r="G157" i="12" s="1"/>
  <c r="H157" i="12" s="1"/>
  <c r="I157" i="12" s="1"/>
  <c r="J158" i="12" l="1"/>
  <c r="T311" i="13"/>
  <c r="V312" i="13"/>
  <c r="U311" i="13"/>
  <c r="L258" i="7"/>
  <c r="G158" i="12" s="1"/>
  <c r="H158" i="12" s="1"/>
  <c r="I158" i="12" s="1"/>
  <c r="G259" i="7"/>
  <c r="J159" i="12" l="1"/>
  <c r="T312" i="13"/>
  <c r="U312" i="13"/>
  <c r="V313" i="13"/>
  <c r="G260" i="7"/>
  <c r="L259" i="7"/>
  <c r="G159" i="12" s="1"/>
  <c r="H159" i="12" s="1"/>
  <c r="I159" i="12" s="1"/>
  <c r="J160" i="12" l="1"/>
  <c r="T313" i="13"/>
  <c r="U313" i="13"/>
  <c r="V314" i="13"/>
  <c r="L260" i="7"/>
  <c r="G160" i="12" s="1"/>
  <c r="H160" i="12" s="1"/>
  <c r="I160" i="12" s="1"/>
  <c r="G261" i="7"/>
  <c r="J161" i="12" l="1"/>
  <c r="U314" i="13"/>
  <c r="V315" i="13"/>
  <c r="T314" i="13"/>
  <c r="G262" i="7"/>
  <c r="L261" i="7"/>
  <c r="G161" i="12" s="1"/>
  <c r="H161" i="12" s="1"/>
  <c r="I161" i="12" s="1"/>
  <c r="J162" i="12" l="1"/>
  <c r="T315" i="13"/>
  <c r="U315" i="13"/>
  <c r="V316" i="13"/>
  <c r="L262" i="7"/>
  <c r="G162" i="12" s="1"/>
  <c r="H162" i="12" s="1"/>
  <c r="I162" i="12" s="1"/>
  <c r="G263" i="7"/>
  <c r="J163" i="12" l="1"/>
  <c r="T316" i="13"/>
  <c r="V317" i="13"/>
  <c r="U316" i="13"/>
  <c r="G264" i="7"/>
  <c r="L263" i="7"/>
  <c r="G163" i="12" s="1"/>
  <c r="H163" i="12" l="1"/>
  <c r="I163" i="12" s="1"/>
  <c r="U317" i="13"/>
  <c r="T317" i="13"/>
  <c r="V318" i="13"/>
  <c r="G265" i="7"/>
  <c r="L264" i="7"/>
  <c r="G164" i="12" s="1"/>
  <c r="J164" i="12" l="1"/>
  <c r="H164" i="12"/>
  <c r="I164" i="12" s="1"/>
  <c r="V319" i="13"/>
  <c r="U318" i="13"/>
  <c r="T318" i="13"/>
  <c r="L265" i="7"/>
  <c r="G165" i="12" s="1"/>
  <c r="J165" i="12" l="1"/>
  <c r="H165" i="12"/>
  <c r="I165" i="12" s="1"/>
  <c r="T319" i="13"/>
  <c r="V320" i="13"/>
  <c r="U319" i="13"/>
  <c r="J166" i="12" l="1"/>
  <c r="T320" i="13"/>
  <c r="U320" i="13"/>
  <c r="V321" i="13"/>
  <c r="V322" i="13" l="1"/>
  <c r="T321" i="13"/>
  <c r="U321" i="13"/>
  <c r="V323" i="13" l="1"/>
  <c r="U322" i="13"/>
  <c r="T322" i="13"/>
  <c r="T323" i="13" l="1"/>
  <c r="V324" i="13"/>
  <c r="U323" i="13"/>
  <c r="T324" i="13" l="1"/>
  <c r="U324" i="13"/>
  <c r="V325" i="13"/>
  <c r="V326" i="13" l="1"/>
  <c r="T325" i="13"/>
  <c r="U325" i="13"/>
  <c r="U326" i="13" l="1"/>
  <c r="V327" i="13"/>
  <c r="T326" i="13"/>
  <c r="T327" i="13" l="1"/>
  <c r="U327" i="13"/>
  <c r="V328" i="13"/>
  <c r="T328" i="13" l="1"/>
  <c r="V329" i="13"/>
  <c r="U328" i="13"/>
  <c r="U329" i="13" l="1"/>
  <c r="T329" i="13"/>
  <c r="V330" i="13"/>
  <c r="V331" i="13" l="1"/>
  <c r="U330" i="13"/>
  <c r="T330" i="13"/>
  <c r="T331" i="13" l="1"/>
  <c r="V332" i="13"/>
  <c r="U331" i="13"/>
  <c r="U332" i="13" l="1"/>
  <c r="T332" i="13"/>
  <c r="V333" i="13"/>
  <c r="V334" i="13" l="1"/>
  <c r="U333" i="13"/>
  <c r="T333" i="13"/>
  <c r="T334" i="13" l="1"/>
  <c r="U334" i="13"/>
  <c r="V335" i="13"/>
  <c r="V336" i="13" l="1"/>
  <c r="T335" i="13"/>
  <c r="U335" i="13"/>
  <c r="U336" i="13" l="1"/>
  <c r="T336" i="13"/>
  <c r="V337" i="13"/>
  <c r="U337" i="13" l="1"/>
  <c r="T337" i="13"/>
  <c r="V338" i="13"/>
  <c r="V339" i="13" l="1"/>
  <c r="U338" i="13"/>
  <c r="T338" i="13"/>
  <c r="T339" i="13" l="1"/>
  <c r="V340" i="13"/>
  <c r="U339" i="13"/>
  <c r="U340" i="13" l="1"/>
  <c r="T340" i="13"/>
  <c r="V341" i="13"/>
  <c r="V342" i="13" l="1"/>
  <c r="U341" i="13"/>
  <c r="T341" i="13"/>
  <c r="U342" i="13" l="1"/>
  <c r="V343" i="13"/>
  <c r="T342" i="13"/>
  <c r="T343" i="13" l="1"/>
  <c r="U343" i="13"/>
  <c r="V344" i="13"/>
  <c r="T344" i="13" l="1"/>
  <c r="V345" i="13"/>
  <c r="U344" i="13"/>
  <c r="U345" i="13" l="1"/>
  <c r="T345" i="13"/>
  <c r="V346" i="13"/>
  <c r="U346" i="13" l="1"/>
  <c r="T346" i="13"/>
  <c r="A57" i="13" l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H51" i="13"/>
  <c r="AE54" i="13"/>
  <c r="AD54" i="13"/>
  <c r="AG54" i="13" s="1"/>
  <c r="AC54" i="13"/>
  <c r="AF54" i="13" s="1"/>
  <c r="AE53" i="13"/>
  <c r="AH53" i="13" s="1"/>
  <c r="AD53" i="13"/>
  <c r="AG53" i="13" s="1"/>
  <c r="AC53" i="13"/>
  <c r="AF53" i="13" s="1"/>
  <c r="AE52" i="13"/>
  <c r="AD52" i="13"/>
  <c r="AC52" i="13"/>
  <c r="AE51" i="13"/>
  <c r="AH52" i="13" s="1"/>
  <c r="AD51" i="13"/>
  <c r="AG51" i="13" s="1"/>
  <c r="AC51" i="13"/>
  <c r="AF51" i="13" s="1"/>
  <c r="AE50" i="13"/>
  <c r="AH50" i="13" s="1"/>
  <c r="AD50" i="13"/>
  <c r="AG50" i="13" s="1"/>
  <c r="AC50" i="13"/>
  <c r="AF50" i="13" s="1"/>
  <c r="AE49" i="13"/>
  <c r="AD49" i="13"/>
  <c r="AC49" i="13"/>
  <c r="AF49" i="13" s="1"/>
  <c r="AE48" i="13"/>
  <c r="AH48" i="13" s="1"/>
  <c r="AD48" i="13"/>
  <c r="AG48" i="13" s="1"/>
  <c r="AC48" i="13"/>
  <c r="AF48" i="13" s="1"/>
  <c r="AE47" i="13"/>
  <c r="AH47" i="13" s="1"/>
  <c r="AD47" i="13"/>
  <c r="AG47" i="13" s="1"/>
  <c r="AC47" i="13"/>
  <c r="AE46" i="13"/>
  <c r="AD46" i="13"/>
  <c r="AC46" i="13"/>
  <c r="AF46" i="13" s="1"/>
  <c r="AE45" i="13"/>
  <c r="AH45" i="13" s="1"/>
  <c r="AD45" i="13"/>
  <c r="AG45" i="13" s="1"/>
  <c r="AC45" i="13"/>
  <c r="AF45" i="13" s="1"/>
  <c r="AE44" i="13"/>
  <c r="AH44" i="13" s="1"/>
  <c r="AD44" i="13"/>
  <c r="AC44" i="13"/>
  <c r="AE43" i="13"/>
  <c r="AH43" i="13" s="1"/>
  <c r="AD43" i="13"/>
  <c r="AG43" i="13" s="1"/>
  <c r="AC43" i="13"/>
  <c r="AF43" i="13" s="1"/>
  <c r="AE42" i="13"/>
  <c r="AH42" i="13" s="1"/>
  <c r="AD42" i="13"/>
  <c r="AG42" i="13" s="1"/>
  <c r="AC42" i="13"/>
  <c r="AF42" i="13" s="1"/>
  <c r="AE41" i="13"/>
  <c r="AD41" i="13"/>
  <c r="AC41" i="13"/>
  <c r="AE40" i="13"/>
  <c r="AH40" i="13" s="1"/>
  <c r="AD40" i="13"/>
  <c r="AG40" i="13" s="1"/>
  <c r="AC40" i="13"/>
  <c r="AF40" i="13" s="1"/>
  <c r="AE39" i="13"/>
  <c r="AH39" i="13" s="1"/>
  <c r="AD39" i="13"/>
  <c r="AG39" i="13" s="1"/>
  <c r="AC39" i="13"/>
  <c r="AE38" i="13"/>
  <c r="AD38" i="13"/>
  <c r="AG38" i="13" s="1"/>
  <c r="AC38" i="13"/>
  <c r="AF38" i="13" s="1"/>
  <c r="AE37" i="13"/>
  <c r="AH37" i="13" s="1"/>
  <c r="AD37" i="13"/>
  <c r="AG37" i="13" s="1"/>
  <c r="AC37" i="13"/>
  <c r="AF37" i="13" s="1"/>
  <c r="AE36" i="13"/>
  <c r="AH36" i="13" s="1"/>
  <c r="AD36" i="13"/>
  <c r="AC36" i="13"/>
  <c r="AE35" i="13"/>
  <c r="AD35" i="13"/>
  <c r="AG35" i="13" s="1"/>
  <c r="AC35" i="13"/>
  <c r="AF35" i="13" s="1"/>
  <c r="AE34" i="13"/>
  <c r="AH34" i="13" s="1"/>
  <c r="AD34" i="13"/>
  <c r="AG34" i="13" s="1"/>
  <c r="AC34" i="13"/>
  <c r="AF34" i="13" s="1"/>
  <c r="AE33" i="13"/>
  <c r="AH33" i="13" s="1"/>
  <c r="AD33" i="13"/>
  <c r="AC33" i="13"/>
  <c r="AF33" i="13" s="1"/>
  <c r="AE32" i="13"/>
  <c r="AH32" i="13" s="1"/>
  <c r="AD32" i="13"/>
  <c r="AG32" i="13" s="1"/>
  <c r="AC32" i="13"/>
  <c r="AF32" i="13" s="1"/>
  <c r="AE31" i="13"/>
  <c r="AH31" i="13" s="1"/>
  <c r="AD31" i="13"/>
  <c r="AG31" i="13" s="1"/>
  <c r="AC31" i="13"/>
  <c r="AF31" i="13" s="1"/>
  <c r="AE30" i="13"/>
  <c r="AD30" i="13"/>
  <c r="AC30" i="13"/>
  <c r="AF30" i="13" s="1"/>
  <c r="AE29" i="13"/>
  <c r="AH29" i="13" s="1"/>
  <c r="AD29" i="13"/>
  <c r="AG29" i="13" s="1"/>
  <c r="AC29" i="13"/>
  <c r="AF29" i="13" s="1"/>
  <c r="AE28" i="13"/>
  <c r="AH28" i="13" s="1"/>
  <c r="AD28" i="13"/>
  <c r="AG28" i="13" s="1"/>
  <c r="AC28" i="13"/>
  <c r="AE27" i="13"/>
  <c r="AH27" i="13" s="1"/>
  <c r="AD27" i="13"/>
  <c r="AG27" i="13" s="1"/>
  <c r="AC27" i="13"/>
  <c r="AF27" i="13" s="1"/>
  <c r="AE26" i="13"/>
  <c r="AH26" i="13" s="1"/>
  <c r="AD26" i="13"/>
  <c r="AG26" i="13" s="1"/>
  <c r="AC26" i="13"/>
  <c r="AF26" i="13" s="1"/>
  <c r="AE25" i="13"/>
  <c r="AH25" i="13" s="1"/>
  <c r="AD25" i="13"/>
  <c r="AC25" i="13"/>
  <c r="AE24" i="13"/>
  <c r="AH24" i="13" s="1"/>
  <c r="AD24" i="13"/>
  <c r="AG24" i="13" s="1"/>
  <c r="AC24" i="13"/>
  <c r="AF24" i="13" s="1"/>
  <c r="AE23" i="13"/>
  <c r="AH23" i="13" s="1"/>
  <c r="AD23" i="13"/>
  <c r="AG23" i="13" s="1"/>
  <c r="AC23" i="13"/>
  <c r="AF23" i="13" s="1"/>
  <c r="AE22" i="13"/>
  <c r="AD22" i="13"/>
  <c r="AG22" i="13" s="1"/>
  <c r="AC22" i="13"/>
  <c r="AF22" i="13" s="1"/>
  <c r="AE21" i="13"/>
  <c r="AH21" i="13" s="1"/>
  <c r="AD21" i="13"/>
  <c r="AG21" i="13" s="1"/>
  <c r="AC21" i="13"/>
  <c r="AF21" i="13" s="1"/>
  <c r="AE20" i="13"/>
  <c r="AH20" i="13" s="1"/>
  <c r="AD20" i="13"/>
  <c r="AG20" i="13" s="1"/>
  <c r="AC20" i="13"/>
  <c r="AE19" i="13"/>
  <c r="AD19" i="13"/>
  <c r="AG19" i="13" s="1"/>
  <c r="AC19" i="13"/>
  <c r="AF19" i="13" s="1"/>
  <c r="AE18" i="13"/>
  <c r="AH18" i="13" s="1"/>
  <c r="AD18" i="13"/>
  <c r="AG18" i="13" s="1"/>
  <c r="AC18" i="13"/>
  <c r="AF18" i="13" s="1"/>
  <c r="AE17" i="13"/>
  <c r="AD17" i="13"/>
  <c r="AC17" i="13"/>
  <c r="AC16" i="13"/>
  <c r="AC15" i="13"/>
  <c r="AC14" i="13"/>
  <c r="AF14" i="13" s="1"/>
  <c r="AC13" i="13"/>
  <c r="AF13" i="13" s="1"/>
  <c r="AC12" i="13"/>
  <c r="AC11" i="13"/>
  <c r="AF11" i="13" s="1"/>
  <c r="AC10" i="13"/>
  <c r="AF10" i="13" s="1"/>
  <c r="AC9" i="13"/>
  <c r="AC8" i="13"/>
  <c r="AC7" i="13"/>
  <c r="AC6" i="13"/>
  <c r="W56" i="13"/>
  <c r="Y55" i="13"/>
  <c r="X55" i="13"/>
  <c r="W55" i="13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P56" i="13"/>
  <c r="O56" i="13"/>
  <c r="O51" i="13"/>
  <c r="N51" i="13"/>
  <c r="N46" i="13"/>
  <c r="P45" i="13"/>
  <c r="P40" i="13"/>
  <c r="O40" i="13"/>
  <c r="N35" i="13"/>
  <c r="P29" i="13"/>
  <c r="O24" i="13"/>
  <c r="N19" i="13"/>
  <c r="P13" i="13"/>
  <c r="O8" i="13"/>
  <c r="M56" i="13"/>
  <c r="L56" i="13"/>
  <c r="K56" i="13"/>
  <c r="M55" i="13"/>
  <c r="P55" i="13" s="1"/>
  <c r="L55" i="13"/>
  <c r="O55" i="13" s="1"/>
  <c r="K55" i="13"/>
  <c r="N55" i="13" s="1"/>
  <c r="M54" i="13"/>
  <c r="L54" i="13"/>
  <c r="K54" i="13"/>
  <c r="N54" i="13" s="1"/>
  <c r="M53" i="13"/>
  <c r="P53" i="13" s="1"/>
  <c r="L53" i="13"/>
  <c r="K53" i="13"/>
  <c r="N53" i="13" s="1"/>
  <c r="M52" i="13"/>
  <c r="P52" i="13" s="1"/>
  <c r="L52" i="13"/>
  <c r="O52" i="13" s="1"/>
  <c r="K52" i="13"/>
  <c r="M51" i="13"/>
  <c r="L51" i="13"/>
  <c r="K51" i="13"/>
  <c r="M50" i="13"/>
  <c r="L50" i="13"/>
  <c r="O50" i="13" s="1"/>
  <c r="K50" i="13"/>
  <c r="N50" i="13" s="1"/>
  <c r="M49" i="13"/>
  <c r="P49" i="13" s="1"/>
  <c r="L49" i="13"/>
  <c r="K49" i="13"/>
  <c r="M48" i="13"/>
  <c r="P48" i="13" s="1"/>
  <c r="L48" i="13"/>
  <c r="O48" i="13" s="1"/>
  <c r="K48" i="13"/>
  <c r="M47" i="13"/>
  <c r="P47" i="13" s="1"/>
  <c r="L47" i="13"/>
  <c r="O47" i="13" s="1"/>
  <c r="K47" i="13"/>
  <c r="N47" i="13" s="1"/>
  <c r="M46" i="13"/>
  <c r="L46" i="13"/>
  <c r="K46" i="13"/>
  <c r="M45" i="13"/>
  <c r="L45" i="13"/>
  <c r="K45" i="13"/>
  <c r="N45" i="13" s="1"/>
  <c r="M44" i="13"/>
  <c r="P44" i="13" s="1"/>
  <c r="L44" i="13"/>
  <c r="O44" i="13" s="1"/>
  <c r="K44" i="13"/>
  <c r="M43" i="13"/>
  <c r="L43" i="13"/>
  <c r="O43" i="13" s="1"/>
  <c r="K43" i="13"/>
  <c r="N43" i="13" s="1"/>
  <c r="M42" i="13"/>
  <c r="L42" i="13"/>
  <c r="O42" i="13" s="1"/>
  <c r="K42" i="13"/>
  <c r="N42" i="13" s="1"/>
  <c r="M41" i="13"/>
  <c r="P41" i="13" s="1"/>
  <c r="L41" i="13"/>
  <c r="K41" i="13"/>
  <c r="M40" i="13"/>
  <c r="L40" i="13"/>
  <c r="K40" i="13"/>
  <c r="M39" i="13"/>
  <c r="P39" i="13" s="1"/>
  <c r="L39" i="13"/>
  <c r="O39" i="13" s="1"/>
  <c r="K39" i="13"/>
  <c r="N39" i="13" s="1"/>
  <c r="M38" i="13"/>
  <c r="L38" i="13"/>
  <c r="K38" i="13"/>
  <c r="N38" i="13" s="1"/>
  <c r="M37" i="13"/>
  <c r="P37" i="13" s="1"/>
  <c r="L37" i="13"/>
  <c r="K37" i="13"/>
  <c r="N37" i="13" s="1"/>
  <c r="M36" i="13"/>
  <c r="P36" i="13" s="1"/>
  <c r="L36" i="13"/>
  <c r="O36" i="13" s="1"/>
  <c r="K36" i="13"/>
  <c r="M35" i="13"/>
  <c r="L35" i="13"/>
  <c r="K35" i="13"/>
  <c r="M34" i="13"/>
  <c r="L34" i="13"/>
  <c r="O34" i="13" s="1"/>
  <c r="K34" i="13"/>
  <c r="N34" i="13" s="1"/>
  <c r="M33" i="13"/>
  <c r="P33" i="13" s="1"/>
  <c r="L33" i="13"/>
  <c r="K33" i="13"/>
  <c r="M32" i="13"/>
  <c r="P32" i="13" s="1"/>
  <c r="L32" i="13"/>
  <c r="O32" i="13" s="1"/>
  <c r="K32" i="13"/>
  <c r="M31" i="13"/>
  <c r="P31" i="13" s="1"/>
  <c r="L31" i="13"/>
  <c r="O31" i="13" s="1"/>
  <c r="K31" i="13"/>
  <c r="N31" i="13" s="1"/>
  <c r="M30" i="13"/>
  <c r="L30" i="13"/>
  <c r="K30" i="13"/>
  <c r="N30" i="13" s="1"/>
  <c r="M29" i="13"/>
  <c r="L29" i="13"/>
  <c r="K29" i="13"/>
  <c r="N29" i="13" s="1"/>
  <c r="M28" i="13"/>
  <c r="P28" i="13" s="1"/>
  <c r="L28" i="13"/>
  <c r="O28" i="13" s="1"/>
  <c r="K28" i="13"/>
  <c r="M27" i="13"/>
  <c r="L27" i="13"/>
  <c r="O27" i="13" s="1"/>
  <c r="K27" i="13"/>
  <c r="N27" i="13" s="1"/>
  <c r="M26" i="13"/>
  <c r="L26" i="13"/>
  <c r="O26" i="13" s="1"/>
  <c r="K26" i="13"/>
  <c r="N26" i="13" s="1"/>
  <c r="M25" i="13"/>
  <c r="P25" i="13" s="1"/>
  <c r="L25" i="13"/>
  <c r="K25" i="13"/>
  <c r="M24" i="13"/>
  <c r="P24" i="13" s="1"/>
  <c r="L24" i="13"/>
  <c r="K24" i="13"/>
  <c r="M23" i="13"/>
  <c r="P23" i="13" s="1"/>
  <c r="L23" i="13"/>
  <c r="O23" i="13" s="1"/>
  <c r="K23" i="13"/>
  <c r="N23" i="13" s="1"/>
  <c r="M22" i="13"/>
  <c r="L22" i="13"/>
  <c r="K22" i="13"/>
  <c r="N22" i="13" s="1"/>
  <c r="M21" i="13"/>
  <c r="P21" i="13" s="1"/>
  <c r="L21" i="13"/>
  <c r="K21" i="13"/>
  <c r="N21" i="13" s="1"/>
  <c r="M20" i="13"/>
  <c r="P20" i="13" s="1"/>
  <c r="L20" i="13"/>
  <c r="O20" i="13" s="1"/>
  <c r="K20" i="13"/>
  <c r="M19" i="13"/>
  <c r="L19" i="13"/>
  <c r="O19" i="13" s="1"/>
  <c r="K19" i="13"/>
  <c r="M18" i="13"/>
  <c r="L18" i="13"/>
  <c r="O18" i="13" s="1"/>
  <c r="K18" i="13"/>
  <c r="N18" i="13" s="1"/>
  <c r="M17" i="13"/>
  <c r="P17" i="13" s="1"/>
  <c r="L17" i="13"/>
  <c r="K17" i="13"/>
  <c r="M16" i="13"/>
  <c r="P16" i="13" s="1"/>
  <c r="L16" i="13"/>
  <c r="O16" i="13" s="1"/>
  <c r="K16" i="13"/>
  <c r="M15" i="13"/>
  <c r="P15" i="13" s="1"/>
  <c r="L15" i="13"/>
  <c r="O15" i="13" s="1"/>
  <c r="K15" i="13"/>
  <c r="N15" i="13" s="1"/>
  <c r="M14" i="13"/>
  <c r="L14" i="13"/>
  <c r="K14" i="13"/>
  <c r="N14" i="13" s="1"/>
  <c r="M13" i="13"/>
  <c r="L13" i="13"/>
  <c r="K13" i="13"/>
  <c r="N13" i="13" s="1"/>
  <c r="M12" i="13"/>
  <c r="P12" i="13" s="1"/>
  <c r="L12" i="13"/>
  <c r="O12" i="13" s="1"/>
  <c r="K12" i="13"/>
  <c r="M11" i="13"/>
  <c r="L11" i="13"/>
  <c r="O11" i="13" s="1"/>
  <c r="K11" i="13"/>
  <c r="N11" i="13" s="1"/>
  <c r="M10" i="13"/>
  <c r="L10" i="13"/>
  <c r="O10" i="13" s="1"/>
  <c r="K10" i="13"/>
  <c r="N10" i="13" s="1"/>
  <c r="M9" i="13"/>
  <c r="P9" i="13" s="1"/>
  <c r="L9" i="13"/>
  <c r="K9" i="13"/>
  <c r="M8" i="13"/>
  <c r="P8" i="13" s="1"/>
  <c r="L8" i="13"/>
  <c r="K8" i="13"/>
  <c r="M7" i="13"/>
  <c r="P7" i="13" s="1"/>
  <c r="L7" i="13"/>
  <c r="O7" i="13" s="1"/>
  <c r="K7" i="13"/>
  <c r="N7" i="13" s="1"/>
  <c r="M6" i="13"/>
  <c r="L6" i="13"/>
  <c r="K6" i="13"/>
  <c r="G56" i="13"/>
  <c r="G57" i="13" s="1"/>
  <c r="F56" i="13"/>
  <c r="F57" i="13" s="1"/>
  <c r="E56" i="13"/>
  <c r="E57" i="13" s="1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AF25" i="13" l="1"/>
  <c r="O35" i="13"/>
  <c r="AF7" i="13"/>
  <c r="AF15" i="13"/>
  <c r="AF41" i="13"/>
  <c r="AF8" i="13"/>
  <c r="AF16" i="13"/>
  <c r="AG30" i="13"/>
  <c r="N8" i="13"/>
  <c r="P10" i="13"/>
  <c r="O13" i="13"/>
  <c r="N16" i="13"/>
  <c r="P18" i="13"/>
  <c r="O21" i="13"/>
  <c r="N24" i="13"/>
  <c r="P26" i="13"/>
  <c r="O29" i="13"/>
  <c r="N32" i="13"/>
  <c r="P34" i="13"/>
  <c r="O37" i="13"/>
  <c r="N40" i="13"/>
  <c r="P42" i="13"/>
  <c r="O45" i="13"/>
  <c r="N48" i="13"/>
  <c r="P50" i="13"/>
  <c r="O53" i="13"/>
  <c r="N56" i="13"/>
  <c r="AF9" i="13"/>
  <c r="AF17" i="13"/>
  <c r="AH19" i="13"/>
  <c r="AF20" i="13"/>
  <c r="AH22" i="13"/>
  <c r="AG25" i="13"/>
  <c r="AF28" i="13"/>
  <c r="AH30" i="13"/>
  <c r="AG33" i="13"/>
  <c r="AF36" i="13"/>
  <c r="AH38" i="13"/>
  <c r="AG41" i="13"/>
  <c r="AF44" i="13"/>
  <c r="AH46" i="13"/>
  <c r="AG49" i="13"/>
  <c r="AF52" i="13"/>
  <c r="AH54" i="13"/>
  <c r="AH35" i="13"/>
  <c r="AG36" i="13"/>
  <c r="AF39" i="13"/>
  <c r="AH41" i="13"/>
  <c r="AG44" i="13"/>
  <c r="AF47" i="13"/>
  <c r="AH49" i="13"/>
  <c r="AG52" i="13"/>
  <c r="AG46" i="13"/>
  <c r="N9" i="13"/>
  <c r="P11" i="13"/>
  <c r="O14" i="13"/>
  <c r="N17" i="13"/>
  <c r="P19" i="13"/>
  <c r="O22" i="13"/>
  <c r="N25" i="13"/>
  <c r="P27" i="13"/>
  <c r="O30" i="13"/>
  <c r="N33" i="13"/>
  <c r="P35" i="13"/>
  <c r="O38" i="13"/>
  <c r="N41" i="13"/>
  <c r="P43" i="13"/>
  <c r="O46" i="13"/>
  <c r="N49" i="13"/>
  <c r="P51" i="13"/>
  <c r="O54" i="13"/>
  <c r="AF12" i="13"/>
  <c r="O9" i="13"/>
  <c r="N12" i="13"/>
  <c r="P14" i="13"/>
  <c r="O17" i="13"/>
  <c r="N20" i="13"/>
  <c r="P22" i="13"/>
  <c r="O25" i="13"/>
  <c r="N28" i="13"/>
  <c r="P30" i="13"/>
  <c r="O33" i="13"/>
  <c r="N36" i="13"/>
  <c r="P38" i="13"/>
  <c r="O41" i="13"/>
  <c r="N44" i="13"/>
  <c r="P46" i="13"/>
  <c r="O49" i="13"/>
  <c r="N52" i="13"/>
  <c r="P54" i="13"/>
  <c r="E58" i="13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B57" i="13"/>
  <c r="D57" i="13"/>
  <c r="G58" i="13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AC5" i="13"/>
  <c r="C57" i="13"/>
  <c r="F58" i="13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AE5" i="13"/>
  <c r="AD5" i="13"/>
  <c r="AL7" i="13"/>
  <c r="AU7" i="13" l="1"/>
  <c r="AI8" i="13" s="1"/>
  <c r="AR7" i="13"/>
  <c r="BH7" i="13" s="1"/>
  <c r="AH346" i="13"/>
  <c r="AH344" i="13"/>
  <c r="AH342" i="13"/>
  <c r="AH340" i="13"/>
  <c r="AH338" i="13"/>
  <c r="AH336" i="13"/>
  <c r="AH334" i="13"/>
  <c r="AH332" i="13"/>
  <c r="AH330" i="13"/>
  <c r="AH328" i="13"/>
  <c r="AH326" i="13"/>
  <c r="AH324" i="13"/>
  <c r="AH322" i="13"/>
  <c r="AH320" i="13"/>
  <c r="AH318" i="13"/>
  <c r="AH316" i="13"/>
  <c r="AH314" i="13"/>
  <c r="AH312" i="13"/>
  <c r="AH310" i="13"/>
  <c r="AH308" i="13"/>
  <c r="AH306" i="13"/>
  <c r="AH304" i="13"/>
  <c r="AH302" i="13"/>
  <c r="AH300" i="13"/>
  <c r="AH298" i="13"/>
  <c r="AH296" i="13"/>
  <c r="AH294" i="13"/>
  <c r="AH292" i="13"/>
  <c r="AH290" i="13"/>
  <c r="AH288" i="13"/>
  <c r="AH286" i="13"/>
  <c r="AH284" i="13"/>
  <c r="AH282" i="13"/>
  <c r="AH280" i="13"/>
  <c r="AH278" i="13"/>
  <c r="AH276" i="13"/>
  <c r="AH274" i="13"/>
  <c r="AH272" i="13"/>
  <c r="AH270" i="13"/>
  <c r="AH268" i="13"/>
  <c r="AH266" i="13"/>
  <c r="AH264" i="13"/>
  <c r="AH262" i="13"/>
  <c r="AH260" i="13"/>
  <c r="AH258" i="13"/>
  <c r="AH256" i="13"/>
  <c r="AH254" i="13"/>
  <c r="AH252" i="13"/>
  <c r="AH250" i="13"/>
  <c r="AH248" i="13"/>
  <c r="AH246" i="13"/>
  <c r="AH244" i="13"/>
  <c r="AH242" i="13"/>
  <c r="AH240" i="13"/>
  <c r="AH238" i="13"/>
  <c r="AH236" i="13"/>
  <c r="AH234" i="13"/>
  <c r="AH232" i="13"/>
  <c r="AH230" i="13"/>
  <c r="AH228" i="13"/>
  <c r="AH226" i="13"/>
  <c r="AH224" i="13"/>
  <c r="AH222" i="13"/>
  <c r="AH220" i="13"/>
  <c r="AH218" i="13"/>
  <c r="AH216" i="13"/>
  <c r="AH214" i="13"/>
  <c r="AH212" i="13"/>
  <c r="AH210" i="13"/>
  <c r="AH208" i="13"/>
  <c r="AH206" i="13"/>
  <c r="AH204" i="13"/>
  <c r="AH202" i="13"/>
  <c r="AH200" i="13"/>
  <c r="AH198" i="13"/>
  <c r="AH196" i="13"/>
  <c r="AH194" i="13"/>
  <c r="AH192" i="13"/>
  <c r="AH190" i="13"/>
  <c r="AH188" i="13"/>
  <c r="AH186" i="13"/>
  <c r="AH184" i="13"/>
  <c r="AH182" i="13"/>
  <c r="AH180" i="13"/>
  <c r="AH345" i="13"/>
  <c r="AH341" i="13"/>
  <c r="AH337" i="13"/>
  <c r="AH333" i="13"/>
  <c r="AH329" i="13"/>
  <c r="AH325" i="13"/>
  <c r="AH321" i="13"/>
  <c r="AH317" i="13"/>
  <c r="AH313" i="13"/>
  <c r="AH309" i="13"/>
  <c r="AH305" i="13"/>
  <c r="AH301" i="13"/>
  <c r="AH297" i="13"/>
  <c r="AH293" i="13"/>
  <c r="AH289" i="13"/>
  <c r="AH285" i="13"/>
  <c r="AH281" i="13"/>
  <c r="AH277" i="13"/>
  <c r="AH273" i="13"/>
  <c r="AH269" i="13"/>
  <c r="AH265" i="13"/>
  <c r="AH261" i="13"/>
  <c r="AH257" i="13"/>
  <c r="AH253" i="13"/>
  <c r="AH249" i="13"/>
  <c r="AH245" i="13"/>
  <c r="AH241" i="13"/>
  <c r="AH237" i="13"/>
  <c r="AH233" i="13"/>
  <c r="AH229" i="13"/>
  <c r="AH225" i="13"/>
  <c r="AH221" i="13"/>
  <c r="AH217" i="13"/>
  <c r="AH213" i="13"/>
  <c r="AH209" i="13"/>
  <c r="AH205" i="13"/>
  <c r="AH201" i="13"/>
  <c r="AH197" i="13"/>
  <c r="AH193" i="13"/>
  <c r="AH189" i="13"/>
  <c r="AH185" i="13"/>
  <c r="AH181" i="13"/>
  <c r="AH179" i="13"/>
  <c r="AH177" i="13"/>
  <c r="AH175" i="13"/>
  <c r="AH173" i="13"/>
  <c r="AH171" i="13"/>
  <c r="AH169" i="13"/>
  <c r="AH167" i="13"/>
  <c r="AH165" i="13"/>
  <c r="AH163" i="13"/>
  <c r="AH161" i="13"/>
  <c r="AH159" i="13"/>
  <c r="AH157" i="13"/>
  <c r="AH155" i="13"/>
  <c r="AH153" i="13"/>
  <c r="AH151" i="13"/>
  <c r="AH149" i="13"/>
  <c r="AH147" i="13"/>
  <c r="AH145" i="13"/>
  <c r="AH143" i="13"/>
  <c r="AH141" i="13"/>
  <c r="AH139" i="13"/>
  <c r="AH137" i="13"/>
  <c r="AH135" i="13"/>
  <c r="AH133" i="13"/>
  <c r="AH131" i="13"/>
  <c r="AH129" i="13"/>
  <c r="AH127" i="13"/>
  <c r="AH125" i="13"/>
  <c r="AH123" i="13"/>
  <c r="AH121" i="13"/>
  <c r="AH119" i="13"/>
  <c r="AH117" i="13"/>
  <c r="AH115" i="13"/>
  <c r="AH113" i="13"/>
  <c r="AH111" i="13"/>
  <c r="AH109" i="13"/>
  <c r="AH107" i="13"/>
  <c r="AH105" i="13"/>
  <c r="AH103" i="13"/>
  <c r="AH101" i="13"/>
  <c r="AH99" i="13"/>
  <c r="AH97" i="13"/>
  <c r="AH95" i="13"/>
  <c r="AH93" i="13"/>
  <c r="AH91" i="13"/>
  <c r="AH89" i="13"/>
  <c r="AH87" i="13"/>
  <c r="AH85" i="13"/>
  <c r="AH83" i="13"/>
  <c r="AH81" i="13"/>
  <c r="AH79" i="13"/>
  <c r="AH77" i="13"/>
  <c r="AH75" i="13"/>
  <c r="AH73" i="13"/>
  <c r="AH71" i="13"/>
  <c r="AH69" i="13"/>
  <c r="AH67" i="13"/>
  <c r="AH65" i="13"/>
  <c r="AH63" i="13"/>
  <c r="AH61" i="13"/>
  <c r="AH59" i="13"/>
  <c r="AH57" i="13"/>
  <c r="AH339" i="13"/>
  <c r="AH331" i="13"/>
  <c r="AH323" i="13"/>
  <c r="AH315" i="13"/>
  <c r="AH307" i="13"/>
  <c r="AH299" i="13"/>
  <c r="AH291" i="13"/>
  <c r="AH283" i="13"/>
  <c r="AH275" i="13"/>
  <c r="AH267" i="13"/>
  <c r="AH259" i="13"/>
  <c r="AH255" i="13"/>
  <c r="AH247" i="13"/>
  <c r="AH239" i="13"/>
  <c r="AH235" i="13"/>
  <c r="AH227" i="13"/>
  <c r="AH219" i="13"/>
  <c r="AH211" i="13"/>
  <c r="AH203" i="13"/>
  <c r="AH195" i="13"/>
  <c r="AH187" i="13"/>
  <c r="AH178" i="13"/>
  <c r="AH174" i="13"/>
  <c r="AH170" i="13"/>
  <c r="AH166" i="13"/>
  <c r="AH162" i="13"/>
  <c r="AH158" i="13"/>
  <c r="AH154" i="13"/>
  <c r="AH150" i="13"/>
  <c r="AH146" i="13"/>
  <c r="AH142" i="13"/>
  <c r="AH138" i="13"/>
  <c r="AH134" i="13"/>
  <c r="AH130" i="13"/>
  <c r="AH126" i="13"/>
  <c r="AH122" i="13"/>
  <c r="AH118" i="13"/>
  <c r="AH114" i="13"/>
  <c r="AH110" i="13"/>
  <c r="AH106" i="13"/>
  <c r="AH102" i="13"/>
  <c r="AH98" i="13"/>
  <c r="AH94" i="13"/>
  <c r="AH90" i="13"/>
  <c r="AH86" i="13"/>
  <c r="AH82" i="13"/>
  <c r="AH78" i="13"/>
  <c r="AH74" i="13"/>
  <c r="AH70" i="13"/>
  <c r="AH66" i="13"/>
  <c r="AH62" i="13"/>
  <c r="AH58" i="13"/>
  <c r="AH343" i="13"/>
  <c r="AH335" i="13"/>
  <c r="AH327" i="13"/>
  <c r="AH319" i="13"/>
  <c r="AH311" i="13"/>
  <c r="AH303" i="13"/>
  <c r="AH295" i="13"/>
  <c r="AH287" i="13"/>
  <c r="AH279" i="13"/>
  <c r="AH271" i="13"/>
  <c r="AH263" i="13"/>
  <c r="AH251" i="13"/>
  <c r="AH243" i="13"/>
  <c r="AH231" i="13"/>
  <c r="AH223" i="13"/>
  <c r="AH215" i="13"/>
  <c r="AH207" i="13"/>
  <c r="AH199" i="13"/>
  <c r="AH191" i="13"/>
  <c r="AH183" i="13"/>
  <c r="AH176" i="13"/>
  <c r="AH172" i="13"/>
  <c r="AH168" i="13"/>
  <c r="AH164" i="13"/>
  <c r="AH160" i="13"/>
  <c r="AH156" i="13"/>
  <c r="AH152" i="13"/>
  <c r="AH148" i="13"/>
  <c r="AH144" i="13"/>
  <c r="AH140" i="13"/>
  <c r="AH136" i="13"/>
  <c r="AH132" i="13"/>
  <c r="AH128" i="13"/>
  <c r="AH124" i="13"/>
  <c r="AH120" i="13"/>
  <c r="AH116" i="13"/>
  <c r="AH112" i="13"/>
  <c r="AH108" i="13"/>
  <c r="AH104" i="13"/>
  <c r="AH100" i="13"/>
  <c r="AH96" i="13"/>
  <c r="AH92" i="13"/>
  <c r="AH88" i="13"/>
  <c r="AH84" i="13"/>
  <c r="AH80" i="13"/>
  <c r="AH76" i="13"/>
  <c r="AH72" i="13"/>
  <c r="AH68" i="13"/>
  <c r="AH64" i="13"/>
  <c r="AH60" i="13"/>
  <c r="AH55" i="13"/>
  <c r="AE55" i="13" s="1"/>
  <c r="AH56" i="13"/>
  <c r="AF345" i="13"/>
  <c r="AF343" i="13"/>
  <c r="AF341" i="13"/>
  <c r="AF339" i="13"/>
  <c r="AF337" i="13"/>
  <c r="AF335" i="13"/>
  <c r="AF333" i="13"/>
  <c r="AF331" i="13"/>
  <c r="AF329" i="13"/>
  <c r="AF327" i="13"/>
  <c r="AF325" i="13"/>
  <c r="AF323" i="13"/>
  <c r="AF321" i="13"/>
  <c r="AF319" i="13"/>
  <c r="AF317" i="13"/>
  <c r="AF315" i="13"/>
  <c r="AF313" i="13"/>
  <c r="AF311" i="13"/>
  <c r="AF309" i="13"/>
  <c r="AF307" i="13"/>
  <c r="AF305" i="13"/>
  <c r="AF303" i="13"/>
  <c r="AF301" i="13"/>
  <c r="AF299" i="13"/>
  <c r="AF297" i="13"/>
  <c r="AF295" i="13"/>
  <c r="AF293" i="13"/>
  <c r="AF291" i="13"/>
  <c r="AF289" i="13"/>
  <c r="AF287" i="13"/>
  <c r="AF285" i="13"/>
  <c r="AF283" i="13"/>
  <c r="AF281" i="13"/>
  <c r="AF279" i="13"/>
  <c r="AF277" i="13"/>
  <c r="AF275" i="13"/>
  <c r="AF273" i="13"/>
  <c r="AF271" i="13"/>
  <c r="AF269" i="13"/>
  <c r="AF267" i="13"/>
  <c r="AF265" i="13"/>
  <c r="AF263" i="13"/>
  <c r="AF261" i="13"/>
  <c r="AF259" i="13"/>
  <c r="AF257" i="13"/>
  <c r="AF255" i="13"/>
  <c r="AF253" i="13"/>
  <c r="AF251" i="13"/>
  <c r="AF249" i="13"/>
  <c r="AF247" i="13"/>
  <c r="AF245" i="13"/>
  <c r="AF243" i="13"/>
  <c r="AF241" i="13"/>
  <c r="AF239" i="13"/>
  <c r="AF237" i="13"/>
  <c r="AF235" i="13"/>
  <c r="AF233" i="13"/>
  <c r="AF231" i="13"/>
  <c r="AF229" i="13"/>
  <c r="AF227" i="13"/>
  <c r="AF225" i="13"/>
  <c r="AF223" i="13"/>
  <c r="AF221" i="13"/>
  <c r="AF219" i="13"/>
  <c r="AF217" i="13"/>
  <c r="AF215" i="13"/>
  <c r="AF213" i="13"/>
  <c r="AF211" i="13"/>
  <c r="AF209" i="13"/>
  <c r="AF207" i="13"/>
  <c r="AF205" i="13"/>
  <c r="AF203" i="13"/>
  <c r="AF201" i="13"/>
  <c r="AF199" i="13"/>
  <c r="AF197" i="13"/>
  <c r="AF195" i="13"/>
  <c r="AF193" i="13"/>
  <c r="AF191" i="13"/>
  <c r="AF189" i="13"/>
  <c r="AF187" i="13"/>
  <c r="AF185" i="13"/>
  <c r="AF183" i="13"/>
  <c r="AF181" i="13"/>
  <c r="AF344" i="13"/>
  <c r="AF340" i="13"/>
  <c r="AF336" i="13"/>
  <c r="AF332" i="13"/>
  <c r="AF328" i="13"/>
  <c r="AF324" i="13"/>
  <c r="AF320" i="13"/>
  <c r="AF316" i="13"/>
  <c r="AF312" i="13"/>
  <c r="AF308" i="13"/>
  <c r="AF304" i="13"/>
  <c r="AF300" i="13"/>
  <c r="AF296" i="13"/>
  <c r="AF292" i="13"/>
  <c r="AF288" i="13"/>
  <c r="AF284" i="13"/>
  <c r="AF280" i="13"/>
  <c r="AF276" i="13"/>
  <c r="AF272" i="13"/>
  <c r="AF268" i="13"/>
  <c r="AF264" i="13"/>
  <c r="AF260" i="13"/>
  <c r="AF256" i="13"/>
  <c r="AF252" i="13"/>
  <c r="AF248" i="13"/>
  <c r="AF244" i="13"/>
  <c r="AF240" i="13"/>
  <c r="AF236" i="13"/>
  <c r="AF232" i="13"/>
  <c r="AF228" i="13"/>
  <c r="AF224" i="13"/>
  <c r="AF220" i="13"/>
  <c r="AF216" i="13"/>
  <c r="AF212" i="13"/>
  <c r="AF208" i="13"/>
  <c r="AF204" i="13"/>
  <c r="AF200" i="13"/>
  <c r="AF196" i="13"/>
  <c r="AF192" i="13"/>
  <c r="AF188" i="13"/>
  <c r="AF184" i="13"/>
  <c r="AF180" i="13"/>
  <c r="AF178" i="13"/>
  <c r="AF176" i="13"/>
  <c r="AF174" i="13"/>
  <c r="AF172" i="13"/>
  <c r="AF170" i="13"/>
  <c r="AF168" i="13"/>
  <c r="AF166" i="13"/>
  <c r="AF164" i="13"/>
  <c r="AF162" i="13"/>
  <c r="AF160" i="13"/>
  <c r="AF158" i="13"/>
  <c r="AF156" i="13"/>
  <c r="AF154" i="13"/>
  <c r="AF152" i="13"/>
  <c r="AF150" i="13"/>
  <c r="AF148" i="13"/>
  <c r="AF146" i="13"/>
  <c r="AF144" i="13"/>
  <c r="AF142" i="13"/>
  <c r="AF140" i="13"/>
  <c r="AF138" i="13"/>
  <c r="AF136" i="13"/>
  <c r="AF134" i="13"/>
  <c r="AF132" i="13"/>
  <c r="AF130" i="13"/>
  <c r="AF128" i="13"/>
  <c r="AF126" i="13"/>
  <c r="AF124" i="13"/>
  <c r="AF122" i="13"/>
  <c r="AF120" i="13"/>
  <c r="AF118" i="13"/>
  <c r="AF116" i="13"/>
  <c r="AF114" i="13"/>
  <c r="AF112" i="13"/>
  <c r="AF110" i="13"/>
  <c r="AF108" i="13"/>
  <c r="AF106" i="13"/>
  <c r="AF104" i="13"/>
  <c r="AF102" i="13"/>
  <c r="AF100" i="13"/>
  <c r="AF98" i="13"/>
  <c r="AF96" i="13"/>
  <c r="AF94" i="13"/>
  <c r="AF92" i="13"/>
  <c r="AF90" i="13"/>
  <c r="AF88" i="13"/>
  <c r="AF86" i="13"/>
  <c r="AF84" i="13"/>
  <c r="AF82" i="13"/>
  <c r="AF80" i="13"/>
  <c r="AF78" i="13"/>
  <c r="AF76" i="13"/>
  <c r="AF74" i="13"/>
  <c r="AF72" i="13"/>
  <c r="AF70" i="13"/>
  <c r="AF68" i="13"/>
  <c r="AF66" i="13"/>
  <c r="AF64" i="13"/>
  <c r="AF62" i="13"/>
  <c r="AF60" i="13"/>
  <c r="AF58" i="13"/>
  <c r="AF55" i="13"/>
  <c r="AC55" i="13" s="1"/>
  <c r="AF342" i="13"/>
  <c r="AF334" i="13"/>
  <c r="AF326" i="13"/>
  <c r="AF318" i="13"/>
  <c r="AF310" i="13"/>
  <c r="AF302" i="13"/>
  <c r="AF294" i="13"/>
  <c r="AF286" i="13"/>
  <c r="AF278" i="13"/>
  <c r="AF270" i="13"/>
  <c r="AF262" i="13"/>
  <c r="AF250" i="13"/>
  <c r="AF242" i="13"/>
  <c r="AF230" i="13"/>
  <c r="AF222" i="13"/>
  <c r="AF214" i="13"/>
  <c r="AF206" i="13"/>
  <c r="AF198" i="13"/>
  <c r="AF190" i="13"/>
  <c r="AF182" i="13"/>
  <c r="AF177" i="13"/>
  <c r="AF173" i="13"/>
  <c r="AF169" i="13"/>
  <c r="AF165" i="13"/>
  <c r="AF161" i="13"/>
  <c r="AF157" i="13"/>
  <c r="AF153" i="13"/>
  <c r="AF149" i="13"/>
  <c r="AF145" i="13"/>
  <c r="AF141" i="13"/>
  <c r="AF137" i="13"/>
  <c r="AF133" i="13"/>
  <c r="AF129" i="13"/>
  <c r="AF125" i="13"/>
  <c r="AF121" i="13"/>
  <c r="AF117" i="13"/>
  <c r="AF113" i="13"/>
  <c r="AF109" i="13"/>
  <c r="AF105" i="13"/>
  <c r="AF101" i="13"/>
  <c r="AF97" i="13"/>
  <c r="AF93" i="13"/>
  <c r="AF89" i="13"/>
  <c r="AF85" i="13"/>
  <c r="AF81" i="13"/>
  <c r="AF77" i="13"/>
  <c r="AF73" i="13"/>
  <c r="AF69" i="13"/>
  <c r="AF65" i="13"/>
  <c r="AF61" i="13"/>
  <c r="AF56" i="13"/>
  <c r="AF346" i="13"/>
  <c r="AF338" i="13"/>
  <c r="AF330" i="13"/>
  <c r="AF322" i="13"/>
  <c r="AF314" i="13"/>
  <c r="AF306" i="13"/>
  <c r="AF298" i="13"/>
  <c r="AF290" i="13"/>
  <c r="AF282" i="13"/>
  <c r="AF274" i="13"/>
  <c r="AF266" i="13"/>
  <c r="AF258" i="13"/>
  <c r="AF254" i="13"/>
  <c r="AF246" i="13"/>
  <c r="AF238" i="13"/>
  <c r="AF234" i="13"/>
  <c r="AF226" i="13"/>
  <c r="AF218" i="13"/>
  <c r="AF210" i="13"/>
  <c r="AF202" i="13"/>
  <c r="AF194" i="13"/>
  <c r="AF186" i="13"/>
  <c r="AF179" i="13"/>
  <c r="AF175" i="13"/>
  <c r="AF171" i="13"/>
  <c r="AF167" i="13"/>
  <c r="AF163" i="13"/>
  <c r="AF159" i="13"/>
  <c r="AF155" i="13"/>
  <c r="AF151" i="13"/>
  <c r="AF147" i="13"/>
  <c r="AF143" i="13"/>
  <c r="AF139" i="13"/>
  <c r="AF135" i="13"/>
  <c r="AF131" i="13"/>
  <c r="AF127" i="13"/>
  <c r="AF123" i="13"/>
  <c r="AF119" i="13"/>
  <c r="AF115" i="13"/>
  <c r="AF111" i="13"/>
  <c r="AF107" i="13"/>
  <c r="AF103" i="13"/>
  <c r="AF99" i="13"/>
  <c r="AF95" i="13"/>
  <c r="AF91" i="13"/>
  <c r="AF87" i="13"/>
  <c r="AF83" i="13"/>
  <c r="AF79" i="13"/>
  <c r="AF75" i="13"/>
  <c r="AF71" i="13"/>
  <c r="AF67" i="13"/>
  <c r="AF63" i="13"/>
  <c r="AF59" i="13"/>
  <c r="AF57" i="13"/>
  <c r="AG345" i="13"/>
  <c r="AG343" i="13"/>
  <c r="AG341" i="13"/>
  <c r="AG339" i="13"/>
  <c r="AG337" i="13"/>
  <c r="AG335" i="13"/>
  <c r="AG333" i="13"/>
  <c r="AG331" i="13"/>
  <c r="AG329" i="13"/>
  <c r="AG327" i="13"/>
  <c r="AG325" i="13"/>
  <c r="AG323" i="13"/>
  <c r="AG321" i="13"/>
  <c r="AG319" i="13"/>
  <c r="AG317" i="13"/>
  <c r="AG315" i="13"/>
  <c r="AG313" i="13"/>
  <c r="AG311" i="13"/>
  <c r="AG309" i="13"/>
  <c r="AG307" i="13"/>
  <c r="AG305" i="13"/>
  <c r="AG303" i="13"/>
  <c r="AG301" i="13"/>
  <c r="AG299" i="13"/>
  <c r="AG297" i="13"/>
  <c r="AG295" i="13"/>
  <c r="AG293" i="13"/>
  <c r="AG291" i="13"/>
  <c r="AG289" i="13"/>
  <c r="AG287" i="13"/>
  <c r="AG285" i="13"/>
  <c r="AG283" i="13"/>
  <c r="AG281" i="13"/>
  <c r="AG279" i="13"/>
  <c r="AG277" i="13"/>
  <c r="AG275" i="13"/>
  <c r="AG273" i="13"/>
  <c r="AG271" i="13"/>
  <c r="AG269" i="13"/>
  <c r="AG267" i="13"/>
  <c r="AG265" i="13"/>
  <c r="AG263" i="13"/>
  <c r="AG261" i="13"/>
  <c r="AG259" i="13"/>
  <c r="AG257" i="13"/>
  <c r="AG255" i="13"/>
  <c r="AG253" i="13"/>
  <c r="AG251" i="13"/>
  <c r="AG249" i="13"/>
  <c r="AG247" i="13"/>
  <c r="AG245" i="13"/>
  <c r="AG243" i="13"/>
  <c r="AG241" i="13"/>
  <c r="AG239" i="13"/>
  <c r="AG237" i="13"/>
  <c r="AG235" i="13"/>
  <c r="AG233" i="13"/>
  <c r="AG231" i="13"/>
  <c r="AG229" i="13"/>
  <c r="AG227" i="13"/>
  <c r="AG225" i="13"/>
  <c r="AG223" i="13"/>
  <c r="AG221" i="13"/>
  <c r="AG219" i="13"/>
  <c r="AG217" i="13"/>
  <c r="AG215" i="13"/>
  <c r="AG213" i="13"/>
  <c r="AG211" i="13"/>
  <c r="AG209" i="13"/>
  <c r="AG207" i="13"/>
  <c r="AG205" i="13"/>
  <c r="AG203" i="13"/>
  <c r="AG201" i="13"/>
  <c r="AG199" i="13"/>
  <c r="AG197" i="13"/>
  <c r="AG195" i="13"/>
  <c r="AG193" i="13"/>
  <c r="AG191" i="13"/>
  <c r="AG189" i="13"/>
  <c r="AG187" i="13"/>
  <c r="AG185" i="13"/>
  <c r="AG183" i="13"/>
  <c r="AG181" i="13"/>
  <c r="AG56" i="13"/>
  <c r="AG342" i="13"/>
  <c r="AG330" i="13"/>
  <c r="AG322" i="13"/>
  <c r="AG314" i="13"/>
  <c r="AG302" i="13"/>
  <c r="AG294" i="13"/>
  <c r="AG286" i="13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256" i="13"/>
  <c r="AG252" i="13"/>
  <c r="AG248" i="13"/>
  <c r="AG244" i="13"/>
  <c r="AG240" i="13"/>
  <c r="AG236" i="13"/>
  <c r="AG232" i="13"/>
  <c r="AG228" i="13"/>
  <c r="AG224" i="13"/>
  <c r="AG220" i="13"/>
  <c r="AG216" i="13"/>
  <c r="AG212" i="13"/>
  <c r="AG208" i="13"/>
  <c r="AG204" i="13"/>
  <c r="AG200" i="13"/>
  <c r="AG196" i="13"/>
  <c r="AG192" i="13"/>
  <c r="AG188" i="13"/>
  <c r="AG184" i="13"/>
  <c r="AG180" i="13"/>
  <c r="AG178" i="13"/>
  <c r="AG176" i="13"/>
  <c r="AG174" i="13"/>
  <c r="AG172" i="13"/>
  <c r="AG170" i="13"/>
  <c r="AG168" i="13"/>
  <c r="AG166" i="13"/>
  <c r="AG164" i="13"/>
  <c r="AG162" i="13"/>
  <c r="AG160" i="13"/>
  <c r="AG158" i="13"/>
  <c r="AG156" i="13"/>
  <c r="AG154" i="13"/>
  <c r="AG152" i="13"/>
  <c r="AG150" i="13"/>
  <c r="AG148" i="13"/>
  <c r="AG146" i="13"/>
  <c r="AG144" i="13"/>
  <c r="AG142" i="13"/>
  <c r="AG140" i="13"/>
  <c r="AG138" i="13"/>
  <c r="AG136" i="13"/>
  <c r="AG134" i="13"/>
  <c r="AG132" i="13"/>
  <c r="AG130" i="13"/>
  <c r="AG128" i="13"/>
  <c r="AG126" i="13"/>
  <c r="AG124" i="13"/>
  <c r="AG122" i="13"/>
  <c r="AG120" i="13"/>
  <c r="AG118" i="13"/>
  <c r="AG116" i="13"/>
  <c r="AG114" i="13"/>
  <c r="AG112" i="13"/>
  <c r="AG110" i="13"/>
  <c r="AG108" i="13"/>
  <c r="AG106" i="13"/>
  <c r="AG104" i="13"/>
  <c r="AG102" i="13"/>
  <c r="AG100" i="13"/>
  <c r="AG98" i="13"/>
  <c r="AG96" i="13"/>
  <c r="AG94" i="13"/>
  <c r="AG92" i="13"/>
  <c r="AG90" i="13"/>
  <c r="AG88" i="13"/>
  <c r="AG86" i="13"/>
  <c r="AG84" i="13"/>
  <c r="AG82" i="13"/>
  <c r="AG80" i="13"/>
  <c r="AG78" i="13"/>
  <c r="AG76" i="13"/>
  <c r="AG74" i="13"/>
  <c r="AG72" i="13"/>
  <c r="AG70" i="13"/>
  <c r="AG68" i="13"/>
  <c r="AG66" i="13"/>
  <c r="AG64" i="13"/>
  <c r="AG62" i="13"/>
  <c r="AG60" i="13"/>
  <c r="AG58" i="13"/>
  <c r="AG55" i="13"/>
  <c r="AD55" i="13" s="1"/>
  <c r="AG346" i="13"/>
  <c r="AG338" i="13"/>
  <c r="AG334" i="13"/>
  <c r="AG326" i="13"/>
  <c r="AG318" i="13"/>
  <c r="AG310" i="13"/>
  <c r="AG306" i="13"/>
  <c r="AG298" i="13"/>
  <c r="AG290" i="13"/>
  <c r="AG274" i="13"/>
  <c r="AG258" i="13"/>
  <c r="AG242" i="13"/>
  <c r="AG226" i="13"/>
  <c r="AG210" i="13"/>
  <c r="AG194" i="13"/>
  <c r="AG179" i="13"/>
  <c r="AG171" i="13"/>
  <c r="AG163" i="13"/>
  <c r="AG155" i="13"/>
  <c r="AG147" i="13"/>
  <c r="AG139" i="13"/>
  <c r="AG131" i="13"/>
  <c r="AG123" i="13"/>
  <c r="AG115" i="13"/>
  <c r="AG107" i="13"/>
  <c r="AG99" i="13"/>
  <c r="AG91" i="13"/>
  <c r="AG83" i="13"/>
  <c r="AG75" i="13"/>
  <c r="AG67" i="13"/>
  <c r="AG59" i="13"/>
  <c r="AG79" i="13"/>
  <c r="AG165" i="13"/>
  <c r="AG125" i="13"/>
  <c r="AG117" i="13"/>
  <c r="AG109" i="13"/>
  <c r="AG101" i="13"/>
  <c r="AG93" i="13"/>
  <c r="AG85" i="13"/>
  <c r="AG270" i="13"/>
  <c r="AG254" i="13"/>
  <c r="AG238" i="13"/>
  <c r="AG222" i="13"/>
  <c r="AG206" i="13"/>
  <c r="AG190" i="13"/>
  <c r="AG177" i="13"/>
  <c r="AG169" i="13"/>
  <c r="AG161" i="13"/>
  <c r="AG153" i="13"/>
  <c r="AG145" i="13"/>
  <c r="AG137" i="13"/>
  <c r="AG129" i="13"/>
  <c r="AG121" i="13"/>
  <c r="AG113" i="13"/>
  <c r="AG105" i="13"/>
  <c r="AG97" i="13"/>
  <c r="AG89" i="13"/>
  <c r="AG81" i="13"/>
  <c r="AG73" i="13"/>
  <c r="AG65" i="13"/>
  <c r="AG282" i="13"/>
  <c r="AG266" i="13"/>
  <c r="AG250" i="13"/>
  <c r="AG234" i="13"/>
  <c r="AG218" i="13"/>
  <c r="AG202" i="13"/>
  <c r="AG186" i="13"/>
  <c r="AG175" i="13"/>
  <c r="AG167" i="13"/>
  <c r="AG159" i="13"/>
  <c r="AG151" i="13"/>
  <c r="AG143" i="13"/>
  <c r="AG135" i="13"/>
  <c r="AG127" i="13"/>
  <c r="AG119" i="13"/>
  <c r="AG111" i="13"/>
  <c r="AG103" i="13"/>
  <c r="AG95" i="13"/>
  <c r="AG87" i="13"/>
  <c r="AG71" i="13"/>
  <c r="AG63" i="13"/>
  <c r="AG57" i="13"/>
  <c r="AG278" i="13"/>
  <c r="AG262" i="13"/>
  <c r="AG246" i="13"/>
  <c r="AG230" i="13"/>
  <c r="AG214" i="13"/>
  <c r="AG198" i="13"/>
  <c r="AG182" i="13"/>
  <c r="AG173" i="13"/>
  <c r="AG157" i="13"/>
  <c r="AG149" i="13"/>
  <c r="AG141" i="13"/>
  <c r="AG133" i="13"/>
  <c r="AG77" i="13"/>
  <c r="AG69" i="13"/>
  <c r="AG61" i="13"/>
  <c r="C58" i="13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AS57" i="13"/>
  <c r="D58" i="13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AT57" i="13"/>
  <c r="B58" i="13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AO7" i="13"/>
  <c r="AL8" i="13"/>
  <c r="AR8" i="13" l="1"/>
  <c r="D112" i="13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AD56" i="13"/>
  <c r="AA55" i="13"/>
  <c r="BI55" i="13" s="1"/>
  <c r="AE56" i="13"/>
  <c r="AB55" i="13"/>
  <c r="BJ55" i="13" s="1"/>
  <c r="BE7" i="13"/>
  <c r="C112" i="13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AC56" i="13"/>
  <c r="Z55" i="13"/>
  <c r="AW57" i="13"/>
  <c r="AK58" i="13" s="1"/>
  <c r="J57" i="13"/>
  <c r="BG57" i="13"/>
  <c r="B112" i="13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I57" i="13"/>
  <c r="BF57" i="13"/>
  <c r="AV57" i="13"/>
  <c r="AJ58" i="13" s="1"/>
  <c r="AL9" i="13"/>
  <c r="AO8" i="13"/>
  <c r="AU8" i="13"/>
  <c r="AI9" i="13" s="1"/>
  <c r="AR9" i="13" s="1"/>
  <c r="BH9" i="13" s="1"/>
  <c r="BH8" i="13" l="1"/>
  <c r="BE8" i="13"/>
  <c r="F265" i="7"/>
  <c r="AE57" i="13"/>
  <c r="AB56" i="13"/>
  <c r="BJ56" i="13" s="1"/>
  <c r="AS58" i="13"/>
  <c r="AT58" i="13"/>
  <c r="R57" i="13"/>
  <c r="L57" i="13"/>
  <c r="O57" i="13" s="1"/>
  <c r="S57" i="13"/>
  <c r="M57" i="13"/>
  <c r="P57" i="13" s="1"/>
  <c r="AC57" i="13"/>
  <c r="Z56" i="13"/>
  <c r="AD57" i="13"/>
  <c r="AA56" i="13"/>
  <c r="BI56" i="13" s="1"/>
  <c r="BA55" i="13"/>
  <c r="BE9" i="13"/>
  <c r="AO9" i="13"/>
  <c r="AL10" i="13"/>
  <c r="AU9" i="13"/>
  <c r="AI10" i="13" s="1"/>
  <c r="AR10" i="13" s="1"/>
  <c r="BH10" i="13" s="1"/>
  <c r="BI58" i="13" l="1"/>
  <c r="AW58" i="13"/>
  <c r="AK59" i="13" s="1"/>
  <c r="AT59" i="13" s="1"/>
  <c r="J59" i="13" s="1"/>
  <c r="I58" i="13"/>
  <c r="F266" i="7"/>
  <c r="J266" i="7"/>
  <c r="K266" i="7"/>
  <c r="H266" i="7"/>
  <c r="I266" i="7"/>
  <c r="G266" i="7"/>
  <c r="AD58" i="13"/>
  <c r="AD59" i="13" s="1"/>
  <c r="AD60" i="13" s="1"/>
  <c r="AD61" i="13" s="1"/>
  <c r="AD62" i="13" s="1"/>
  <c r="AD63" i="13" s="1"/>
  <c r="AD64" i="13" s="1"/>
  <c r="AD65" i="13" s="1"/>
  <c r="AD66" i="13" s="1"/>
  <c r="AD67" i="13" s="1"/>
  <c r="AD68" i="13" s="1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A57" i="13"/>
  <c r="BI57" i="13" s="1"/>
  <c r="L58" i="13"/>
  <c r="O58" i="13" s="1"/>
  <c r="R58" i="13"/>
  <c r="AA59" i="13" s="1"/>
  <c r="Z57" i="13"/>
  <c r="AC58" i="13"/>
  <c r="AC59" i="13" s="1"/>
  <c r="AC60" i="13" s="1"/>
  <c r="AE58" i="13"/>
  <c r="AE59" i="13" s="1"/>
  <c r="AE60" i="13" s="1"/>
  <c r="AB57" i="13"/>
  <c r="BJ57" i="13" s="1"/>
  <c r="AA58" i="13"/>
  <c r="BA56" i="13"/>
  <c r="J58" i="13"/>
  <c r="BG58" i="13"/>
  <c r="AV58" i="13"/>
  <c r="AJ59" i="13" s="1"/>
  <c r="BF58" i="13"/>
  <c r="BE10" i="13"/>
  <c r="AL11" i="13"/>
  <c r="AU10" i="13"/>
  <c r="AI11" i="13" s="1"/>
  <c r="AO10" i="13"/>
  <c r="AW59" i="13" l="1"/>
  <c r="AK60" i="13" s="1"/>
  <c r="AT60" i="13" s="1"/>
  <c r="BJ60" i="13" s="1"/>
  <c r="BG59" i="13"/>
  <c r="F267" i="7"/>
  <c r="I267" i="7"/>
  <c r="BG60" i="13"/>
  <c r="AW60" i="13"/>
  <c r="AK61" i="13" s="1"/>
  <c r="AT61" i="13" s="1"/>
  <c r="J60" i="13"/>
  <c r="K267" i="7"/>
  <c r="K268" i="7" s="1"/>
  <c r="AE61" i="13"/>
  <c r="AE62" i="13" s="1"/>
  <c r="AE63" i="13" s="1"/>
  <c r="AE64" i="13" s="1"/>
  <c r="AE65" i="13" s="1"/>
  <c r="AE66" i="13" s="1"/>
  <c r="AE67" i="13" s="1"/>
  <c r="AE68" i="13" s="1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M59" i="13"/>
  <c r="S59" i="13"/>
  <c r="AB60" i="13" s="1"/>
  <c r="AS59" i="13"/>
  <c r="BI59" i="13" s="1"/>
  <c r="L266" i="7"/>
  <c r="G166" i="12" s="1"/>
  <c r="G267" i="7"/>
  <c r="M58" i="13"/>
  <c r="P58" i="13" s="1"/>
  <c r="S58" i="13"/>
  <c r="AB59" i="13" s="1"/>
  <c r="BJ59" i="13" s="1"/>
  <c r="BA57" i="13"/>
  <c r="AC61" i="13"/>
  <c r="AC62" i="13" s="1"/>
  <c r="AC63" i="13" s="1"/>
  <c r="AC64" i="13" s="1"/>
  <c r="AC65" i="13" s="1"/>
  <c r="AC66" i="13" s="1"/>
  <c r="AC67" i="13" s="1"/>
  <c r="AC68" i="13" s="1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J267" i="7"/>
  <c r="J268" i="7" s="1"/>
  <c r="AR11" i="13"/>
  <c r="BH11" i="13" s="1"/>
  <c r="AB58" i="13"/>
  <c r="BJ58" i="13" s="1"/>
  <c r="H267" i="7"/>
  <c r="H268" i="7" s="1"/>
  <c r="AL12" i="13"/>
  <c r="AO11" i="13"/>
  <c r="BJ61" i="13" l="1"/>
  <c r="I268" i="7"/>
  <c r="AV59" i="13"/>
  <c r="AJ60" i="13" s="1"/>
  <c r="AS60" i="13" s="1"/>
  <c r="BE11" i="13"/>
  <c r="AW61" i="13"/>
  <c r="AK62" i="13" s="1"/>
  <c r="J61" i="13"/>
  <c r="L267" i="7"/>
  <c r="G167" i="12" s="1"/>
  <c r="G268" i="7"/>
  <c r="L268" i="7" s="1"/>
  <c r="G168" i="12" s="1"/>
  <c r="I59" i="13"/>
  <c r="BF59" i="13"/>
  <c r="S60" i="13"/>
  <c r="AB61" i="13" s="1"/>
  <c r="M60" i="13"/>
  <c r="P60" i="13" s="1"/>
  <c r="H166" i="12"/>
  <c r="I166" i="12" s="1"/>
  <c r="AV60" i="13"/>
  <c r="AJ61" i="13" s="1"/>
  <c r="AS61" i="13" s="1"/>
  <c r="BF60" i="13"/>
  <c r="I60" i="13"/>
  <c r="AU11" i="13"/>
  <c r="AI12" i="13" s="1"/>
  <c r="AR12" i="13" s="1"/>
  <c r="P59" i="13"/>
  <c r="AO12" i="13"/>
  <c r="AL13" i="13"/>
  <c r="BE12" i="13" l="1"/>
  <c r="BH12" i="13"/>
  <c r="AU12" i="13"/>
  <c r="AI13" i="13" s="1"/>
  <c r="AR13" i="13" s="1"/>
  <c r="BH13" i="13" s="1"/>
  <c r="BI60" i="13"/>
  <c r="S61" i="13"/>
  <c r="M61" i="13"/>
  <c r="P61" i="13" s="1"/>
  <c r="H167" i="12"/>
  <c r="I167" i="12" s="1"/>
  <c r="L59" i="13"/>
  <c r="O59" i="13" s="1"/>
  <c r="R59" i="13"/>
  <c r="AA60" i="13" s="1"/>
  <c r="R60" i="13"/>
  <c r="AA61" i="13" s="1"/>
  <c r="BI61" i="13" s="1"/>
  <c r="L60" i="13"/>
  <c r="J167" i="12"/>
  <c r="H168" i="12"/>
  <c r="BE13" i="13"/>
  <c r="AO13" i="13"/>
  <c r="AL14" i="13"/>
  <c r="AU13" i="13" l="1"/>
  <c r="AI14" i="13" s="1"/>
  <c r="J168" i="12"/>
  <c r="I168" i="12"/>
  <c r="AR14" i="13"/>
  <c r="BH14" i="13" s="1"/>
  <c r="O60" i="13"/>
  <c r="AL15" i="13"/>
  <c r="AO14" i="13"/>
  <c r="BE14" i="13" l="1"/>
  <c r="J169" i="12"/>
  <c r="AU14" i="13"/>
  <c r="AI15" i="13" s="1"/>
  <c r="AR15" i="13" s="1"/>
  <c r="BH15" i="13" s="1"/>
  <c r="AO15" i="13"/>
  <c r="AL16" i="13"/>
  <c r="AU15" i="13" l="1"/>
  <c r="AI16" i="13" s="1"/>
  <c r="BE15" i="13"/>
  <c r="AR16" i="13"/>
  <c r="BH16" i="13" s="1"/>
  <c r="AO16" i="13"/>
  <c r="AU16" i="13"/>
  <c r="AI17" i="13" s="1"/>
  <c r="AL17" i="13"/>
  <c r="BE16" i="13" l="1"/>
  <c r="AR17" i="13"/>
  <c r="BH17" i="13" s="1"/>
  <c r="AL18" i="13"/>
  <c r="AO17" i="13"/>
  <c r="AU17" i="13"/>
  <c r="AI18" i="13" s="1"/>
  <c r="AR18" i="13" s="1"/>
  <c r="BH18" i="13" s="1"/>
  <c r="BE17" i="13" l="1"/>
  <c r="BE18" i="13"/>
  <c r="AO18" i="13"/>
  <c r="AU18" i="13"/>
  <c r="AI19" i="13" s="1"/>
  <c r="AR19" i="13" s="1"/>
  <c r="BH19" i="13" s="1"/>
  <c r="AL19" i="13"/>
  <c r="BE19" i="13" l="1"/>
  <c r="AO19" i="13"/>
  <c r="AU19" i="13"/>
  <c r="AI20" i="13" s="1"/>
  <c r="AR20" i="13" s="1"/>
  <c r="BH20" i="13" s="1"/>
  <c r="AL20" i="13"/>
  <c r="BE20" i="13" l="1"/>
  <c r="AU20" i="13"/>
  <c r="AI21" i="13" s="1"/>
  <c r="AR21" i="13" s="1"/>
  <c r="BH21" i="13" s="1"/>
  <c r="AO20" i="13"/>
  <c r="AL21" i="13"/>
  <c r="BE21" i="13" l="1"/>
  <c r="AO21" i="13"/>
  <c r="AL22" i="13"/>
  <c r="AU21" i="13"/>
  <c r="AI22" i="13" s="1"/>
  <c r="AR22" i="13" l="1"/>
  <c r="AO22" i="13"/>
  <c r="AL23" i="13"/>
  <c r="BE22" i="13" l="1"/>
  <c r="BH22" i="13"/>
  <c r="AU22" i="13"/>
  <c r="AI23" i="13" s="1"/>
  <c r="AR23" i="13" s="1"/>
  <c r="AO23" i="13"/>
  <c r="AL24" i="13"/>
  <c r="BE23" i="13" l="1"/>
  <c r="BH23" i="13"/>
  <c r="AU23" i="13"/>
  <c r="AI24" i="13" s="1"/>
  <c r="AR24" i="13" s="1"/>
  <c r="AU24" i="13" s="1"/>
  <c r="AI25" i="13" s="1"/>
  <c r="AR25" i="13" s="1"/>
  <c r="BH25" i="13" s="1"/>
  <c r="AO24" i="13"/>
  <c r="AL25" i="13"/>
  <c r="BE24" i="13" l="1"/>
  <c r="BH24" i="13"/>
  <c r="BE25" i="13"/>
  <c r="AU25" i="13"/>
  <c r="AI26" i="13" s="1"/>
  <c r="AO25" i="13"/>
  <c r="AL26" i="13"/>
  <c r="AR26" i="13" l="1"/>
  <c r="BH26" i="13" s="1"/>
  <c r="AO26" i="13"/>
  <c r="AU26" i="13"/>
  <c r="AI27" i="13" s="1"/>
  <c r="AR27" i="13" s="1"/>
  <c r="BH27" i="13" s="1"/>
  <c r="AL27" i="13"/>
  <c r="BE26" i="13" l="1"/>
  <c r="BE27" i="13"/>
  <c r="AU27" i="13"/>
  <c r="AI28" i="13" s="1"/>
  <c r="AL28" i="13"/>
  <c r="AO27" i="13"/>
  <c r="AR28" i="13" l="1"/>
  <c r="AO28" i="13"/>
  <c r="AL29" i="13"/>
  <c r="AU28" i="13" l="1"/>
  <c r="AI29" i="13" s="1"/>
  <c r="AR29" i="13" s="1"/>
  <c r="BH29" i="13" s="1"/>
  <c r="BH28" i="13"/>
  <c r="BE28" i="13"/>
  <c r="BE29" i="13"/>
  <c r="AU29" i="13"/>
  <c r="AI30" i="13" s="1"/>
  <c r="AL30" i="13"/>
  <c r="AO29" i="13"/>
  <c r="AR30" i="13" l="1"/>
  <c r="BH30" i="13" s="1"/>
  <c r="BE30" i="13"/>
  <c r="AU30" i="13"/>
  <c r="AI31" i="13" s="1"/>
  <c r="AL31" i="13"/>
  <c r="AO30" i="13"/>
  <c r="AR31" i="13" l="1"/>
  <c r="AL32" i="13"/>
  <c r="AO31" i="13"/>
  <c r="AU31" i="13"/>
  <c r="AI32" i="13" s="1"/>
  <c r="AR32" i="13" s="1"/>
  <c r="BH32" i="13" s="1"/>
  <c r="BE31" i="13" l="1"/>
  <c r="BH31" i="13"/>
  <c r="BE32" i="13"/>
  <c r="AL33" i="13"/>
  <c r="AU32" i="13"/>
  <c r="AI33" i="13" s="1"/>
  <c r="AR33" i="13" s="1"/>
  <c r="BH33" i="13" s="1"/>
  <c r="AO32" i="13"/>
  <c r="BE33" i="13" l="1"/>
  <c r="AU33" i="13"/>
  <c r="AI34" i="13" s="1"/>
  <c r="AL34" i="13"/>
  <c r="AO33" i="13"/>
  <c r="AR34" i="13" l="1"/>
  <c r="BH34" i="13" s="1"/>
  <c r="AL35" i="13"/>
  <c r="AO34" i="13"/>
  <c r="AU34" i="13"/>
  <c r="AI35" i="13" s="1"/>
  <c r="BE34" i="13" l="1"/>
  <c r="AR35" i="13"/>
  <c r="AO35" i="13"/>
  <c r="AU35" i="13"/>
  <c r="AI36" i="13" s="1"/>
  <c r="AL36" i="13"/>
  <c r="AR36" i="13" l="1"/>
  <c r="BH36" i="13" s="1"/>
  <c r="BE35" i="13"/>
  <c r="BH35" i="13"/>
  <c r="AO36" i="13"/>
  <c r="AL37" i="13"/>
  <c r="AU36" i="13" l="1"/>
  <c r="AI37" i="13" s="1"/>
  <c r="AR37" i="13" s="1"/>
  <c r="BH37" i="13" s="1"/>
  <c r="BE36" i="13"/>
  <c r="AO37" i="13"/>
  <c r="AL38" i="13"/>
  <c r="AU37" i="13" l="1"/>
  <c r="AI38" i="13" s="1"/>
  <c r="BE37" i="13"/>
  <c r="AR38" i="13"/>
  <c r="AL39" i="13"/>
  <c r="AO38" i="13"/>
  <c r="BE38" i="13" l="1"/>
  <c r="BH38" i="13"/>
  <c r="AU38" i="13"/>
  <c r="AI39" i="13" s="1"/>
  <c r="AR39" i="13" s="1"/>
  <c r="BH39" i="13" s="1"/>
  <c r="AO39" i="13"/>
  <c r="AL40" i="13"/>
  <c r="AU39" i="13" l="1"/>
  <c r="AI40" i="13" s="1"/>
  <c r="AR40" i="13" s="1"/>
  <c r="BH40" i="13" s="1"/>
  <c r="BE39" i="13"/>
  <c r="AO40" i="13"/>
  <c r="AL41" i="13"/>
  <c r="BE40" i="13" l="1"/>
  <c r="AU40" i="13"/>
  <c r="AI41" i="13" s="1"/>
  <c r="AR41" i="13" s="1"/>
  <c r="BH41" i="13" s="1"/>
  <c r="AL42" i="13"/>
  <c r="AO41" i="13"/>
  <c r="AU41" i="13" l="1"/>
  <c r="AI42" i="13" s="1"/>
  <c r="AR42" i="13" s="1"/>
  <c r="BE41" i="13"/>
  <c r="AO42" i="13"/>
  <c r="AL43" i="13"/>
  <c r="BE42" i="13" l="1"/>
  <c r="BH42" i="13"/>
  <c r="AU42" i="13"/>
  <c r="AI43" i="13" s="1"/>
  <c r="AR43" i="13" s="1"/>
  <c r="BH43" i="13" s="1"/>
  <c r="AO43" i="13"/>
  <c r="AL44" i="13"/>
  <c r="AU43" i="13"/>
  <c r="AI44" i="13" s="1"/>
  <c r="BE43" i="13" l="1"/>
  <c r="AR44" i="13"/>
  <c r="AL45" i="13"/>
  <c r="AO44" i="13"/>
  <c r="AU44" i="13" l="1"/>
  <c r="AI45" i="13" s="1"/>
  <c r="AR45" i="13" s="1"/>
  <c r="BH45" i="13" s="1"/>
  <c r="BH44" i="13"/>
  <c r="BE44" i="13"/>
  <c r="AL46" i="13"/>
  <c r="AO45" i="13"/>
  <c r="AU45" i="13" l="1"/>
  <c r="AI46" i="13" s="1"/>
  <c r="AR46" i="13" s="1"/>
  <c r="BH46" i="13" s="1"/>
  <c r="BE45" i="13"/>
  <c r="BE46" i="13"/>
  <c r="AO46" i="13"/>
  <c r="AL47" i="13"/>
  <c r="AU46" i="13" l="1"/>
  <c r="AI47" i="13" s="1"/>
  <c r="AR47" i="13" s="1"/>
  <c r="BH47" i="13" s="1"/>
  <c r="AL48" i="13"/>
  <c r="AO47" i="13"/>
  <c r="AU47" i="13" l="1"/>
  <c r="AI48" i="13" s="1"/>
  <c r="AR48" i="13" s="1"/>
  <c r="BE47" i="13"/>
  <c r="AL49" i="13"/>
  <c r="AO48" i="13"/>
  <c r="BE48" i="13" l="1"/>
  <c r="BH48" i="13"/>
  <c r="AU48" i="13"/>
  <c r="AI49" i="13" s="1"/>
  <c r="AR49" i="13" s="1"/>
  <c r="BH49" i="13" s="1"/>
  <c r="AO49" i="13"/>
  <c r="AL50" i="13"/>
  <c r="AU49" i="13"/>
  <c r="AI50" i="13" s="1"/>
  <c r="BE49" i="13" l="1"/>
  <c r="AR50" i="13"/>
  <c r="AL51" i="13"/>
  <c r="AO50" i="13"/>
  <c r="AU50" i="13" l="1"/>
  <c r="AI51" i="13" s="1"/>
  <c r="AR51" i="13" s="1"/>
  <c r="BH51" i="13" s="1"/>
  <c r="BH50" i="13"/>
  <c r="BE50" i="13"/>
  <c r="AL52" i="13"/>
  <c r="AO51" i="13"/>
  <c r="AU51" i="13"/>
  <c r="AI52" i="13" s="1"/>
  <c r="AR52" i="13" s="1"/>
  <c r="BH52" i="13" s="1"/>
  <c r="BE51" i="13" l="1"/>
  <c r="BE52" i="13"/>
  <c r="AO52" i="13"/>
  <c r="AU52" i="13"/>
  <c r="AI53" i="13" s="1"/>
  <c r="AL53" i="13"/>
  <c r="AR53" i="13" l="1"/>
  <c r="AO53" i="13"/>
  <c r="AL54" i="13"/>
  <c r="AU53" i="13" l="1"/>
  <c r="AI54" i="13" s="1"/>
  <c r="AR54" i="13" s="1"/>
  <c r="BH53" i="13"/>
  <c r="BE53" i="13"/>
  <c r="AO54" i="13"/>
  <c r="AL55" i="13"/>
  <c r="BH54" i="13" l="1"/>
  <c r="AU54" i="13"/>
  <c r="AI55" i="13" s="1"/>
  <c r="BE54" i="13"/>
  <c r="AR55" i="13"/>
  <c r="AO55" i="13"/>
  <c r="AL56" i="13"/>
  <c r="AU55" i="13" l="1"/>
  <c r="AI56" i="13" s="1"/>
  <c r="AR56" i="13" s="1"/>
  <c r="BH55" i="13"/>
  <c r="BE55" i="13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BE56" i="13" l="1"/>
  <c r="BH56" i="13"/>
  <c r="AL57" i="13"/>
  <c r="AL58" i="13"/>
  <c r="AU56" i="13"/>
  <c r="AI57" i="13" s="1"/>
  <c r="AR57" i="13" s="1"/>
  <c r="BH57" i="13" s="1"/>
  <c r="AL59" i="13" l="1"/>
  <c r="BE57" i="13"/>
  <c r="AU57" i="13"/>
  <c r="AI58" i="13" s="1"/>
  <c r="H57" i="13"/>
  <c r="BK57" i="13" s="1"/>
  <c r="BE58" i="13" l="1"/>
  <c r="AR58" i="13"/>
  <c r="AL60" i="13"/>
  <c r="Q57" i="13"/>
  <c r="Z58" i="13" s="1"/>
  <c r="F268" i="7" s="1"/>
  <c r="K57" i="13"/>
  <c r="N57" i="13" s="1"/>
  <c r="H58" i="13"/>
  <c r="BK58" i="13" s="1"/>
  <c r="AU58" i="13" l="1"/>
  <c r="AI59" i="13" s="1"/>
  <c r="AR59" i="13" s="1"/>
  <c r="BH59" i="13" s="1"/>
  <c r="BH58" i="13"/>
  <c r="AL61" i="13"/>
  <c r="I269" i="7"/>
  <c r="BA58" i="13"/>
  <c r="K58" i="13"/>
  <c r="N58" i="13" s="1"/>
  <c r="Q58" i="13"/>
  <c r="Z59" i="13" s="1"/>
  <c r="F269" i="7" s="1"/>
  <c r="BE59" i="13" l="1"/>
  <c r="AL62" i="13"/>
  <c r="K269" i="7"/>
  <c r="K270" i="7" s="1"/>
  <c r="J269" i="7"/>
  <c r="H269" i="7"/>
  <c r="G269" i="7"/>
  <c r="BA59" i="13"/>
  <c r="AU59" i="13"/>
  <c r="AI60" i="13" s="1"/>
  <c r="AR60" i="13" s="1"/>
  <c r="H59" i="13"/>
  <c r="BK59" i="13" s="1"/>
  <c r="AL63" i="13" l="1"/>
  <c r="AL64" i="13" s="1"/>
  <c r="AL65" i="13" s="1"/>
  <c r="AL66" i="13" s="1"/>
  <c r="AL67" i="13" s="1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I270" i="7"/>
  <c r="G270" i="7"/>
  <c r="L269" i="7"/>
  <c r="G169" i="12" s="1"/>
  <c r="J270" i="7"/>
  <c r="H270" i="7"/>
  <c r="BE60" i="13"/>
  <c r="K59" i="13"/>
  <c r="N59" i="13" s="1"/>
  <c r="Q59" i="13"/>
  <c r="Z60" i="13" s="1"/>
  <c r="F270" i="7" s="1"/>
  <c r="BH60" i="13" l="1"/>
  <c r="H169" i="12"/>
  <c r="I169" i="12" s="1"/>
  <c r="L270" i="7"/>
  <c r="G170" i="12" s="1"/>
  <c r="I271" i="7"/>
  <c r="BA60" i="13"/>
  <c r="H60" i="13"/>
  <c r="BK60" i="13" s="1"/>
  <c r="AU60" i="13"/>
  <c r="AI61" i="13" s="1"/>
  <c r="AR61" i="13" s="1"/>
  <c r="H170" i="12" l="1"/>
  <c r="I170" i="12" s="1"/>
  <c r="J170" i="12"/>
  <c r="K271" i="7"/>
  <c r="G271" i="7"/>
  <c r="J271" i="7"/>
  <c r="H271" i="7"/>
  <c r="BE61" i="13"/>
  <c r="Q60" i="13"/>
  <c r="Z61" i="13" s="1"/>
  <c r="F271" i="7" s="1"/>
  <c r="K60" i="13"/>
  <c r="N60" i="13" s="1"/>
  <c r="BH61" i="13" l="1"/>
  <c r="J171" i="12"/>
  <c r="L271" i="7"/>
  <c r="G171" i="12" s="1"/>
  <c r="H171" i="12" s="1"/>
  <c r="I171" i="12" s="1"/>
  <c r="H61" i="13"/>
  <c r="AU61" i="13"/>
  <c r="AI62" i="13" s="1"/>
  <c r="AR62" i="13" s="1"/>
  <c r="BA61" i="13" l="1"/>
  <c r="J172" i="12"/>
  <c r="Q61" i="13"/>
  <c r="Z62" i="13" s="1"/>
  <c r="K61" i="13"/>
  <c r="N61" i="13" s="1"/>
  <c r="BH62" i="13" l="1"/>
  <c r="H62" i="13"/>
  <c r="AU62" i="13"/>
  <c r="AI63" i="13" s="1"/>
  <c r="Q62" i="13" l="1"/>
  <c r="K62" i="13"/>
  <c r="N62" i="13" l="1"/>
  <c r="H272" i="7"/>
  <c r="AV61" i="13" l="1"/>
  <c r="AJ62" i="13" s="1"/>
  <c r="I61" i="13"/>
  <c r="K272" i="7"/>
  <c r="J272" i="7"/>
  <c r="G272" i="7"/>
  <c r="I272" i="7"/>
  <c r="R61" i="13" l="1"/>
  <c r="BK61" i="13"/>
  <c r="L61" i="13"/>
  <c r="O61" i="13" s="1"/>
  <c r="L272" i="7"/>
  <c r="G172" i="12" s="1"/>
  <c r="H172" i="12" l="1"/>
  <c r="I172" i="12" s="1"/>
  <c r="AA62" i="13"/>
  <c r="BC61" i="13"/>
  <c r="AS62" i="13" s="1"/>
  <c r="BF61" i="13" l="1"/>
  <c r="J173" i="12"/>
  <c r="BD61" i="13"/>
  <c r="AT62" i="13" s="1"/>
  <c r="AB62" i="13"/>
  <c r="F272" i="7" s="1"/>
  <c r="G273" i="7" l="1"/>
  <c r="H273" i="7"/>
  <c r="J273" i="7"/>
  <c r="I273" i="7"/>
  <c r="L273" i="7" s="1"/>
  <c r="G173" i="12" s="1"/>
  <c r="K273" i="7"/>
  <c r="BJ62" i="13"/>
  <c r="AV62" i="13"/>
  <c r="AJ63" i="13" s="1"/>
  <c r="BI62" i="13"/>
  <c r="I62" i="13"/>
  <c r="L62" i="13" s="1"/>
  <c r="BG61" i="13"/>
  <c r="O62" i="13" l="1"/>
  <c r="R62" i="13"/>
  <c r="H173" i="12"/>
  <c r="I173" i="12" s="1"/>
  <c r="J62" i="13"/>
  <c r="AW62" i="13"/>
  <c r="AK63" i="13" s="1"/>
  <c r="J174" i="12" l="1"/>
  <c r="S62" i="13"/>
  <c r="M62" i="13"/>
  <c r="BK62" i="13"/>
  <c r="P62" i="13" l="1"/>
  <c r="Z63" i="13"/>
  <c r="BC62" i="13"/>
  <c r="AS63" i="13" s="1"/>
  <c r="BF62" i="13" l="1"/>
  <c r="AB63" i="13"/>
  <c r="BD62" i="13"/>
  <c r="AT63" i="13" s="1"/>
  <c r="BA62" i="13"/>
  <c r="BB62" i="13"/>
  <c r="AR63" i="13" s="1"/>
  <c r="AA63" i="13"/>
  <c r="F273" i="7" s="1"/>
  <c r="BH63" i="13" l="1"/>
  <c r="BI63" i="13"/>
  <c r="BJ63" i="13"/>
  <c r="BC63" i="13"/>
  <c r="BF63" i="13" s="1"/>
  <c r="H274" i="7"/>
  <c r="BE62" i="13"/>
  <c r="I63" i="13"/>
  <c r="AV63" i="13"/>
  <c r="AJ64" i="13" s="1"/>
  <c r="AS64" i="13" s="1"/>
  <c r="BG62" i="13"/>
  <c r="G274" i="7" l="1"/>
  <c r="K274" i="7"/>
  <c r="I274" i="7"/>
  <c r="J274" i="7"/>
  <c r="BB63" i="13"/>
  <c r="BE63" i="13" s="1"/>
  <c r="R63" i="13"/>
  <c r="AA64" i="13" s="1"/>
  <c r="L63" i="13"/>
  <c r="O63" i="13" s="1"/>
  <c r="H63" i="13"/>
  <c r="AU63" i="13"/>
  <c r="AI64" i="13" s="1"/>
  <c r="J63" i="13"/>
  <c r="AW63" i="13"/>
  <c r="AK64" i="13" s="1"/>
  <c r="AT64" i="13" l="1"/>
  <c r="AR64" i="13"/>
  <c r="BI64" i="13"/>
  <c r="L274" i="7"/>
  <c r="G174" i="12" s="1"/>
  <c r="H174" i="12" s="1"/>
  <c r="I174" i="12" s="1"/>
  <c r="S63" i="13"/>
  <c r="AB64" i="13" s="1"/>
  <c r="M63" i="13"/>
  <c r="P63" i="13" s="1"/>
  <c r="Q63" i="13"/>
  <c r="Z64" i="13" s="1"/>
  <c r="K63" i="13"/>
  <c r="BK63" i="13"/>
  <c r="BD63" i="13"/>
  <c r="BG63" i="13" s="1"/>
  <c r="AV64" i="13"/>
  <c r="AJ65" i="13" s="1"/>
  <c r="I64" i="13"/>
  <c r="BA63" i="13"/>
  <c r="BH64" i="13" l="1"/>
  <c r="F274" i="7"/>
  <c r="N63" i="13"/>
  <c r="R64" i="13"/>
  <c r="L64" i="13"/>
  <c r="O64" i="13" s="1"/>
  <c r="AU64" i="13"/>
  <c r="AI65" i="13" s="1"/>
  <c r="H64" i="13"/>
  <c r="J175" i="12"/>
  <c r="AW64" i="13" l="1"/>
  <c r="AK65" i="13" s="1"/>
  <c r="BJ64" i="13"/>
  <c r="J64" i="13"/>
  <c r="BK64" i="13" s="1"/>
  <c r="AA65" i="13"/>
  <c r="Q64" i="13"/>
  <c r="Z65" i="13" s="1"/>
  <c r="K64" i="13"/>
  <c r="BC64" i="13"/>
  <c r="AS65" i="13" s="1"/>
  <c r="G275" i="7"/>
  <c r="I275" i="7"/>
  <c r="J275" i="7"/>
  <c r="K275" i="7"/>
  <c r="H275" i="7"/>
  <c r="BB64" i="13"/>
  <c r="BE64" i="13" s="1"/>
  <c r="AR65" i="13" l="1"/>
  <c r="BH65" i="13" s="1"/>
  <c r="N64" i="13"/>
  <c r="BI65" i="13"/>
  <c r="S64" i="13"/>
  <c r="AB65" i="13" s="1"/>
  <c r="F275" i="7" s="1"/>
  <c r="BD64" i="13"/>
  <c r="AT65" i="13" s="1"/>
  <c r="M64" i="13"/>
  <c r="P64" i="13" s="1"/>
  <c r="BA64" i="13"/>
  <c r="L275" i="7"/>
  <c r="G175" i="12" s="1"/>
  <c r="BF64" i="13"/>
  <c r="K276" i="7" l="1"/>
  <c r="BJ65" i="13"/>
  <c r="BG64" i="13"/>
  <c r="J276" i="7"/>
  <c r="H276" i="7"/>
  <c r="G276" i="7"/>
  <c r="I276" i="7"/>
  <c r="AU65" i="13"/>
  <c r="AI66" i="13" s="1"/>
  <c r="H65" i="13"/>
  <c r="AV65" i="13"/>
  <c r="AJ66" i="13" s="1"/>
  <c r="I65" i="13"/>
  <c r="H175" i="12"/>
  <c r="I175" i="12" s="1"/>
  <c r="AS66" i="13" l="1"/>
  <c r="L276" i="7"/>
  <c r="G176" i="12" s="1"/>
  <c r="BD65" i="13"/>
  <c r="BG65" i="13" s="1"/>
  <c r="J65" i="13"/>
  <c r="BK65" i="13" s="1"/>
  <c r="AW65" i="13"/>
  <c r="AK66" i="13" s="1"/>
  <c r="AT66" i="13" s="1"/>
  <c r="BA65" i="13"/>
  <c r="BB65" i="13"/>
  <c r="BE65" i="13" s="1"/>
  <c r="J176" i="12"/>
  <c r="Q65" i="13"/>
  <c r="Z66" i="13" s="1"/>
  <c r="K65" i="13"/>
  <c r="BC65" i="13"/>
  <c r="BF65" i="13" s="1"/>
  <c r="L65" i="13"/>
  <c r="O65" i="13" s="1"/>
  <c r="R65" i="13"/>
  <c r="AA66" i="13" s="1"/>
  <c r="F276" i="7" l="1"/>
  <c r="AR66" i="13"/>
  <c r="BI66" i="13"/>
  <c r="N65" i="13"/>
  <c r="H176" i="12"/>
  <c r="I176" i="12" s="1"/>
  <c r="M65" i="13"/>
  <c r="P65" i="13" s="1"/>
  <c r="S65" i="13"/>
  <c r="AB66" i="13" s="1"/>
  <c r="J66" i="13" l="1"/>
  <c r="M66" i="13" s="1"/>
  <c r="P66" i="13" s="1"/>
  <c r="BJ66" i="13"/>
  <c r="H66" i="13"/>
  <c r="K66" i="13" s="1"/>
  <c r="BH66" i="13"/>
  <c r="J177" i="12"/>
  <c r="AU66" i="13"/>
  <c r="AI67" i="13" s="1"/>
  <c r="AR67" i="13" s="1"/>
  <c r="AW66" i="13"/>
  <c r="AK67" i="13" s="1"/>
  <c r="AV66" i="13"/>
  <c r="AJ67" i="13" s="1"/>
  <c r="I66" i="13"/>
  <c r="K277" i="7"/>
  <c r="G277" i="7"/>
  <c r="J277" i="7"/>
  <c r="I277" i="7"/>
  <c r="H277" i="7"/>
  <c r="BB66" i="13"/>
  <c r="BE66" i="13" s="1"/>
  <c r="BK66" i="13" l="1"/>
  <c r="S66" i="13"/>
  <c r="AB67" i="13" s="1"/>
  <c r="Q66" i="13"/>
  <c r="Z67" i="13" s="1"/>
  <c r="N66" i="13"/>
  <c r="BA66" i="13"/>
  <c r="BD66" i="13"/>
  <c r="AT67" i="13" s="1"/>
  <c r="L277" i="7"/>
  <c r="G177" i="12" s="1"/>
  <c r="L66" i="13"/>
  <c r="O66" i="13" s="1"/>
  <c r="R66" i="13"/>
  <c r="AA67" i="13" s="1"/>
  <c r="BC66" i="13"/>
  <c r="BF66" i="13" s="1"/>
  <c r="F277" i="7" l="1"/>
  <c r="AS67" i="13"/>
  <c r="BI67" i="13" s="1"/>
  <c r="BJ67" i="13"/>
  <c r="BH67" i="13"/>
  <c r="BB67" i="13"/>
  <c r="BE67" i="13" s="1"/>
  <c r="H67" i="13"/>
  <c r="K67" i="13" s="1"/>
  <c r="BG66" i="13"/>
  <c r="AU67" i="13"/>
  <c r="AI68" i="13" s="1"/>
  <c r="H177" i="12"/>
  <c r="I177" i="12" s="1"/>
  <c r="AR68" i="13" l="1"/>
  <c r="N67" i="13"/>
  <c r="Q67" i="13"/>
  <c r="Z68" i="13" s="1"/>
  <c r="J67" i="13"/>
  <c r="AW67" i="13"/>
  <c r="AK68" i="13" s="1"/>
  <c r="BA67" i="13"/>
  <c r="BC67" i="13"/>
  <c r="BF67" i="13" s="1"/>
  <c r="AV67" i="13"/>
  <c r="AJ68" i="13" s="1"/>
  <c r="I67" i="13"/>
  <c r="H278" i="7"/>
  <c r="I278" i="7"/>
  <c r="J278" i="7"/>
  <c r="G278" i="7"/>
  <c r="K278" i="7"/>
  <c r="J178" i="12"/>
  <c r="AS68" i="13" l="1"/>
  <c r="AU68" i="13"/>
  <c r="AI69" i="13" s="1"/>
  <c r="BH68" i="13"/>
  <c r="H68" i="13"/>
  <c r="Q68" i="13" s="1"/>
  <c r="S67" i="13"/>
  <c r="AB68" i="13" s="1"/>
  <c r="M67" i="13"/>
  <c r="P67" i="13" s="1"/>
  <c r="BD67" i="13"/>
  <c r="BG67" i="13" s="1"/>
  <c r="L67" i="13"/>
  <c r="R67" i="13"/>
  <c r="AA68" i="13" s="1"/>
  <c r="F278" i="7" s="1"/>
  <c r="BK67" i="13"/>
  <c r="L278" i="7"/>
  <c r="G178" i="12" s="1"/>
  <c r="AT68" i="13" l="1"/>
  <c r="K68" i="13"/>
  <c r="N68" i="13" s="1"/>
  <c r="BI68" i="13"/>
  <c r="O67" i="13"/>
  <c r="Z69" i="13"/>
  <c r="H178" i="12"/>
  <c r="I178" i="12" s="1"/>
  <c r="AV68" i="13"/>
  <c r="AJ69" i="13" s="1"/>
  <c r="I68" i="13"/>
  <c r="J68" i="13" l="1"/>
  <c r="S68" i="13" s="1"/>
  <c r="BJ68" i="13"/>
  <c r="BD68" i="13"/>
  <c r="AW68" i="13"/>
  <c r="AK69" i="13" s="1"/>
  <c r="AT69" i="13" s="1"/>
  <c r="BB68" i="13"/>
  <c r="AR69" i="13" s="1"/>
  <c r="BC68" i="13"/>
  <c r="BF68" i="13" s="1"/>
  <c r="I279" i="7"/>
  <c r="G279" i="7"/>
  <c r="H279" i="7"/>
  <c r="K279" i="7"/>
  <c r="J279" i="7"/>
  <c r="J179" i="12"/>
  <c r="R68" i="13"/>
  <c r="AA69" i="13" s="1"/>
  <c r="L68" i="13"/>
  <c r="AS69" i="13" l="1"/>
  <c r="BI69" i="13" s="1"/>
  <c r="BH69" i="13"/>
  <c r="M68" i="13"/>
  <c r="P68" i="13" s="1"/>
  <c r="BK68" i="13"/>
  <c r="O68" i="13"/>
  <c r="BE68" i="13"/>
  <c r="BA68" i="13"/>
  <c r="AB69" i="13"/>
  <c r="F279" i="7" s="1"/>
  <c r="H280" i="7" s="1"/>
  <c r="BB69" i="13"/>
  <c r="BG68" i="13"/>
  <c r="L279" i="7"/>
  <c r="G179" i="12" s="1"/>
  <c r="BJ69" i="13" l="1"/>
  <c r="BE69" i="13"/>
  <c r="K280" i="7"/>
  <c r="H69" i="13"/>
  <c r="Q69" i="13" s="1"/>
  <c r="Z70" i="13" s="1"/>
  <c r="AU69" i="13"/>
  <c r="AI70" i="13" s="1"/>
  <c r="AR70" i="13" s="1"/>
  <c r="I280" i="7"/>
  <c r="AV69" i="13"/>
  <c r="AJ70" i="13" s="1"/>
  <c r="AS70" i="13" s="1"/>
  <c r="G280" i="7"/>
  <c r="J280" i="7"/>
  <c r="J69" i="13"/>
  <c r="AW69" i="13"/>
  <c r="AK70" i="13" s="1"/>
  <c r="BA69" i="13"/>
  <c r="BC69" i="13"/>
  <c r="BF69" i="13" s="1"/>
  <c r="I69" i="13"/>
  <c r="R69" i="13" s="1"/>
  <c r="AA70" i="13" s="1"/>
  <c r="H179" i="12"/>
  <c r="I179" i="12" s="1"/>
  <c r="F280" i="7" l="1"/>
  <c r="AT70" i="13"/>
  <c r="K69" i="13"/>
  <c r="L280" i="7"/>
  <c r="G180" i="12" s="1"/>
  <c r="H180" i="12" s="1"/>
  <c r="I180" i="12" s="1"/>
  <c r="BD69" i="13"/>
  <c r="S69" i="13"/>
  <c r="AB70" i="13" s="1"/>
  <c r="M69" i="13"/>
  <c r="P69" i="13" s="1"/>
  <c r="L69" i="13"/>
  <c r="O69" i="13" s="1"/>
  <c r="BK69" i="13"/>
  <c r="J180" i="12"/>
  <c r="BH70" i="13" l="1"/>
  <c r="BI70" i="13"/>
  <c r="N69" i="13"/>
  <c r="H70" i="13"/>
  <c r="Q70" i="13" s="1"/>
  <c r="AU70" i="13"/>
  <c r="AI71" i="13" s="1"/>
  <c r="AR71" i="13" s="1"/>
  <c r="BB70" i="13"/>
  <c r="BE70" i="13" s="1"/>
  <c r="BG69" i="13"/>
  <c r="AV70" i="13"/>
  <c r="AJ71" i="13" s="1"/>
  <c r="I70" i="13"/>
  <c r="L70" i="13" s="1"/>
  <c r="O70" i="13" s="1"/>
  <c r="K281" i="7"/>
  <c r="H281" i="7"/>
  <c r="I281" i="7"/>
  <c r="G281" i="7"/>
  <c r="J281" i="7"/>
  <c r="J181" i="12"/>
  <c r="J70" i="13" l="1"/>
  <c r="BK70" i="13" s="1"/>
  <c r="BJ70" i="13"/>
  <c r="Z71" i="13"/>
  <c r="K70" i="13"/>
  <c r="AW70" i="13"/>
  <c r="AK71" i="13" s="1"/>
  <c r="BC70" i="13"/>
  <c r="BF70" i="13" s="1"/>
  <c r="R70" i="13"/>
  <c r="AA71" i="13" s="1"/>
  <c r="L281" i="7"/>
  <c r="G181" i="12" s="1"/>
  <c r="AS71" i="13" l="1"/>
  <c r="M70" i="13"/>
  <c r="P70" i="13" s="1"/>
  <c r="BH71" i="13"/>
  <c r="N70" i="13"/>
  <c r="S70" i="13"/>
  <c r="AB71" i="13" s="1"/>
  <c r="F281" i="7" s="1"/>
  <c r="BI71" i="13"/>
  <c r="BD70" i="13"/>
  <c r="BG70" i="13" s="1"/>
  <c r="BA70" i="13"/>
  <c r="BB71" i="13"/>
  <c r="BE71" i="13" s="1"/>
  <c r="AU71" i="13"/>
  <c r="AI72" i="13" s="1"/>
  <c r="AR72" i="13" s="1"/>
  <c r="H71" i="13"/>
  <c r="H181" i="12"/>
  <c r="I181" i="12" s="1"/>
  <c r="G282" i="7" l="1"/>
  <c r="AT71" i="13"/>
  <c r="AV71" i="13"/>
  <c r="AJ72" i="13" s="1"/>
  <c r="I71" i="13"/>
  <c r="R71" i="13" s="1"/>
  <c r="H282" i="7"/>
  <c r="K282" i="7"/>
  <c r="I282" i="7"/>
  <c r="J282" i="7"/>
  <c r="J182" i="12"/>
  <c r="K71" i="13"/>
  <c r="Q71" i="13"/>
  <c r="Z72" i="13" s="1"/>
  <c r="BH72" i="13" l="1"/>
  <c r="L71" i="13"/>
  <c r="O71" i="13" s="1"/>
  <c r="J71" i="13"/>
  <c r="S71" i="13" s="1"/>
  <c r="BJ71" i="13"/>
  <c r="N71" i="13"/>
  <c r="BD71" i="13"/>
  <c r="BG71" i="13" s="1"/>
  <c r="AW71" i="13"/>
  <c r="AK72" i="13" s="1"/>
  <c r="AT72" i="13" s="1"/>
  <c r="AA72" i="13"/>
  <c r="BC71" i="13"/>
  <c r="AS72" i="13" s="1"/>
  <c r="L282" i="7"/>
  <c r="G182" i="12" s="1"/>
  <c r="BA71" i="13"/>
  <c r="H72" i="13"/>
  <c r="AU72" i="13"/>
  <c r="AI73" i="13" s="1"/>
  <c r="BI72" i="13" l="1"/>
  <c r="BK71" i="13"/>
  <c r="M71" i="13"/>
  <c r="AB72" i="13"/>
  <c r="F282" i="7" s="1"/>
  <c r="BF71" i="13"/>
  <c r="AV72" i="13"/>
  <c r="AJ73" i="13" s="1"/>
  <c r="H182" i="12"/>
  <c r="I182" i="12" s="1"/>
  <c r="BB72" i="13"/>
  <c r="BE72" i="13" s="1"/>
  <c r="Q72" i="13"/>
  <c r="Z73" i="13" s="1"/>
  <c r="K72" i="13"/>
  <c r="I283" i="7" l="1"/>
  <c r="AR73" i="13"/>
  <c r="N72" i="13"/>
  <c r="P71" i="13"/>
  <c r="AW72" i="13"/>
  <c r="AK73" i="13" s="1"/>
  <c r="BJ72" i="13"/>
  <c r="J72" i="13"/>
  <c r="S72" i="13" s="1"/>
  <c r="I72" i="13"/>
  <c r="L72" i="13" s="1"/>
  <c r="O72" i="13" s="1"/>
  <c r="K283" i="7"/>
  <c r="J283" i="7"/>
  <c r="G283" i="7"/>
  <c r="H283" i="7"/>
  <c r="J183" i="12"/>
  <c r="M72" i="13" l="1"/>
  <c r="BK72" i="13"/>
  <c r="BD72" i="13"/>
  <c r="BG72" i="13" s="1"/>
  <c r="AB73" i="13"/>
  <c r="BC72" i="13"/>
  <c r="AS73" i="13" s="1"/>
  <c r="R72" i="13"/>
  <c r="AA73" i="13" s="1"/>
  <c r="F283" i="7" s="1"/>
  <c r="BA72" i="13"/>
  <c r="L283" i="7"/>
  <c r="G183" i="12" s="1"/>
  <c r="H183" i="12" s="1"/>
  <c r="I183" i="12" s="1"/>
  <c r="AT73" i="13" l="1"/>
  <c r="BJ73" i="13" s="1"/>
  <c r="H73" i="13"/>
  <c r="Q73" i="13" s="1"/>
  <c r="Z74" i="13" s="1"/>
  <c r="BH73" i="13"/>
  <c r="P72" i="13"/>
  <c r="AU73" i="13"/>
  <c r="AI74" i="13" s="1"/>
  <c r="AR74" i="13" s="1"/>
  <c r="BF72" i="13"/>
  <c r="BI73" i="13"/>
  <c r="G284" i="7"/>
  <c r="BB73" i="13"/>
  <c r="J184" i="12"/>
  <c r="BH74" i="13" l="1"/>
  <c r="K73" i="13"/>
  <c r="N73" i="13" s="1"/>
  <c r="BD73" i="13"/>
  <c r="BG73" i="13" s="1"/>
  <c r="AW73" i="13"/>
  <c r="AK74" i="13" s="1"/>
  <c r="AT74" i="13" s="1"/>
  <c r="J73" i="13"/>
  <c r="S73" i="13" s="1"/>
  <c r="AB74" i="13" s="1"/>
  <c r="J284" i="7"/>
  <c r="AV73" i="13"/>
  <c r="AJ74" i="13" s="1"/>
  <c r="I73" i="13"/>
  <c r="H284" i="7"/>
  <c r="I284" i="7"/>
  <c r="K284" i="7"/>
  <c r="BE73" i="13"/>
  <c r="M73" i="13" l="1"/>
  <c r="P73" i="13" s="1"/>
  <c r="L284" i="7"/>
  <c r="G184" i="12" s="1"/>
  <c r="BA73" i="13"/>
  <c r="BC73" i="13"/>
  <c r="AS74" i="13" s="1"/>
  <c r="R73" i="13"/>
  <c r="AA74" i="13" s="1"/>
  <c r="F284" i="7" s="1"/>
  <c r="L73" i="13"/>
  <c r="BK73" i="13"/>
  <c r="BB74" i="13" s="1"/>
  <c r="BE74" i="13" s="1"/>
  <c r="H74" i="13"/>
  <c r="AU74" i="13"/>
  <c r="AI75" i="13" s="1"/>
  <c r="AR75" i="13" l="1"/>
  <c r="AW74" i="13"/>
  <c r="AK75" i="13" s="1"/>
  <c r="BJ74" i="13"/>
  <c r="O73" i="13"/>
  <c r="J74" i="13"/>
  <c r="S74" i="13" s="1"/>
  <c r="BI74" i="13"/>
  <c r="H184" i="12"/>
  <c r="I184" i="12" s="1"/>
  <c r="BF73" i="13"/>
  <c r="Q74" i="13"/>
  <c r="Z75" i="13" s="1"/>
  <c r="K74" i="13"/>
  <c r="N74" i="13" l="1"/>
  <c r="M74" i="13"/>
  <c r="P74" i="13" s="1"/>
  <c r="AU75" i="13"/>
  <c r="AI76" i="13" s="1"/>
  <c r="J185" i="12"/>
  <c r="AB75" i="13"/>
  <c r="BD74" i="13"/>
  <c r="AT75" i="13" s="1"/>
  <c r="BC74" i="13"/>
  <c r="BF74" i="13" s="1"/>
  <c r="BA74" i="13"/>
  <c r="I74" i="13"/>
  <c r="AV74" i="13"/>
  <c r="AJ75" i="13" s="1"/>
  <c r="AS75" i="13" s="1"/>
  <c r="J285" i="7"/>
  <c r="H285" i="7"/>
  <c r="I285" i="7"/>
  <c r="G285" i="7"/>
  <c r="K285" i="7"/>
  <c r="H75" i="13" l="1"/>
  <c r="K75" i="13" s="1"/>
  <c r="BH75" i="13"/>
  <c r="AV75" i="13"/>
  <c r="AJ76" i="13" s="1"/>
  <c r="BG74" i="13"/>
  <c r="L285" i="7"/>
  <c r="G185" i="12" s="1"/>
  <c r="H185" i="12" s="1"/>
  <c r="I185" i="12" s="1"/>
  <c r="BK74" i="13"/>
  <c r="BB75" i="13" s="1"/>
  <c r="AR76" i="13" s="1"/>
  <c r="R74" i="13"/>
  <c r="AA75" i="13" s="1"/>
  <c r="F285" i="7" s="1"/>
  <c r="L74" i="13"/>
  <c r="Q75" i="13" l="1"/>
  <c r="Z76" i="13" s="1"/>
  <c r="O74" i="13"/>
  <c r="I75" i="13"/>
  <c r="R75" i="13" s="1"/>
  <c r="BI75" i="13"/>
  <c r="N75" i="13"/>
  <c r="J75" i="13"/>
  <c r="M75" i="13" s="1"/>
  <c r="P75" i="13" s="1"/>
  <c r="BJ75" i="13"/>
  <c r="J186" i="12"/>
  <c r="AW75" i="13"/>
  <c r="AK76" i="13" s="1"/>
  <c r="BE75" i="13"/>
  <c r="BK75" i="13" l="1"/>
  <c r="S75" i="13"/>
  <c r="AB76" i="13" s="1"/>
  <c r="L75" i="13"/>
  <c r="O75" i="13" s="1"/>
  <c r="BH76" i="13"/>
  <c r="BA75" i="13"/>
  <c r="BC75" i="13"/>
  <c r="AS76" i="13" s="1"/>
  <c r="BD75" i="13"/>
  <c r="BG75" i="13" s="1"/>
  <c r="AA76" i="13"/>
  <c r="F286" i="7" s="1"/>
  <c r="H286" i="7"/>
  <c r="K286" i="7"/>
  <c r="J286" i="7"/>
  <c r="I286" i="7"/>
  <c r="G286" i="7"/>
  <c r="BB76" i="13"/>
  <c r="BE76" i="13" s="1"/>
  <c r="AU76" i="13"/>
  <c r="AI77" i="13" s="1"/>
  <c r="AR77" i="13" s="1"/>
  <c r="H76" i="13"/>
  <c r="AT76" i="13" l="1"/>
  <c r="BI76" i="13"/>
  <c r="BF75" i="13"/>
  <c r="L286" i="7"/>
  <c r="G186" i="12" s="1"/>
  <c r="G287" i="7"/>
  <c r="K76" i="13"/>
  <c r="Q76" i="13"/>
  <c r="Z77" i="13" s="1"/>
  <c r="AW76" i="13" l="1"/>
  <c r="AK77" i="13" s="1"/>
  <c r="BJ76" i="13"/>
  <c r="N76" i="13"/>
  <c r="J76" i="13"/>
  <c r="M76" i="13" s="1"/>
  <c r="P76" i="13" s="1"/>
  <c r="BC76" i="13"/>
  <c r="BF76" i="13" s="1"/>
  <c r="I287" i="7"/>
  <c r="K287" i="7"/>
  <c r="J287" i="7"/>
  <c r="AV76" i="13"/>
  <c r="AJ77" i="13" s="1"/>
  <c r="I76" i="13"/>
  <c r="H186" i="12"/>
  <c r="I186" i="12" s="1"/>
  <c r="H287" i="7"/>
  <c r="AS77" i="13" l="1"/>
  <c r="S76" i="13"/>
  <c r="AB77" i="13" s="1"/>
  <c r="J187" i="12"/>
  <c r="L287" i="7"/>
  <c r="G187" i="12" s="1"/>
  <c r="H187" i="12" s="1"/>
  <c r="I187" i="12" s="1"/>
  <c r="BD76" i="13"/>
  <c r="BG76" i="13" s="1"/>
  <c r="BA76" i="13"/>
  <c r="R76" i="13"/>
  <c r="AA77" i="13" s="1"/>
  <c r="F287" i="7" s="1"/>
  <c r="L76" i="13"/>
  <c r="BK76" i="13"/>
  <c r="AT77" i="13" l="1"/>
  <c r="O76" i="13"/>
  <c r="BI77" i="13"/>
  <c r="AV77" i="13"/>
  <c r="AJ78" i="13" s="1"/>
  <c r="I77" i="13"/>
  <c r="R77" i="13" s="1"/>
  <c r="AA78" i="13" s="1"/>
  <c r="J188" i="12"/>
  <c r="BD77" i="13"/>
  <c r="AS78" i="13" l="1"/>
  <c r="AU77" i="13"/>
  <c r="AI78" i="13" s="1"/>
  <c r="BH77" i="13"/>
  <c r="L77" i="13"/>
  <c r="O77" i="13" s="1"/>
  <c r="J77" i="13"/>
  <c r="BJ77" i="13"/>
  <c r="AW77" i="13"/>
  <c r="AK78" i="13" s="1"/>
  <c r="AT78" i="13" s="1"/>
  <c r="BG77" i="13"/>
  <c r="BB77" i="13"/>
  <c r="BE77" i="13" s="1"/>
  <c r="BC77" i="13"/>
  <c r="H77" i="13"/>
  <c r="H288" i="7"/>
  <c r="J288" i="7"/>
  <c r="K288" i="7"/>
  <c r="I288" i="7"/>
  <c r="G288" i="7"/>
  <c r="AR78" i="13" l="1"/>
  <c r="S77" i="13"/>
  <c r="AB78" i="13" s="1"/>
  <c r="M77" i="13"/>
  <c r="P77" i="13" s="1"/>
  <c r="BA77" i="13"/>
  <c r="BF77" i="13"/>
  <c r="K77" i="13"/>
  <c r="Q77" i="13"/>
  <c r="Z78" i="13" s="1"/>
  <c r="F288" i="7" s="1"/>
  <c r="BK77" i="13"/>
  <c r="L288" i="7"/>
  <c r="G188" i="12" s="1"/>
  <c r="AW78" i="13"/>
  <c r="AK79" i="13" s="1"/>
  <c r="J78" i="13"/>
  <c r="BJ78" i="13" l="1"/>
  <c r="BH78" i="13"/>
  <c r="I78" i="13"/>
  <c r="R78" i="13" s="1"/>
  <c r="BI78" i="13"/>
  <c r="N77" i="13"/>
  <c r="AU78" i="13"/>
  <c r="AI79" i="13" s="1"/>
  <c r="AR79" i="13" s="1"/>
  <c r="H78" i="13"/>
  <c r="AV78" i="13"/>
  <c r="AJ79" i="13" s="1"/>
  <c r="BB78" i="13"/>
  <c r="H188" i="12"/>
  <c r="I188" i="12" s="1"/>
  <c r="J189" i="12" s="1"/>
  <c r="S78" i="13"/>
  <c r="AB79" i="13" s="1"/>
  <c r="M78" i="13"/>
  <c r="P78" i="13" s="1"/>
  <c r="BD78" i="13"/>
  <c r="BG78" i="13" s="1"/>
  <c r="AT79" i="13" l="1"/>
  <c r="BK78" i="13"/>
  <c r="L78" i="13"/>
  <c r="O78" i="13" s="1"/>
  <c r="Q78" i="13"/>
  <c r="Z79" i="13" s="1"/>
  <c r="F289" i="7" s="1"/>
  <c r="K78" i="13"/>
  <c r="AA79" i="13"/>
  <c r="BE78" i="13"/>
  <c r="K289" i="7"/>
  <c r="G289" i="7"/>
  <c r="I289" i="7"/>
  <c r="J289" i="7"/>
  <c r="H289" i="7"/>
  <c r="BC78" i="13"/>
  <c r="BF78" i="13" s="1"/>
  <c r="BA78" i="13"/>
  <c r="AS79" i="13" l="1"/>
  <c r="BJ79" i="13"/>
  <c r="BH79" i="13"/>
  <c r="N78" i="13"/>
  <c r="AU79" i="13"/>
  <c r="AI80" i="13" s="1"/>
  <c r="AR80" i="13" s="1"/>
  <c r="BB79" i="13"/>
  <c r="BE79" i="13" s="1"/>
  <c r="H79" i="13"/>
  <c r="K79" i="13" s="1"/>
  <c r="G290" i="7"/>
  <c r="L289" i="7"/>
  <c r="G189" i="12" s="1"/>
  <c r="J79" i="13"/>
  <c r="AW79" i="13"/>
  <c r="AK80" i="13" s="1"/>
  <c r="AT80" i="13" s="1"/>
  <c r="BD79" i="13"/>
  <c r="BG79" i="13" s="1"/>
  <c r="N79" i="13" l="1"/>
  <c r="AV79" i="13"/>
  <c r="AJ80" i="13" s="1"/>
  <c r="BI79" i="13"/>
  <c r="Q79" i="13"/>
  <c r="Z80" i="13" s="1"/>
  <c r="H189" i="12"/>
  <c r="I189" i="12" s="1"/>
  <c r="K290" i="7"/>
  <c r="I290" i="7"/>
  <c r="I79" i="13"/>
  <c r="R79" i="13" s="1"/>
  <c r="H290" i="7"/>
  <c r="J290" i="7"/>
  <c r="S79" i="13"/>
  <c r="AB80" i="13" s="1"/>
  <c r="M79" i="13"/>
  <c r="P79" i="13" s="1"/>
  <c r="BK79" i="13" l="1"/>
  <c r="AA80" i="13"/>
  <c r="F290" i="7" s="1"/>
  <c r="BC79" i="13"/>
  <c r="AS80" i="13" s="1"/>
  <c r="BA79" i="13"/>
  <c r="L290" i="7"/>
  <c r="G190" i="12" s="1"/>
  <c r="L79" i="13"/>
  <c r="J190" i="12"/>
  <c r="BF79" i="13" l="1"/>
  <c r="I80" i="13"/>
  <c r="O79" i="13"/>
  <c r="AU80" i="13"/>
  <c r="AI81" i="13" s="1"/>
  <c r="AR81" i="13" s="1"/>
  <c r="BH80" i="13"/>
  <c r="J80" i="13"/>
  <c r="S80" i="13" s="1"/>
  <c r="BJ80" i="13"/>
  <c r="G291" i="7"/>
  <c r="H190" i="12"/>
  <c r="I190" i="12" s="1"/>
  <c r="BD80" i="13"/>
  <c r="BB80" i="13"/>
  <c r="BE80" i="13" s="1"/>
  <c r="H80" i="13"/>
  <c r="K80" i="13" s="1"/>
  <c r="AW80" i="13"/>
  <c r="AK81" i="13" s="1"/>
  <c r="AT81" i="13" s="1"/>
  <c r="BI80" i="13" l="1"/>
  <c r="N80" i="13"/>
  <c r="M80" i="13"/>
  <c r="P80" i="13" s="1"/>
  <c r="K291" i="7"/>
  <c r="BA80" i="13"/>
  <c r="H291" i="7"/>
  <c r="J291" i="7"/>
  <c r="I291" i="7"/>
  <c r="BC80" i="13"/>
  <c r="BF80" i="13" s="1"/>
  <c r="J191" i="12"/>
  <c r="AV80" i="13"/>
  <c r="AJ81" i="13" s="1"/>
  <c r="AS81" i="13" s="1"/>
  <c r="AB81" i="13"/>
  <c r="Q80" i="13"/>
  <c r="Z81" i="13" s="1"/>
  <c r="BK80" i="13"/>
  <c r="R80" i="13"/>
  <c r="AA81" i="13" s="1"/>
  <c r="L80" i="13"/>
  <c r="O80" i="13" s="1"/>
  <c r="BG80" i="13"/>
  <c r="F291" i="7" l="1"/>
  <c r="BJ81" i="13"/>
  <c r="H81" i="13"/>
  <c r="Q81" i="13" s="1"/>
  <c r="AU81" i="13"/>
  <c r="AI82" i="13" s="1"/>
  <c r="BH81" i="13"/>
  <c r="L291" i="7"/>
  <c r="G191" i="12" s="1"/>
  <c r="H191" i="12" s="1"/>
  <c r="I191" i="12" s="1"/>
  <c r="BB81" i="13"/>
  <c r="I292" i="7"/>
  <c r="J81" i="13"/>
  <c r="AW81" i="13"/>
  <c r="AK82" i="13" s="1"/>
  <c r="AR82" i="13" l="1"/>
  <c r="K81" i="13"/>
  <c r="N81" i="13" s="1"/>
  <c r="I81" i="13"/>
  <c r="R81" i="13" s="1"/>
  <c r="AA82" i="13" s="1"/>
  <c r="BI81" i="13"/>
  <c r="J192" i="12"/>
  <c r="AV81" i="13"/>
  <c r="AJ82" i="13" s="1"/>
  <c r="AS82" i="13" s="1"/>
  <c r="Z82" i="13"/>
  <c r="F292" i="7" s="1"/>
  <c r="BE81" i="13"/>
  <c r="G292" i="7"/>
  <c r="H292" i="7"/>
  <c r="J292" i="7"/>
  <c r="BC81" i="13"/>
  <c r="BF81" i="13" s="1"/>
  <c r="K292" i="7"/>
  <c r="BD81" i="13"/>
  <c r="BG81" i="13" s="1"/>
  <c r="S81" i="13"/>
  <c r="AB82" i="13" s="1"/>
  <c r="M81" i="13"/>
  <c r="P81" i="13" s="1"/>
  <c r="AT82" i="13" l="1"/>
  <c r="BK81" i="13"/>
  <c r="H293" i="7"/>
  <c r="H82" i="13"/>
  <c r="K82" i="13" s="1"/>
  <c r="BH82" i="13"/>
  <c r="L81" i="13"/>
  <c r="BA81" i="13"/>
  <c r="BJ82" i="13"/>
  <c r="L292" i="7"/>
  <c r="G192" i="12" s="1"/>
  <c r="H192" i="12" s="1"/>
  <c r="I192" i="12" s="1"/>
  <c r="AU82" i="13"/>
  <c r="AI83" i="13" s="1"/>
  <c r="Q82" i="13" l="1"/>
  <c r="Z83" i="13" s="1"/>
  <c r="G293" i="7"/>
  <c r="J293" i="7"/>
  <c r="K293" i="7"/>
  <c r="N82" i="13"/>
  <c r="I293" i="7"/>
  <c r="O81" i="13"/>
  <c r="I82" i="13"/>
  <c r="R82" i="13" s="1"/>
  <c r="BI82" i="13"/>
  <c r="J193" i="12"/>
  <c r="AV82" i="13"/>
  <c r="AJ83" i="13" s="1"/>
  <c r="AW82" i="13"/>
  <c r="AK83" i="13" s="1"/>
  <c r="J82" i="13"/>
  <c r="BB82" i="13"/>
  <c r="AR83" i="13" s="1"/>
  <c r="BD82" i="13"/>
  <c r="BG82" i="13" s="1"/>
  <c r="AT83" i="13" l="1"/>
  <c r="BH83" i="13"/>
  <c r="L293" i="7"/>
  <c r="G193" i="12" s="1"/>
  <c r="H193" i="12" s="1"/>
  <c r="I193" i="12" s="1"/>
  <c r="BK82" i="13"/>
  <c r="L82" i="13"/>
  <c r="O82" i="13" s="1"/>
  <c r="BC82" i="13"/>
  <c r="AS83" i="13" s="1"/>
  <c r="AA83" i="13"/>
  <c r="BA82" i="13"/>
  <c r="S82" i="13"/>
  <c r="AB83" i="13" s="1"/>
  <c r="F293" i="7" s="1"/>
  <c r="M82" i="13"/>
  <c r="P82" i="13" s="1"/>
  <c r="BE82" i="13"/>
  <c r="J83" i="13" l="1"/>
  <c r="S83" i="13" s="1"/>
  <c r="BJ83" i="13"/>
  <c r="BI83" i="13"/>
  <c r="BF82" i="13"/>
  <c r="AW83" i="13"/>
  <c r="AK84" i="13" s="1"/>
  <c r="K294" i="7"/>
  <c r="H294" i="7"/>
  <c r="G294" i="7"/>
  <c r="J294" i="7"/>
  <c r="I294" i="7"/>
  <c r="I83" i="13"/>
  <c r="AV83" i="13"/>
  <c r="AJ84" i="13" s="1"/>
  <c r="AU83" i="13"/>
  <c r="AI84" i="13" s="1"/>
  <c r="H83" i="13"/>
  <c r="J194" i="12"/>
  <c r="AR84" i="13" l="1"/>
  <c r="M83" i="13"/>
  <c r="P83" i="13" s="1"/>
  <c r="BD83" i="13"/>
  <c r="AT84" i="13" s="1"/>
  <c r="AB84" i="13"/>
  <c r="BC83" i="13"/>
  <c r="BF83" i="13" s="1"/>
  <c r="BK83" i="13"/>
  <c r="Q83" i="13"/>
  <c r="Z84" i="13" s="1"/>
  <c r="F294" i="7" s="1"/>
  <c r="K83" i="13"/>
  <c r="R83" i="13"/>
  <c r="AA84" i="13" s="1"/>
  <c r="L83" i="13"/>
  <c r="O83" i="13" s="1"/>
  <c r="BA83" i="13"/>
  <c r="BB83" i="13"/>
  <c r="BE83" i="13" s="1"/>
  <c r="L294" i="7"/>
  <c r="G194" i="12" s="1"/>
  <c r="AS84" i="13" l="1"/>
  <c r="BI84" i="13" s="1"/>
  <c r="N83" i="13"/>
  <c r="BJ84" i="13"/>
  <c r="BG83" i="13"/>
  <c r="H194" i="12"/>
  <c r="I194" i="12" s="1"/>
  <c r="AU84" i="13" l="1"/>
  <c r="AI85" i="13" s="1"/>
  <c r="BH84" i="13"/>
  <c r="BD84" i="13"/>
  <c r="BG84" i="13" s="1"/>
  <c r="AW84" i="13"/>
  <c r="AK85" i="13" s="1"/>
  <c r="AT85" i="13" s="1"/>
  <c r="J84" i="13"/>
  <c r="H84" i="13"/>
  <c r="K84" i="13" s="1"/>
  <c r="BA84" i="13"/>
  <c r="BC84" i="13"/>
  <c r="BF84" i="13" s="1"/>
  <c r="K295" i="7"/>
  <c r="H295" i="7"/>
  <c r="I295" i="7"/>
  <c r="J295" i="7"/>
  <c r="G295" i="7"/>
  <c r="J195" i="12"/>
  <c r="AV84" i="13"/>
  <c r="AJ85" i="13" s="1"/>
  <c r="AS85" i="13" s="1"/>
  <c r="I84" i="13"/>
  <c r="Q84" i="13" l="1"/>
  <c r="Z85" i="13" s="1"/>
  <c r="N84" i="13"/>
  <c r="S84" i="13"/>
  <c r="AB85" i="13" s="1"/>
  <c r="M84" i="13"/>
  <c r="P84" i="13" s="1"/>
  <c r="BB84" i="13"/>
  <c r="AR85" i="13" s="1"/>
  <c r="BK84" i="13"/>
  <c r="R84" i="13"/>
  <c r="AA85" i="13" s="1"/>
  <c r="L84" i="13"/>
  <c r="O84" i="13" s="1"/>
  <c r="L295" i="7"/>
  <c r="G195" i="12" s="1"/>
  <c r="F295" i="7" l="1"/>
  <c r="BH85" i="13"/>
  <c r="AW85" i="13"/>
  <c r="AK86" i="13" s="1"/>
  <c r="AT86" i="13" s="1"/>
  <c r="BJ85" i="13"/>
  <c r="BI85" i="13"/>
  <c r="BE84" i="13"/>
  <c r="AU85" i="13"/>
  <c r="AI86" i="13" s="1"/>
  <c r="J85" i="13"/>
  <c r="S85" i="13" s="1"/>
  <c r="BD85" i="13"/>
  <c r="H195" i="12"/>
  <c r="I195" i="12" s="1"/>
  <c r="I85" i="13"/>
  <c r="AV85" i="13"/>
  <c r="AJ86" i="13" s="1"/>
  <c r="AR86" i="13" l="1"/>
  <c r="M85" i="13"/>
  <c r="P85" i="13" s="1"/>
  <c r="BB85" i="13"/>
  <c r="BE85" i="13" s="1"/>
  <c r="AB86" i="13"/>
  <c r="H85" i="13"/>
  <c r="Q85" i="13" s="1"/>
  <c r="BG85" i="13"/>
  <c r="BC85" i="13"/>
  <c r="BF85" i="13" s="1"/>
  <c r="R85" i="13"/>
  <c r="AA86" i="13" s="1"/>
  <c r="L85" i="13"/>
  <c r="O85" i="13" s="1"/>
  <c r="J196" i="12"/>
  <c r="H296" i="7"/>
  <c r="J296" i="7"/>
  <c r="G296" i="7"/>
  <c r="I296" i="7"/>
  <c r="K296" i="7"/>
  <c r="AS86" i="13" l="1"/>
  <c r="BJ86" i="13"/>
  <c r="J86" i="13"/>
  <c r="S86" i="13" s="1"/>
  <c r="BK85" i="13"/>
  <c r="K85" i="13"/>
  <c r="Z86" i="13"/>
  <c r="F296" i="7" s="1"/>
  <c r="BA85" i="13"/>
  <c r="AW86" i="13"/>
  <c r="AK87" i="13" s="1"/>
  <c r="L296" i="7"/>
  <c r="G196" i="12" s="1"/>
  <c r="N85" i="13" l="1"/>
  <c r="AU86" i="13"/>
  <c r="AI87" i="13" s="1"/>
  <c r="AR87" i="13" s="1"/>
  <c r="BH86" i="13"/>
  <c r="AV86" i="13"/>
  <c r="AJ87" i="13" s="1"/>
  <c r="BI86" i="13"/>
  <c r="M86" i="13"/>
  <c r="P86" i="13" s="1"/>
  <c r="H86" i="13"/>
  <c r="Q86" i="13" s="1"/>
  <c r="K297" i="7"/>
  <c r="BB86" i="13"/>
  <c r="BE86" i="13" s="1"/>
  <c r="I86" i="13"/>
  <c r="R86" i="13" s="1"/>
  <c r="AB87" i="13"/>
  <c r="H196" i="12"/>
  <c r="I196" i="12" s="1"/>
  <c r="BD86" i="13"/>
  <c r="AT87" i="13" s="1"/>
  <c r="K86" i="13" l="1"/>
  <c r="I297" i="7"/>
  <c r="G297" i="7"/>
  <c r="H297" i="7"/>
  <c r="BK86" i="13"/>
  <c r="Z87" i="13"/>
  <c r="F297" i="7" s="1"/>
  <c r="J297" i="7"/>
  <c r="L86" i="13"/>
  <c r="O86" i="13" s="1"/>
  <c r="BA86" i="13"/>
  <c r="BC86" i="13"/>
  <c r="AS87" i="13" s="1"/>
  <c r="AA87" i="13"/>
  <c r="J197" i="12"/>
  <c r="BG86" i="13"/>
  <c r="BJ87" i="13" l="1"/>
  <c r="BH87" i="13"/>
  <c r="N86" i="13"/>
  <c r="BI87" i="13"/>
  <c r="L297" i="7"/>
  <c r="G197" i="12" s="1"/>
  <c r="BD87" i="13"/>
  <c r="BG87" i="13" s="1"/>
  <c r="K298" i="7"/>
  <c r="BF86" i="13"/>
  <c r="H87" i="13"/>
  <c r="AU87" i="13"/>
  <c r="AI88" i="13" s="1"/>
  <c r="J87" i="13"/>
  <c r="AW87" i="13"/>
  <c r="AK88" i="13" s="1"/>
  <c r="AT88" i="13" s="1"/>
  <c r="H197" i="12" l="1"/>
  <c r="I197" i="12" s="1"/>
  <c r="H298" i="7"/>
  <c r="J298" i="7"/>
  <c r="G298" i="7"/>
  <c r="I298" i="7"/>
  <c r="AV87" i="13"/>
  <c r="AJ88" i="13" s="1"/>
  <c r="BA87" i="13"/>
  <c r="I87" i="13"/>
  <c r="BK87" i="13" s="1"/>
  <c r="BB87" i="13"/>
  <c r="BE87" i="13" s="1"/>
  <c r="S87" i="13"/>
  <c r="AB88" i="13" s="1"/>
  <c r="M87" i="13"/>
  <c r="P87" i="13" s="1"/>
  <c r="K87" i="13"/>
  <c r="Q87" i="13"/>
  <c r="Z88" i="13" s="1"/>
  <c r="AS88" i="13" l="1"/>
  <c r="AR88" i="13"/>
  <c r="N87" i="13"/>
  <c r="J198" i="12"/>
  <c r="L298" i="7"/>
  <c r="G198" i="12" s="1"/>
  <c r="BC87" i="13"/>
  <c r="BF87" i="13" s="1"/>
  <c r="L87" i="13"/>
  <c r="O87" i="13" s="1"/>
  <c r="R87" i="13"/>
  <c r="AA88" i="13" s="1"/>
  <c r="F298" i="7" s="1"/>
  <c r="H88" i="13" l="1"/>
  <c r="Q88" i="13" s="1"/>
  <c r="H198" i="12"/>
  <c r="I198" i="12" s="1"/>
  <c r="J299" i="7"/>
  <c r="BB88" i="13"/>
  <c r="BE88" i="13" l="1"/>
  <c r="AU88" i="13"/>
  <c r="AI89" i="13" s="1"/>
  <c r="AR89" i="13" s="1"/>
  <c r="BH88" i="13"/>
  <c r="BC88" i="13"/>
  <c r="BF88" i="13" s="1"/>
  <c r="BI88" i="13"/>
  <c r="AW88" i="13"/>
  <c r="AK89" i="13" s="1"/>
  <c r="AT89" i="13" s="1"/>
  <c r="BJ88" i="13"/>
  <c r="K88" i="13"/>
  <c r="J88" i="13"/>
  <c r="BD88" i="13"/>
  <c r="BG88" i="13" s="1"/>
  <c r="J199" i="12"/>
  <c r="Z89" i="13"/>
  <c r="AV88" i="13"/>
  <c r="AJ89" i="13" s="1"/>
  <c r="AS89" i="13" s="1"/>
  <c r="I88" i="13"/>
  <c r="H299" i="7"/>
  <c r="K299" i="7"/>
  <c r="G299" i="7"/>
  <c r="I299" i="7"/>
  <c r="BA88" i="13"/>
  <c r="BH89" i="13" l="1"/>
  <c r="I89" i="13"/>
  <c r="R89" i="13" s="1"/>
  <c r="N88" i="13"/>
  <c r="S88" i="13"/>
  <c r="AB89" i="13" s="1"/>
  <c r="M88" i="13"/>
  <c r="P88" i="13" s="1"/>
  <c r="L299" i="7"/>
  <c r="G199" i="12" s="1"/>
  <c r="R88" i="13"/>
  <c r="AA89" i="13" s="1"/>
  <c r="F299" i="7" s="1"/>
  <c r="BK88" i="13"/>
  <c r="L88" i="13"/>
  <c r="O88" i="13" s="1"/>
  <c r="AU89" i="13" l="1"/>
  <c r="AI90" i="13" s="1"/>
  <c r="H89" i="13"/>
  <c r="K89" i="13" s="1"/>
  <c r="N89" i="13" s="1"/>
  <c r="AW89" i="13"/>
  <c r="AK90" i="13" s="1"/>
  <c r="AT90" i="13" s="1"/>
  <c r="BJ89" i="13"/>
  <c r="BI89" i="13"/>
  <c r="AV89" i="13"/>
  <c r="AJ90" i="13" s="1"/>
  <c r="AS90" i="13" s="1"/>
  <c r="J89" i="13"/>
  <c r="S89" i="13" s="1"/>
  <c r="L89" i="13"/>
  <c r="O89" i="13" s="1"/>
  <c r="BC89" i="13"/>
  <c r="BF89" i="13" s="1"/>
  <c r="H199" i="12"/>
  <c r="I199" i="12" s="1"/>
  <c r="BD89" i="13"/>
  <c r="BB89" i="13"/>
  <c r="BE89" i="13" s="1"/>
  <c r="AR90" i="13" l="1"/>
  <c r="Q89" i="13"/>
  <c r="BK89" i="13"/>
  <c r="M89" i="13"/>
  <c r="J200" i="12"/>
  <c r="AA90" i="13"/>
  <c r="AB90" i="13"/>
  <c r="Z90" i="13"/>
  <c r="F300" i="7" s="1"/>
  <c r="BA89" i="13"/>
  <c r="G300" i="7"/>
  <c r="I300" i="7"/>
  <c r="H300" i="7"/>
  <c r="J300" i="7"/>
  <c r="K300" i="7"/>
  <c r="BG89" i="13"/>
  <c r="BH90" i="13" l="1"/>
  <c r="P89" i="13"/>
  <c r="BJ90" i="13"/>
  <c r="BI90" i="13"/>
  <c r="I90" i="13"/>
  <c r="L90" i="13" s="1"/>
  <c r="O90" i="13" s="1"/>
  <c r="H90" i="13"/>
  <c r="K90" i="13" s="1"/>
  <c r="AV90" i="13"/>
  <c r="AJ91" i="13" s="1"/>
  <c r="AS91" i="13" s="1"/>
  <c r="BC90" i="13"/>
  <c r="BF90" i="13" s="1"/>
  <c r="J301" i="7"/>
  <c r="AU90" i="13"/>
  <c r="AI91" i="13" s="1"/>
  <c r="BB90" i="13"/>
  <c r="BE90" i="13" s="1"/>
  <c r="L300" i="7"/>
  <c r="G200" i="12" s="1"/>
  <c r="J90" i="13"/>
  <c r="AW90" i="13"/>
  <c r="AK91" i="13" s="1"/>
  <c r="AR91" i="13" l="1"/>
  <c r="Q90" i="13"/>
  <c r="Z91" i="13" s="1"/>
  <c r="N90" i="13"/>
  <c r="R90" i="13"/>
  <c r="AA91" i="13" s="1"/>
  <c r="K301" i="7"/>
  <c r="G301" i="7"/>
  <c r="I301" i="7"/>
  <c r="H301" i="7"/>
  <c r="H200" i="12"/>
  <c r="I200" i="12" s="1"/>
  <c r="S90" i="13"/>
  <c r="AB91" i="13" s="1"/>
  <c r="BK90" i="13"/>
  <c r="M90" i="13"/>
  <c r="P90" i="13" s="1"/>
  <c r="BA90" i="13"/>
  <c r="BD90" i="13"/>
  <c r="BG90" i="13" s="1"/>
  <c r="F301" i="7" l="1"/>
  <c r="AT91" i="13"/>
  <c r="L301" i="7"/>
  <c r="G201" i="12" s="1"/>
  <c r="H201" i="12" s="1"/>
  <c r="I201" i="12" s="1"/>
  <c r="I302" i="7"/>
  <c r="J201" i="12"/>
  <c r="BJ91" i="13" l="1"/>
  <c r="BH91" i="13"/>
  <c r="H302" i="7"/>
  <c r="G302" i="7"/>
  <c r="J302" i="7"/>
  <c r="K302" i="7"/>
  <c r="J202" i="12"/>
  <c r="AW91" i="13"/>
  <c r="AK92" i="13" s="1"/>
  <c r="J91" i="13"/>
  <c r="AV91" i="13" l="1"/>
  <c r="AJ92" i="13" s="1"/>
  <c r="BI91" i="13"/>
  <c r="BD91" i="13"/>
  <c r="AT92" i="13" s="1"/>
  <c r="H91" i="13"/>
  <c r="I91" i="13"/>
  <c r="AU91" i="13"/>
  <c r="AI92" i="13" s="1"/>
  <c r="L302" i="7"/>
  <c r="G202" i="12" s="1"/>
  <c r="H202" i="12" s="1"/>
  <c r="I202" i="12" s="1"/>
  <c r="S91" i="13"/>
  <c r="AB92" i="13" s="1"/>
  <c r="M91" i="13"/>
  <c r="P91" i="13" s="1"/>
  <c r="BJ92" i="13" l="1"/>
  <c r="BG91" i="13"/>
  <c r="BC91" i="13"/>
  <c r="AS92" i="13" s="1"/>
  <c r="BB91" i="13"/>
  <c r="BE91" i="13" s="1"/>
  <c r="BA91" i="13"/>
  <c r="Q91" i="13"/>
  <c r="Z92" i="13" s="1"/>
  <c r="F302" i="7" s="1"/>
  <c r="K91" i="13"/>
  <c r="L91" i="13"/>
  <c r="O91" i="13" s="1"/>
  <c r="R91" i="13"/>
  <c r="AA92" i="13" s="1"/>
  <c r="BK91" i="13"/>
  <c r="J203" i="12"/>
  <c r="J92" i="13"/>
  <c r="AW92" i="13"/>
  <c r="AK93" i="13" s="1"/>
  <c r="AR92" i="13" l="1"/>
  <c r="BH92" i="13" s="1"/>
  <c r="N91" i="13"/>
  <c r="BF91" i="13"/>
  <c r="BI92" i="13"/>
  <c r="M92" i="13"/>
  <c r="P92" i="13" s="1"/>
  <c r="S92" i="13"/>
  <c r="AB93" i="13" s="1"/>
  <c r="BD92" i="13"/>
  <c r="BG92" i="13" s="1"/>
  <c r="AT93" i="13" l="1"/>
  <c r="BJ93" i="13" s="1"/>
  <c r="I92" i="13"/>
  <c r="AV92" i="13"/>
  <c r="AJ93" i="13" s="1"/>
  <c r="BA92" i="13"/>
  <c r="H303" i="7"/>
  <c r="G303" i="7"/>
  <c r="I303" i="7"/>
  <c r="J303" i="7"/>
  <c r="K303" i="7"/>
  <c r="BB92" i="13"/>
  <c r="BE92" i="13" s="1"/>
  <c r="H92" i="13"/>
  <c r="AU92" i="13"/>
  <c r="AI93" i="13" s="1"/>
  <c r="AR93" i="13" s="1"/>
  <c r="R92" i="13" l="1"/>
  <c r="AA93" i="13" s="1"/>
  <c r="L92" i="13"/>
  <c r="O92" i="13" s="1"/>
  <c r="K92" i="13"/>
  <c r="Q92" i="13"/>
  <c r="Z93" i="13" s="1"/>
  <c r="F303" i="7" s="1"/>
  <c r="BK92" i="13"/>
  <c r="BD93" i="13" s="1"/>
  <c r="BG93" i="13" s="1"/>
  <c r="BC92" i="13"/>
  <c r="BF92" i="13" s="1"/>
  <c r="L303" i="7"/>
  <c r="G203" i="12" s="1"/>
  <c r="AW93" i="13"/>
  <c r="AK94" i="13" s="1"/>
  <c r="J93" i="13"/>
  <c r="AT94" i="13" l="1"/>
  <c r="AS93" i="13"/>
  <c r="BI93" i="13"/>
  <c r="H93" i="13"/>
  <c r="Q93" i="13" s="1"/>
  <c r="BH93" i="13"/>
  <c r="N92" i="13"/>
  <c r="AU93" i="13"/>
  <c r="AI94" i="13" s="1"/>
  <c r="AR94" i="13" s="1"/>
  <c r="BB93" i="13"/>
  <c r="BE93" i="13" s="1"/>
  <c r="H203" i="12"/>
  <c r="I203" i="12" s="1"/>
  <c r="S93" i="13"/>
  <c r="AB94" i="13" s="1"/>
  <c r="M93" i="13"/>
  <c r="P93" i="13" s="1"/>
  <c r="K93" i="13" l="1"/>
  <c r="N93" i="13" s="1"/>
  <c r="I93" i="13"/>
  <c r="BA93" i="13"/>
  <c r="AV93" i="13"/>
  <c r="AJ94" i="13" s="1"/>
  <c r="J204" i="12"/>
  <c r="J304" i="7"/>
  <c r="H304" i="7"/>
  <c r="K304" i="7"/>
  <c r="I304" i="7"/>
  <c r="G304" i="7"/>
  <c r="Z94" i="13"/>
  <c r="J94" i="13" l="1"/>
  <c r="M94" i="13" s="1"/>
  <c r="P94" i="13" s="1"/>
  <c r="BJ94" i="13"/>
  <c r="BH94" i="13"/>
  <c r="H94" i="13"/>
  <c r="Q94" i="13" s="1"/>
  <c r="AU94" i="13"/>
  <c r="AI95" i="13" s="1"/>
  <c r="AR95" i="13" s="1"/>
  <c r="R93" i="13"/>
  <c r="AA94" i="13" s="1"/>
  <c r="F304" i="7" s="1"/>
  <c r="BK93" i="13"/>
  <c r="BB94" i="13" s="1"/>
  <c r="BE94" i="13" s="1"/>
  <c r="L93" i="13"/>
  <c r="BC93" i="13"/>
  <c r="AS94" i="13" s="1"/>
  <c r="AW94" i="13"/>
  <c r="AK95" i="13" s="1"/>
  <c r="L304" i="7"/>
  <c r="G204" i="12" s="1"/>
  <c r="K94" i="13"/>
  <c r="S94" i="13" l="1"/>
  <c r="N94" i="13"/>
  <c r="O93" i="13"/>
  <c r="BF93" i="13"/>
  <c r="BI94" i="13"/>
  <c r="Z95" i="13"/>
  <c r="H204" i="12"/>
  <c r="I204" i="12" s="1"/>
  <c r="BD94" i="13" l="1"/>
  <c r="J305" i="7"/>
  <c r="G305" i="7"/>
  <c r="I305" i="7"/>
  <c r="K305" i="7"/>
  <c r="H305" i="7"/>
  <c r="AV94" i="13"/>
  <c r="AJ95" i="13" s="1"/>
  <c r="I94" i="13"/>
  <c r="AB95" i="13"/>
  <c r="J205" i="12"/>
  <c r="BG94" i="13" l="1"/>
  <c r="AT95" i="13"/>
  <c r="AU95" i="13"/>
  <c r="AI96" i="13" s="1"/>
  <c r="BH95" i="13"/>
  <c r="H95" i="13"/>
  <c r="K95" i="13" s="1"/>
  <c r="L94" i="13"/>
  <c r="BK94" i="13"/>
  <c r="R94" i="13"/>
  <c r="AA95" i="13" s="1"/>
  <c r="F305" i="7" s="1"/>
  <c r="BC94" i="13"/>
  <c r="BF94" i="13" s="1"/>
  <c r="BA94" i="13"/>
  <c r="L305" i="7"/>
  <c r="G205" i="12" s="1"/>
  <c r="AS95" i="13" l="1"/>
  <c r="O94" i="13"/>
  <c r="AW95" i="13"/>
  <c r="AK96" i="13" s="1"/>
  <c r="BJ95" i="13"/>
  <c r="N95" i="13"/>
  <c r="J95" i="13"/>
  <c r="S95" i="13" s="1"/>
  <c r="Q95" i="13"/>
  <c r="H205" i="12"/>
  <c r="I205" i="12" s="1"/>
  <c r="BB95" i="13"/>
  <c r="BE95" i="13" s="1"/>
  <c r="AR96" i="13" l="1"/>
  <c r="AV95" i="13"/>
  <c r="AJ96" i="13" s="1"/>
  <c r="BI95" i="13"/>
  <c r="M95" i="13"/>
  <c r="P95" i="13" s="1"/>
  <c r="I95" i="13"/>
  <c r="BK95" i="13" s="1"/>
  <c r="J206" i="12"/>
  <c r="J306" i="7"/>
  <c r="G306" i="7"/>
  <c r="H306" i="7"/>
  <c r="K306" i="7"/>
  <c r="I306" i="7"/>
  <c r="BD95" i="13"/>
  <c r="AT96" i="13" s="1"/>
  <c r="AB96" i="13"/>
  <c r="Z96" i="13"/>
  <c r="BJ96" i="13" l="1"/>
  <c r="AU96" i="13"/>
  <c r="AI97" i="13" s="1"/>
  <c r="BH96" i="13"/>
  <c r="BA95" i="13"/>
  <c r="BC95" i="13"/>
  <c r="AS96" i="13" s="1"/>
  <c r="R95" i="13"/>
  <c r="AA96" i="13" s="1"/>
  <c r="F306" i="7" s="1"/>
  <c r="L95" i="13"/>
  <c r="H96" i="13"/>
  <c r="K96" i="13" s="1"/>
  <c r="L306" i="7"/>
  <c r="G206" i="12" s="1"/>
  <c r="BG95" i="13"/>
  <c r="BB96" i="13"/>
  <c r="AR97" i="13" l="1"/>
  <c r="O95" i="13"/>
  <c r="N96" i="13"/>
  <c r="I307" i="7"/>
  <c r="BF95" i="13"/>
  <c r="BI96" i="13"/>
  <c r="Q96" i="13"/>
  <c r="Z97" i="13" s="1"/>
  <c r="BE96" i="13"/>
  <c r="J96" i="13"/>
  <c r="AW96" i="13"/>
  <c r="AK97" i="13" s="1"/>
  <c r="H206" i="12"/>
  <c r="I206" i="12" s="1"/>
  <c r="AT97" i="13" l="1"/>
  <c r="H307" i="7"/>
  <c r="J307" i="7"/>
  <c r="K307" i="7"/>
  <c r="G307" i="7"/>
  <c r="AV96" i="13"/>
  <c r="AJ97" i="13" s="1"/>
  <c r="I96" i="13"/>
  <c r="BK96" i="13" s="1"/>
  <c r="BD96" i="13"/>
  <c r="S96" i="13"/>
  <c r="AB97" i="13" s="1"/>
  <c r="M96" i="13"/>
  <c r="P96" i="13" s="1"/>
  <c r="BA96" i="13"/>
  <c r="J207" i="12"/>
  <c r="BH97" i="13" l="1"/>
  <c r="L307" i="7"/>
  <c r="G207" i="12" s="1"/>
  <c r="H207" i="12" s="1"/>
  <c r="I207" i="12" s="1"/>
  <c r="J208" i="12" s="1"/>
  <c r="L96" i="13"/>
  <c r="R96" i="13"/>
  <c r="AA97" i="13" s="1"/>
  <c r="F307" i="7" s="1"/>
  <c r="BC96" i="13"/>
  <c r="BF96" i="13" s="1"/>
  <c r="H97" i="13"/>
  <c r="AU97" i="13"/>
  <c r="AI98" i="13" s="1"/>
  <c r="BJ97" i="13"/>
  <c r="BG96" i="13"/>
  <c r="AS97" i="13" l="1"/>
  <c r="BI97" i="13" s="1"/>
  <c r="O96" i="13"/>
  <c r="BB97" i="13"/>
  <c r="AR98" i="13" s="1"/>
  <c r="AW97" i="13"/>
  <c r="AK98" i="13" s="1"/>
  <c r="J97" i="13"/>
  <c r="BC97" i="13"/>
  <c r="Q97" i="13"/>
  <c r="Z98" i="13" s="1"/>
  <c r="K97" i="13"/>
  <c r="BH98" i="13" l="1"/>
  <c r="N97" i="13"/>
  <c r="I97" i="13"/>
  <c r="AV97" i="13"/>
  <c r="AJ98" i="13" s="1"/>
  <c r="AS98" i="13" s="1"/>
  <c r="I308" i="7"/>
  <c r="G308" i="7"/>
  <c r="J308" i="7"/>
  <c r="H308" i="7"/>
  <c r="K308" i="7"/>
  <c r="S97" i="13"/>
  <c r="AB98" i="13" s="1"/>
  <c r="M97" i="13"/>
  <c r="P97" i="13" s="1"/>
  <c r="BF97" i="13"/>
  <c r="BE97" i="13"/>
  <c r="BD97" i="13"/>
  <c r="BG97" i="13" s="1"/>
  <c r="BA97" i="13"/>
  <c r="AT98" i="13" l="1"/>
  <c r="BJ98" i="13" s="1"/>
  <c r="L97" i="13"/>
  <c r="BK97" i="13"/>
  <c r="R97" i="13"/>
  <c r="AA98" i="13" s="1"/>
  <c r="L308" i="7"/>
  <c r="G208" i="12" s="1"/>
  <c r="BC98" i="13"/>
  <c r="BF98" i="13" s="1"/>
  <c r="AV98" i="13"/>
  <c r="AJ99" i="13" s="1"/>
  <c r="AS99" i="13" s="1"/>
  <c r="I98" i="13"/>
  <c r="H98" i="13"/>
  <c r="AU98" i="13"/>
  <c r="AI99" i="13" s="1"/>
  <c r="BI98" i="13" l="1"/>
  <c r="F308" i="7"/>
  <c r="O97" i="13"/>
  <c r="H208" i="12"/>
  <c r="I208" i="12" s="1"/>
  <c r="BD98" i="13"/>
  <c r="BG98" i="13" s="1"/>
  <c r="BB98" i="13"/>
  <c r="AR99" i="13" s="1"/>
  <c r="BA98" i="13"/>
  <c r="Q98" i="13"/>
  <c r="Z99" i="13" s="1"/>
  <c r="K98" i="13"/>
  <c r="J98" i="13"/>
  <c r="BK98" i="13" s="1"/>
  <c r="AW98" i="13"/>
  <c r="AK99" i="13" s="1"/>
  <c r="L98" i="13"/>
  <c r="O98" i="13" s="1"/>
  <c r="R98" i="13"/>
  <c r="AA99" i="13" s="1"/>
  <c r="AT99" i="13" l="1"/>
  <c r="N98" i="13"/>
  <c r="J309" i="7"/>
  <c r="K309" i="7"/>
  <c r="I309" i="7"/>
  <c r="G309" i="7"/>
  <c r="H309" i="7"/>
  <c r="J209" i="12"/>
  <c r="M98" i="13"/>
  <c r="P98" i="13" s="1"/>
  <c r="S98" i="13"/>
  <c r="AB99" i="13" s="1"/>
  <c r="F309" i="7" s="1"/>
  <c r="BE98" i="13"/>
  <c r="BH99" i="13" l="1"/>
  <c r="BJ99" i="13"/>
  <c r="AV99" i="13"/>
  <c r="AJ100" i="13" s="1"/>
  <c r="AS100" i="13" s="1"/>
  <c r="BI99" i="13"/>
  <c r="L309" i="7"/>
  <c r="G209" i="12" s="1"/>
  <c r="I99" i="13"/>
  <c r="L99" i="13" s="1"/>
  <c r="O99" i="13" s="1"/>
  <c r="BD99" i="13"/>
  <c r="BG99" i="13" s="1"/>
  <c r="BA99" i="13"/>
  <c r="BB99" i="13"/>
  <c r="BE99" i="13" s="1"/>
  <c r="J99" i="13"/>
  <c r="AW99" i="13"/>
  <c r="AK100" i="13" s="1"/>
  <c r="H310" i="7"/>
  <c r="G310" i="7"/>
  <c r="J310" i="7"/>
  <c r="K310" i="7"/>
  <c r="I310" i="7"/>
  <c r="BC99" i="13"/>
  <c r="BF99" i="13" s="1"/>
  <c r="H99" i="13"/>
  <c r="AU99" i="13"/>
  <c r="AI100" i="13" s="1"/>
  <c r="AR100" i="13" s="1"/>
  <c r="AT100" i="13" l="1"/>
  <c r="H209" i="12"/>
  <c r="I209" i="12" s="1"/>
  <c r="R99" i="13"/>
  <c r="AA100" i="13" s="1"/>
  <c r="Q99" i="13"/>
  <c r="Z100" i="13" s="1"/>
  <c r="F310" i="7" s="1"/>
  <c r="K99" i="13"/>
  <c r="BK99" i="13"/>
  <c r="M99" i="13"/>
  <c r="P99" i="13" s="1"/>
  <c r="S99" i="13"/>
  <c r="AB100" i="13" s="1"/>
  <c r="L310" i="7"/>
  <c r="G210" i="12" s="1"/>
  <c r="N99" i="13" l="1"/>
  <c r="AW100" i="13"/>
  <c r="AK101" i="13" s="1"/>
  <c r="J210" i="12"/>
  <c r="H210" i="12"/>
  <c r="I210" i="12" s="1"/>
  <c r="J100" i="13" l="1"/>
  <c r="M100" i="13" s="1"/>
  <c r="P100" i="13" s="1"/>
  <c r="BJ100" i="13"/>
  <c r="I100" i="13"/>
  <c r="R100" i="13" s="1"/>
  <c r="AA101" i="13" s="1"/>
  <c r="BI100" i="13"/>
  <c r="AU100" i="13"/>
  <c r="AI101" i="13" s="1"/>
  <c r="BH100" i="13"/>
  <c r="H100" i="13"/>
  <c r="AV100" i="13"/>
  <c r="AJ101" i="13" s="1"/>
  <c r="G311" i="7"/>
  <c r="H311" i="7"/>
  <c r="I311" i="7"/>
  <c r="J311" i="7"/>
  <c r="K311" i="7"/>
  <c r="BD100" i="13"/>
  <c r="AT101" i="13" s="1"/>
  <c r="BB100" i="13"/>
  <c r="BE100" i="13" s="1"/>
  <c r="BA100" i="13"/>
  <c r="J211" i="12"/>
  <c r="BC100" i="13"/>
  <c r="AR101" i="13" l="1"/>
  <c r="AS101" i="13"/>
  <c r="BI101" i="13"/>
  <c r="L100" i="13"/>
  <c r="O100" i="13" s="1"/>
  <c r="BK100" i="13"/>
  <c r="S100" i="13"/>
  <c r="AB101" i="13" s="1"/>
  <c r="Q100" i="13"/>
  <c r="Z101" i="13" s="1"/>
  <c r="F311" i="7" s="1"/>
  <c r="K100" i="13"/>
  <c r="L311" i="7"/>
  <c r="G211" i="12" s="1"/>
  <c r="H211" i="12" s="1"/>
  <c r="I211" i="12" s="1"/>
  <c r="BG100" i="13"/>
  <c r="BF100" i="13"/>
  <c r="BH101" i="13" l="1"/>
  <c r="K312" i="7"/>
  <c r="N100" i="13"/>
  <c r="BJ101" i="13"/>
  <c r="AW101" i="13"/>
  <c r="AK102" i="13" s="1"/>
  <c r="J101" i="13"/>
  <c r="J212" i="12"/>
  <c r="H101" i="13"/>
  <c r="AU101" i="13"/>
  <c r="AI102" i="13" s="1"/>
  <c r="AV101" i="13"/>
  <c r="AJ102" i="13" s="1"/>
  <c r="I101" i="13"/>
  <c r="H312" i="7" l="1"/>
  <c r="I312" i="7"/>
  <c r="G312" i="7"/>
  <c r="J312" i="7"/>
  <c r="BB101" i="13"/>
  <c r="BE101" i="13" s="1"/>
  <c r="BA101" i="13"/>
  <c r="BC101" i="13"/>
  <c r="BF101" i="13" s="1"/>
  <c r="M101" i="13"/>
  <c r="P101" i="13" s="1"/>
  <c r="S101" i="13"/>
  <c r="AB102" i="13" s="1"/>
  <c r="BD101" i="13"/>
  <c r="AT102" i="13" s="1"/>
  <c r="L101" i="13"/>
  <c r="O101" i="13" s="1"/>
  <c r="R101" i="13"/>
  <c r="AA102" i="13" s="1"/>
  <c r="K101" i="13"/>
  <c r="Q101" i="13"/>
  <c r="Z102" i="13" s="1"/>
  <c r="BK101" i="13"/>
  <c r="AR102" i="13" l="1"/>
  <c r="AS102" i="13"/>
  <c r="BI102" i="13" s="1"/>
  <c r="F312" i="7"/>
  <c r="L312" i="7"/>
  <c r="G212" i="12" s="1"/>
  <c r="H212" i="12" s="1"/>
  <c r="I212" i="12" s="1"/>
  <c r="N101" i="13"/>
  <c r="BH102" i="13"/>
  <c r="BJ102" i="13"/>
  <c r="BG101" i="13"/>
  <c r="H102" i="13" l="1"/>
  <c r="Q102" i="13" s="1"/>
  <c r="Z103" i="13" s="1"/>
  <c r="AU102" i="13"/>
  <c r="AI103" i="13" s="1"/>
  <c r="J213" i="12"/>
  <c r="BB102" i="13"/>
  <c r="BE102" i="13" s="1"/>
  <c r="BA102" i="13"/>
  <c r="BC102" i="13"/>
  <c r="BF102" i="13" s="1"/>
  <c r="AV102" i="13"/>
  <c r="AJ103" i="13" s="1"/>
  <c r="AS103" i="13" s="1"/>
  <c r="I102" i="13"/>
  <c r="AW102" i="13"/>
  <c r="AK103" i="13" s="1"/>
  <c r="J102" i="13"/>
  <c r="BD102" i="13"/>
  <c r="BG102" i="13" s="1"/>
  <c r="H313" i="7"/>
  <c r="J313" i="7"/>
  <c r="K313" i="7"/>
  <c r="G313" i="7"/>
  <c r="I313" i="7"/>
  <c r="AR103" i="13" l="1"/>
  <c r="AT103" i="13"/>
  <c r="K102" i="13"/>
  <c r="BK102" i="13"/>
  <c r="M102" i="13"/>
  <c r="P102" i="13" s="1"/>
  <c r="S102" i="13"/>
  <c r="AB103" i="13" s="1"/>
  <c r="L313" i="7"/>
  <c r="G213" i="12" s="1"/>
  <c r="L102" i="13"/>
  <c r="O102" i="13" s="1"/>
  <c r="R102" i="13"/>
  <c r="AA103" i="13" s="1"/>
  <c r="F313" i="7" s="1"/>
  <c r="J103" i="13" l="1"/>
  <c r="M103" i="13" s="1"/>
  <c r="P103" i="13" s="1"/>
  <c r="BJ103" i="13"/>
  <c r="N102" i="13"/>
  <c r="AU103" i="13"/>
  <c r="AI104" i="13" s="1"/>
  <c r="AR104" i="13" s="1"/>
  <c r="BH103" i="13"/>
  <c r="BI103" i="13"/>
  <c r="AW103" i="13"/>
  <c r="AK104" i="13" s="1"/>
  <c r="BB103" i="13"/>
  <c r="BE103" i="13" s="1"/>
  <c r="H103" i="13"/>
  <c r="Q103" i="13" s="1"/>
  <c r="I103" i="13"/>
  <c r="AV103" i="13"/>
  <c r="AJ104" i="13" s="1"/>
  <c r="H213" i="12"/>
  <c r="I213" i="12" s="1"/>
  <c r="S103" i="13" l="1"/>
  <c r="AB104" i="13" s="1"/>
  <c r="Z104" i="13"/>
  <c r="K103" i="13"/>
  <c r="BK103" i="13"/>
  <c r="BD103" i="13"/>
  <c r="AT104" i="13" s="1"/>
  <c r="J214" i="12"/>
  <c r="BC103" i="13"/>
  <c r="AS104" i="13" s="1"/>
  <c r="BA103" i="13"/>
  <c r="I314" i="7"/>
  <c r="H314" i="7"/>
  <c r="J314" i="7"/>
  <c r="G314" i="7"/>
  <c r="K314" i="7"/>
  <c r="R103" i="13"/>
  <c r="AA104" i="13" s="1"/>
  <c r="L103" i="13"/>
  <c r="O103" i="13" s="1"/>
  <c r="F314" i="7" l="1"/>
  <c r="BI104" i="13"/>
  <c r="BH104" i="13"/>
  <c r="N103" i="13"/>
  <c r="G315" i="7"/>
  <c r="BF103" i="13"/>
  <c r="BG103" i="13"/>
  <c r="BJ104" i="13"/>
  <c r="L314" i="7"/>
  <c r="G214" i="12" s="1"/>
  <c r="AU104" i="13"/>
  <c r="AI105" i="13" s="1"/>
  <c r="H104" i="13"/>
  <c r="BB104" i="13"/>
  <c r="BE104" i="13" s="1"/>
  <c r="AR105" i="13" l="1"/>
  <c r="J315" i="7"/>
  <c r="K315" i="7"/>
  <c r="H315" i="7"/>
  <c r="I315" i="7"/>
  <c r="H214" i="12"/>
  <c r="I214" i="12" s="1"/>
  <c r="I104" i="13"/>
  <c r="AV104" i="13"/>
  <c r="AJ105" i="13" s="1"/>
  <c r="K104" i="13"/>
  <c r="Q104" i="13"/>
  <c r="Z105" i="13" s="1"/>
  <c r="J104" i="13"/>
  <c r="AW104" i="13"/>
  <c r="AK105" i="13" s="1"/>
  <c r="BK104" i="13" l="1"/>
  <c r="N104" i="13"/>
  <c r="L315" i="7"/>
  <c r="G215" i="12" s="1"/>
  <c r="BD104" i="13"/>
  <c r="BG104" i="13" s="1"/>
  <c r="S104" i="13"/>
  <c r="AB105" i="13" s="1"/>
  <c r="M104" i="13"/>
  <c r="P104" i="13" s="1"/>
  <c r="J215" i="12"/>
  <c r="BA104" i="13"/>
  <c r="R104" i="13"/>
  <c r="AA105" i="13" s="1"/>
  <c r="F315" i="7" s="1"/>
  <c r="L104" i="13"/>
  <c r="O104" i="13" s="1"/>
  <c r="BC104" i="13"/>
  <c r="AS105" i="13" s="1"/>
  <c r="AT105" i="13" l="1"/>
  <c r="BI105" i="13"/>
  <c r="BB105" i="13"/>
  <c r="BE105" i="13" s="1"/>
  <c r="BH105" i="13"/>
  <c r="H215" i="12"/>
  <c r="I215" i="12" s="1"/>
  <c r="I316" i="7"/>
  <c r="BJ105" i="13"/>
  <c r="BF104" i="13"/>
  <c r="H105" i="13"/>
  <c r="AU105" i="13"/>
  <c r="AI106" i="13" s="1"/>
  <c r="AR106" i="13" s="1"/>
  <c r="J316" i="7" l="1"/>
  <c r="K316" i="7"/>
  <c r="J216" i="12"/>
  <c r="H316" i="7"/>
  <c r="G316" i="7"/>
  <c r="J105" i="13"/>
  <c r="AW105" i="13"/>
  <c r="AK106" i="13" s="1"/>
  <c r="AV105" i="13"/>
  <c r="AJ106" i="13" s="1"/>
  <c r="I105" i="13"/>
  <c r="K105" i="13"/>
  <c r="Q105" i="13"/>
  <c r="Z106" i="13" s="1"/>
  <c r="L316" i="7" l="1"/>
  <c r="G216" i="12" s="1"/>
  <c r="H216" i="12" s="1"/>
  <c r="I216" i="12" s="1"/>
  <c r="N105" i="13"/>
  <c r="BH106" i="13"/>
  <c r="AU106" i="13"/>
  <c r="AI107" i="13" s="1"/>
  <c r="H106" i="13"/>
  <c r="K106" i="13" s="1"/>
  <c r="M105" i="13"/>
  <c r="P105" i="13" s="1"/>
  <c r="S105" i="13"/>
  <c r="AB106" i="13" s="1"/>
  <c r="BD105" i="13"/>
  <c r="BG105" i="13" s="1"/>
  <c r="BK105" i="13"/>
  <c r="R105" i="13"/>
  <c r="AA106" i="13" s="1"/>
  <c r="F316" i="7" s="1"/>
  <c r="L105" i="13"/>
  <c r="O105" i="13" s="1"/>
  <c r="BC105" i="13"/>
  <c r="BF105" i="13" s="1"/>
  <c r="BA105" i="13"/>
  <c r="AS106" i="13" l="1"/>
  <c r="Q106" i="13"/>
  <c r="AT106" i="13"/>
  <c r="I106" i="13"/>
  <c r="R106" i="13" s="1"/>
  <c r="AA107" i="13" s="1"/>
  <c r="N106" i="13"/>
  <c r="J217" i="12"/>
  <c r="L106" i="13" l="1"/>
  <c r="O106" i="13" s="1"/>
  <c r="J106" i="13"/>
  <c r="S106" i="13" s="1"/>
  <c r="AB107" i="13" s="1"/>
  <c r="BJ106" i="13"/>
  <c r="AV106" i="13"/>
  <c r="AJ107" i="13" s="1"/>
  <c r="BI106" i="13"/>
  <c r="AW106" i="13"/>
  <c r="AK107" i="13" s="1"/>
  <c r="BB106" i="13"/>
  <c r="AR107" i="13" s="1"/>
  <c r="BA106" i="13"/>
  <c r="J317" i="7"/>
  <c r="I317" i="7"/>
  <c r="G317" i="7"/>
  <c r="H317" i="7"/>
  <c r="K317" i="7"/>
  <c r="BC106" i="13"/>
  <c r="Z107" i="13"/>
  <c r="F317" i="7" s="1"/>
  <c r="BD106" i="13"/>
  <c r="AS107" i="13" l="1"/>
  <c r="AT107" i="13"/>
  <c r="BI107" i="13"/>
  <c r="BJ107" i="13"/>
  <c r="M106" i="13"/>
  <c r="BK106" i="13"/>
  <c r="L317" i="7"/>
  <c r="G217" i="12" s="1"/>
  <c r="H217" i="12" s="1"/>
  <c r="I217" i="12" s="1"/>
  <c r="BG106" i="13"/>
  <c r="BF106" i="13"/>
  <c r="BE106" i="13"/>
  <c r="I318" i="7"/>
  <c r="P106" i="13" l="1"/>
  <c r="BB107" i="13"/>
  <c r="BE107" i="13" s="1"/>
  <c r="BH107" i="13"/>
  <c r="J218" i="12"/>
  <c r="H318" i="7"/>
  <c r="BA107" i="13"/>
  <c r="AU107" i="13"/>
  <c r="AI108" i="13" s="1"/>
  <c r="AR108" i="13" s="1"/>
  <c r="H107" i="13"/>
  <c r="G318" i="7"/>
  <c r="J318" i="7"/>
  <c r="AV107" i="13"/>
  <c r="AJ108" i="13" s="1"/>
  <c r="I107" i="13"/>
  <c r="AW107" i="13"/>
  <c r="AK108" i="13" s="1"/>
  <c r="J107" i="13"/>
  <c r="K318" i="7"/>
  <c r="L318" i="7" l="1"/>
  <c r="G218" i="12" s="1"/>
  <c r="H218" i="12" s="1"/>
  <c r="I218" i="12" s="1"/>
  <c r="L107" i="13"/>
  <c r="O107" i="13" s="1"/>
  <c r="R107" i="13"/>
  <c r="AA108" i="13" s="1"/>
  <c r="M107" i="13"/>
  <c r="P107" i="13" s="1"/>
  <c r="S107" i="13"/>
  <c r="AB108" i="13" s="1"/>
  <c r="K107" i="13"/>
  <c r="Q107" i="13"/>
  <c r="Z108" i="13" s="1"/>
  <c r="BK107" i="13"/>
  <c r="BD107" i="13"/>
  <c r="AT108" i="13" s="1"/>
  <c r="BC107" i="13"/>
  <c r="BF107" i="13" s="1"/>
  <c r="AS108" i="13" l="1"/>
  <c r="F318" i="7"/>
  <c r="BI108" i="13"/>
  <c r="J219" i="12"/>
  <c r="AU108" i="13"/>
  <c r="AI109" i="13" s="1"/>
  <c r="AR109" i="13" s="1"/>
  <c r="BH108" i="13"/>
  <c r="N107" i="13"/>
  <c r="H108" i="13"/>
  <c r="Q108" i="13" s="1"/>
  <c r="Z109" i="13" s="1"/>
  <c r="BJ108" i="13"/>
  <c r="BG107" i="13"/>
  <c r="BB108" i="13"/>
  <c r="BE108" i="13" s="1"/>
  <c r="K108" i="13" l="1"/>
  <c r="AV108" i="13"/>
  <c r="AJ109" i="13" s="1"/>
  <c r="I108" i="13"/>
  <c r="BC108" i="13"/>
  <c r="J108" i="13"/>
  <c r="AW108" i="13"/>
  <c r="AK109" i="13" s="1"/>
  <c r="G319" i="7"/>
  <c r="H319" i="7"/>
  <c r="K319" i="7"/>
  <c r="J319" i="7"/>
  <c r="I319" i="7"/>
  <c r="AS109" i="13" l="1"/>
  <c r="N108" i="13"/>
  <c r="H109" i="13"/>
  <c r="K109" i="13" s="1"/>
  <c r="BH109" i="13"/>
  <c r="L108" i="13"/>
  <c r="O108" i="13" s="1"/>
  <c r="R108" i="13"/>
  <c r="AA109" i="13" s="1"/>
  <c r="F319" i="7" s="1"/>
  <c r="BF108" i="13"/>
  <c r="M108" i="13"/>
  <c r="P108" i="13" s="1"/>
  <c r="BK108" i="13"/>
  <c r="S108" i="13"/>
  <c r="AB109" i="13" s="1"/>
  <c r="BA108" i="13"/>
  <c r="BD108" i="13"/>
  <c r="AT109" i="13" s="1"/>
  <c r="L319" i="7"/>
  <c r="G219" i="12" s="1"/>
  <c r="AU109" i="13"/>
  <c r="AI110" i="13" s="1"/>
  <c r="BB109" i="13"/>
  <c r="BE109" i="13" s="1"/>
  <c r="AR110" i="13" l="1"/>
  <c r="Q109" i="13"/>
  <c r="Z110" i="13" s="1"/>
  <c r="N109" i="13"/>
  <c r="BI109" i="13"/>
  <c r="I109" i="13"/>
  <c r="AV109" i="13"/>
  <c r="AJ110" i="13" s="1"/>
  <c r="H219" i="12"/>
  <c r="I219" i="12" s="1"/>
  <c r="BG108" i="13"/>
  <c r="BJ109" i="13"/>
  <c r="G320" i="7" l="1"/>
  <c r="H320" i="7"/>
  <c r="J320" i="7"/>
  <c r="I320" i="7"/>
  <c r="K320" i="7"/>
  <c r="J109" i="13"/>
  <c r="AW109" i="13"/>
  <c r="AK110" i="13" s="1"/>
  <c r="BC109" i="13"/>
  <c r="BF109" i="13" s="1"/>
  <c r="R109" i="13"/>
  <c r="AA110" i="13" s="1"/>
  <c r="L109" i="13"/>
  <c r="J220" i="12"/>
  <c r="AS110" i="13" l="1"/>
  <c r="O109" i="13"/>
  <c r="H110" i="13"/>
  <c r="Q110" i="13" s="1"/>
  <c r="BH110" i="13"/>
  <c r="L320" i="7"/>
  <c r="G220" i="12" s="1"/>
  <c r="BD109" i="13"/>
  <c r="BG109" i="13" s="1"/>
  <c r="BA109" i="13"/>
  <c r="BK109" i="13"/>
  <c r="M109" i="13"/>
  <c r="P109" i="13" s="1"/>
  <c r="S109" i="13"/>
  <c r="AB110" i="13" s="1"/>
  <c r="F320" i="7" s="1"/>
  <c r="AU110" i="13"/>
  <c r="AI111" i="13" s="1"/>
  <c r="K321" i="7" l="1"/>
  <c r="AT110" i="13"/>
  <c r="BJ110" i="13" s="1"/>
  <c r="K110" i="13"/>
  <c r="N110" i="13" s="1"/>
  <c r="I110" i="13"/>
  <c r="R110" i="13" s="1"/>
  <c r="BI110" i="13"/>
  <c r="AV110" i="13"/>
  <c r="AJ111" i="13" s="1"/>
  <c r="H220" i="12"/>
  <c r="I220" i="12" s="1"/>
  <c r="H321" i="7"/>
  <c r="G321" i="7"/>
  <c r="I321" i="7"/>
  <c r="J321" i="7"/>
  <c r="L110" i="13" l="1"/>
  <c r="O110" i="13" s="1"/>
  <c r="L321" i="7"/>
  <c r="G221" i="12" s="1"/>
  <c r="H221" i="12" s="1"/>
  <c r="I221" i="12" s="1"/>
  <c r="J221" i="12"/>
  <c r="AW110" i="13"/>
  <c r="AK111" i="13" s="1"/>
  <c r="J110" i="13"/>
  <c r="BK110" i="13" s="1"/>
  <c r="BA110" i="13"/>
  <c r="BB110" i="13"/>
  <c r="AR111" i="13" s="1"/>
  <c r="Z111" i="13"/>
  <c r="AA111" i="13"/>
  <c r="BC110" i="13"/>
  <c r="AS111" i="13" s="1"/>
  <c r="BD110" i="13"/>
  <c r="AT111" i="13" l="1"/>
  <c r="BH111" i="13"/>
  <c r="BI111" i="13"/>
  <c r="J222" i="12"/>
  <c r="M110" i="13"/>
  <c r="S110" i="13"/>
  <c r="AB111" i="13" s="1"/>
  <c r="F321" i="7" s="1"/>
  <c r="BE110" i="13"/>
  <c r="BG110" i="13"/>
  <c r="BF110" i="13"/>
  <c r="P110" i="13" l="1"/>
  <c r="BJ111" i="13"/>
  <c r="I322" i="7"/>
  <c r="H322" i="7"/>
  <c r="K322" i="7"/>
  <c r="G322" i="7"/>
  <c r="J322" i="7"/>
  <c r="AW111" i="13"/>
  <c r="AK112" i="13" s="1"/>
  <c r="J111" i="13"/>
  <c r="AV111" i="13"/>
  <c r="AJ112" i="13" s="1"/>
  <c r="I111" i="13"/>
  <c r="H111" i="13"/>
  <c r="AU111" i="13"/>
  <c r="AI112" i="13" s="1"/>
  <c r="BB111" i="13" l="1"/>
  <c r="BE111" i="13" s="1"/>
  <c r="BA111" i="13"/>
  <c r="R111" i="13"/>
  <c r="AA112" i="13" s="1"/>
  <c r="L111" i="13"/>
  <c r="M111" i="13"/>
  <c r="S111" i="13"/>
  <c r="AB112" i="13" s="1"/>
  <c r="BC111" i="13"/>
  <c r="BF111" i="13" s="1"/>
  <c r="K111" i="13"/>
  <c r="Q111" i="13"/>
  <c r="Z112" i="13" s="1"/>
  <c r="BK111" i="13"/>
  <c r="BD111" i="13"/>
  <c r="BG111" i="13" s="1"/>
  <c r="L322" i="7"/>
  <c r="G222" i="12" s="1"/>
  <c r="AT112" i="13" l="1"/>
  <c r="AS112" i="13"/>
  <c r="F322" i="7"/>
  <c r="AR112" i="13"/>
  <c r="BH112" i="13" s="1"/>
  <c r="BJ112" i="13"/>
  <c r="BI112" i="13"/>
  <c r="H222" i="12"/>
  <c r="I222" i="12" s="1"/>
  <c r="N111" i="13"/>
  <c r="O111" i="13"/>
  <c r="P111" i="13"/>
  <c r="AW112" i="13" l="1"/>
  <c r="AK113" i="13" s="1"/>
  <c r="J112" i="13"/>
  <c r="S112" i="13" s="1"/>
  <c r="AB113" i="13" s="1"/>
  <c r="BC112" i="13"/>
  <c r="BF112" i="13" s="1"/>
  <c r="J223" i="12"/>
  <c r="I112" i="13"/>
  <c r="AV112" i="13"/>
  <c r="AJ113" i="13" s="1"/>
  <c r="AS113" i="13" s="1"/>
  <c r="G323" i="7"/>
  <c r="I323" i="7"/>
  <c r="H323" i="7"/>
  <c r="K323" i="7"/>
  <c r="J323" i="7"/>
  <c r="BD112" i="13"/>
  <c r="H112" i="13"/>
  <c r="AU112" i="13"/>
  <c r="AI113" i="13" s="1"/>
  <c r="AT113" i="13" l="1"/>
  <c r="BJ113" i="13"/>
  <c r="M112" i="13"/>
  <c r="P112" i="13" s="1"/>
  <c r="K112" i="13"/>
  <c r="Q112" i="13"/>
  <c r="Z113" i="13" s="1"/>
  <c r="F323" i="7" s="1"/>
  <c r="BK112" i="13"/>
  <c r="BB112" i="13"/>
  <c r="BE112" i="13" s="1"/>
  <c r="BA112" i="13"/>
  <c r="BG112" i="13"/>
  <c r="L112" i="13"/>
  <c r="O112" i="13" s="1"/>
  <c r="R112" i="13"/>
  <c r="AA113" i="13" s="1"/>
  <c r="L323" i="7"/>
  <c r="G223" i="12" s="1"/>
  <c r="AR113" i="13" l="1"/>
  <c r="I113" i="13"/>
  <c r="R113" i="13" s="1"/>
  <c r="BI113" i="13"/>
  <c r="N112" i="13"/>
  <c r="AV113" i="13"/>
  <c r="AJ114" i="13" s="1"/>
  <c r="J113" i="13"/>
  <c r="AW113" i="13"/>
  <c r="AK114" i="13" s="1"/>
  <c r="H223" i="12"/>
  <c r="I223" i="12" s="1"/>
  <c r="L113" i="13" l="1"/>
  <c r="O113" i="13" s="1"/>
  <c r="AU113" i="13"/>
  <c r="AI114" i="13" s="1"/>
  <c r="BH113" i="13"/>
  <c r="H113" i="13"/>
  <c r="BK113" i="13" s="1"/>
  <c r="BB113" i="13"/>
  <c r="G324" i="7"/>
  <c r="I324" i="7"/>
  <c r="J324" i="7"/>
  <c r="H324" i="7"/>
  <c r="K324" i="7"/>
  <c r="S113" i="13"/>
  <c r="AB114" i="13" s="1"/>
  <c r="M113" i="13"/>
  <c r="P113" i="13" s="1"/>
  <c r="BD113" i="13"/>
  <c r="AT114" i="13" s="1"/>
  <c r="AA114" i="13"/>
  <c r="J224" i="12"/>
  <c r="BC113" i="13"/>
  <c r="AS114" i="13" s="1"/>
  <c r="AR114" i="13" l="1"/>
  <c r="BI114" i="13"/>
  <c r="K113" i="13"/>
  <c r="Q113" i="13"/>
  <c r="Z114" i="13" s="1"/>
  <c r="BA113" i="13"/>
  <c r="BJ114" i="13"/>
  <c r="BG113" i="13"/>
  <c r="L324" i="7"/>
  <c r="G224" i="12" s="1"/>
  <c r="BE113" i="13"/>
  <c r="BF113" i="13"/>
  <c r="F324" i="7" l="1"/>
  <c r="BH114" i="13"/>
  <c r="N113" i="13"/>
  <c r="BB114" i="13"/>
  <c r="BE114" i="13" s="1"/>
  <c r="G325" i="7"/>
  <c r="H325" i="7"/>
  <c r="J325" i="7"/>
  <c r="H224" i="12"/>
  <c r="I224" i="12" s="1"/>
  <c r="AV114" i="13"/>
  <c r="AJ115" i="13" s="1"/>
  <c r="AS115" i="13" s="1"/>
  <c r="I114" i="13"/>
  <c r="AU114" i="13"/>
  <c r="AI115" i="13" s="1"/>
  <c r="AR115" i="13" s="1"/>
  <c r="H114" i="13"/>
  <c r="AW114" i="13"/>
  <c r="AK115" i="13" s="1"/>
  <c r="J114" i="13"/>
  <c r="BC114" i="13"/>
  <c r="BF114" i="13" s="1"/>
  <c r="K325" i="7" l="1"/>
  <c r="I325" i="7"/>
  <c r="L325" i="7" s="1"/>
  <c r="G225" i="12" s="1"/>
  <c r="S114" i="13"/>
  <c r="AB115" i="13" s="1"/>
  <c r="M114" i="13"/>
  <c r="P114" i="13" s="1"/>
  <c r="J225" i="12"/>
  <c r="BK114" i="13"/>
  <c r="Q114" i="13"/>
  <c r="Z115" i="13" s="1"/>
  <c r="F325" i="7" s="1"/>
  <c r="K114" i="13"/>
  <c r="BD114" i="13"/>
  <c r="AT115" i="13" s="1"/>
  <c r="BA114" i="13"/>
  <c r="R114" i="13"/>
  <c r="AA115" i="13" s="1"/>
  <c r="L114" i="13"/>
  <c r="O114" i="13" s="1"/>
  <c r="N114" i="13" l="1"/>
  <c r="I115" i="13"/>
  <c r="L115" i="13" s="1"/>
  <c r="O115" i="13" s="1"/>
  <c r="BI115" i="13"/>
  <c r="H115" i="13"/>
  <c r="Q115" i="13" s="1"/>
  <c r="BH115" i="13"/>
  <c r="H225" i="12"/>
  <c r="I225" i="12" s="1"/>
  <c r="BB115" i="13"/>
  <c r="BE115" i="13" s="1"/>
  <c r="BJ115" i="13"/>
  <c r="BG114" i="13"/>
  <c r="AU115" i="13"/>
  <c r="AI116" i="13" s="1"/>
  <c r="AV115" i="13"/>
  <c r="AJ116" i="13" s="1"/>
  <c r="AR116" i="13" l="1"/>
  <c r="R115" i="13"/>
  <c r="AA116" i="13" s="1"/>
  <c r="K115" i="13"/>
  <c r="N115" i="13" s="1"/>
  <c r="J226" i="12"/>
  <c r="Z116" i="13"/>
  <c r="J115" i="13"/>
  <c r="AW115" i="13"/>
  <c r="AK116" i="13" s="1"/>
  <c r="BC115" i="13"/>
  <c r="AS116" i="13" s="1"/>
  <c r="J326" i="7"/>
  <c r="G326" i="7"/>
  <c r="K326" i="7"/>
  <c r="H326" i="7"/>
  <c r="I326" i="7"/>
  <c r="H116" i="13" l="1"/>
  <c r="Q116" i="13" s="1"/>
  <c r="BH116" i="13"/>
  <c r="AU116" i="13"/>
  <c r="AI117" i="13" s="1"/>
  <c r="BK115" i="13"/>
  <c r="BB116" i="13" s="1"/>
  <c r="BE116" i="13" s="1"/>
  <c r="S115" i="13"/>
  <c r="AB116" i="13" s="1"/>
  <c r="F326" i="7" s="1"/>
  <c r="M115" i="13"/>
  <c r="BD115" i="13"/>
  <c r="AT116" i="13" s="1"/>
  <c r="BA115" i="13"/>
  <c r="BF115" i="13"/>
  <c r="L326" i="7"/>
  <c r="G226" i="12" s="1"/>
  <c r="J327" i="7" l="1"/>
  <c r="AR117" i="13"/>
  <c r="G327" i="7"/>
  <c r="I327" i="7"/>
  <c r="K116" i="13"/>
  <c r="N116" i="13" s="1"/>
  <c r="I116" i="13"/>
  <c r="R116" i="13" s="1"/>
  <c r="BI116" i="13"/>
  <c r="P115" i="13"/>
  <c r="K327" i="7"/>
  <c r="H327" i="7"/>
  <c r="AV116" i="13"/>
  <c r="AJ117" i="13" s="1"/>
  <c r="AS117" i="13" s="1"/>
  <c r="Z117" i="13"/>
  <c r="H226" i="12"/>
  <c r="I226" i="12" s="1"/>
  <c r="BJ116" i="13"/>
  <c r="BG115" i="13"/>
  <c r="BC116" i="13"/>
  <c r="BF116" i="13" s="1"/>
  <c r="L116" i="13" l="1"/>
  <c r="O116" i="13" s="1"/>
  <c r="L327" i="7"/>
  <c r="G227" i="12" s="1"/>
  <c r="H227" i="12" s="1"/>
  <c r="I227" i="12" s="1"/>
  <c r="AA117" i="13"/>
  <c r="BH117" i="13"/>
  <c r="J227" i="12"/>
  <c r="J116" i="13"/>
  <c r="AW116" i="13"/>
  <c r="AK117" i="13" s="1"/>
  <c r="BI117" i="13" l="1"/>
  <c r="BA116" i="13"/>
  <c r="BD116" i="13"/>
  <c r="AT117" i="13" s="1"/>
  <c r="M116" i="13"/>
  <c r="BK116" i="13"/>
  <c r="S116" i="13"/>
  <c r="AB117" i="13" s="1"/>
  <c r="F327" i="7" s="1"/>
  <c r="H117" i="13"/>
  <c r="AU117" i="13"/>
  <c r="AI118" i="13" s="1"/>
  <c r="J228" i="12"/>
  <c r="AV117" i="13"/>
  <c r="AJ118" i="13" s="1"/>
  <c r="I117" i="13"/>
  <c r="G328" i="7" l="1"/>
  <c r="P116" i="13"/>
  <c r="I328" i="7"/>
  <c r="H328" i="7"/>
  <c r="J328" i="7"/>
  <c r="K328" i="7"/>
  <c r="Q117" i="13"/>
  <c r="K117" i="13"/>
  <c r="BG116" i="13"/>
  <c r="BJ117" i="13"/>
  <c r="BB117" i="13"/>
  <c r="BE117" i="13" s="1"/>
  <c r="R117" i="13"/>
  <c r="L117" i="13"/>
  <c r="O117" i="13" s="1"/>
  <c r="AR118" i="13" l="1"/>
  <c r="N117" i="13"/>
  <c r="L328" i="7"/>
  <c r="G228" i="12" s="1"/>
  <c r="H228" i="12" s="1"/>
  <c r="I228" i="12" s="1"/>
  <c r="AA118" i="13"/>
  <c r="Z118" i="13"/>
  <c r="BD117" i="13"/>
  <c r="BG117" i="13" s="1"/>
  <c r="BA117" i="13"/>
  <c r="J117" i="13"/>
  <c r="AW117" i="13"/>
  <c r="AK118" i="13" s="1"/>
  <c r="BC117" i="13"/>
  <c r="AS118" i="13" s="1"/>
  <c r="AT118" i="13" l="1"/>
  <c r="J118" i="13"/>
  <c r="S118" i="13" s="1"/>
  <c r="BH118" i="13"/>
  <c r="AU118" i="13"/>
  <c r="AI119" i="13" s="1"/>
  <c r="H118" i="13"/>
  <c r="BI118" i="13"/>
  <c r="BF117" i="13"/>
  <c r="S117" i="13"/>
  <c r="AB118" i="13" s="1"/>
  <c r="F328" i="7" s="1"/>
  <c r="M117" i="13"/>
  <c r="BK117" i="13"/>
  <c r="J229" i="12"/>
  <c r="G329" i="7" l="1"/>
  <c r="AW118" i="13"/>
  <c r="AK119" i="13" s="1"/>
  <c r="AT119" i="13" s="1"/>
  <c r="K329" i="7"/>
  <c r="H329" i="7"/>
  <c r="I329" i="7"/>
  <c r="J329" i="7"/>
  <c r="P117" i="13"/>
  <c r="BJ118" i="13"/>
  <c r="BD118" i="13"/>
  <c r="BG118" i="13" s="1"/>
  <c r="Q118" i="13"/>
  <c r="K118" i="13"/>
  <c r="I118" i="13"/>
  <c r="BK118" i="13" s="1"/>
  <c r="AV118" i="13"/>
  <c r="AJ119" i="13" s="1"/>
  <c r="M118" i="13"/>
  <c r="P118" i="13" s="1"/>
  <c r="L329" i="7" l="1"/>
  <c r="G229" i="12" s="1"/>
  <c r="H229" i="12" s="1"/>
  <c r="I229" i="12" s="1"/>
  <c r="N118" i="13"/>
  <c r="AB119" i="13"/>
  <c r="BB118" i="13"/>
  <c r="AR119" i="13" s="1"/>
  <c r="Z119" i="13"/>
  <c r="L118" i="13"/>
  <c r="O118" i="13" s="1"/>
  <c r="R118" i="13"/>
  <c r="AA119" i="13" s="1"/>
  <c r="BA118" i="13"/>
  <c r="BC118" i="13"/>
  <c r="AS119" i="13" s="1"/>
  <c r="F329" i="7" l="1"/>
  <c r="J119" i="13"/>
  <c r="M119" i="13" s="1"/>
  <c r="P119" i="13" s="1"/>
  <c r="BJ119" i="13"/>
  <c r="BD119" i="13"/>
  <c r="BG119" i="13" s="1"/>
  <c r="AW119" i="13"/>
  <c r="AK120" i="13" s="1"/>
  <c r="AT120" i="13" s="1"/>
  <c r="BH119" i="13"/>
  <c r="BE118" i="13"/>
  <c r="BI119" i="13"/>
  <c r="BF118" i="13"/>
  <c r="J230" i="12"/>
  <c r="S119" i="13" l="1"/>
  <c r="AB120" i="13" s="1"/>
  <c r="BC119" i="13"/>
  <c r="BF119" i="13" s="1"/>
  <c r="H119" i="13"/>
  <c r="AU119" i="13"/>
  <c r="AI120" i="13" s="1"/>
  <c r="K330" i="7"/>
  <c r="H330" i="7"/>
  <c r="I330" i="7"/>
  <c r="J330" i="7"/>
  <c r="G330" i="7"/>
  <c r="I119" i="13"/>
  <c r="AV119" i="13"/>
  <c r="AJ120" i="13" s="1"/>
  <c r="AS120" i="13" s="1"/>
  <c r="AW120" i="13" l="1"/>
  <c r="AK121" i="13" s="1"/>
  <c r="AT121" i="13" s="1"/>
  <c r="BJ120" i="13"/>
  <c r="L119" i="13"/>
  <c r="O119" i="13" s="1"/>
  <c r="R119" i="13"/>
  <c r="AA120" i="13" s="1"/>
  <c r="J120" i="13"/>
  <c r="M120" i="13" s="1"/>
  <c r="P120" i="13" s="1"/>
  <c r="L330" i="7"/>
  <c r="G230" i="12" s="1"/>
  <c r="Q119" i="13"/>
  <c r="Z120" i="13" s="1"/>
  <c r="F330" i="7" s="1"/>
  <c r="BK119" i="13"/>
  <c r="K119" i="13"/>
  <c r="BA119" i="13"/>
  <c r="BB119" i="13"/>
  <c r="BE119" i="13" s="1"/>
  <c r="BD120" i="13"/>
  <c r="AR120" i="13" l="1"/>
  <c r="BH120" i="13" s="1"/>
  <c r="S120" i="13"/>
  <c r="AB121" i="13" s="1"/>
  <c r="N119" i="13"/>
  <c r="AV120" i="13"/>
  <c r="AJ121" i="13" s="1"/>
  <c r="AS121" i="13" s="1"/>
  <c r="BI120" i="13"/>
  <c r="I120" i="13"/>
  <c r="L120" i="13" s="1"/>
  <c r="O120" i="13" s="1"/>
  <c r="H230" i="12"/>
  <c r="I230" i="12" s="1"/>
  <c r="BG120" i="13"/>
  <c r="BC120" i="13"/>
  <c r="R120" i="13" l="1"/>
  <c r="AA121" i="13" s="1"/>
  <c r="AU120" i="13"/>
  <c r="AI121" i="13" s="1"/>
  <c r="H120" i="13"/>
  <c r="J231" i="12"/>
  <c r="J331" i="7"/>
  <c r="I331" i="7"/>
  <c r="K331" i="7"/>
  <c r="G331" i="7"/>
  <c r="H331" i="7"/>
  <c r="BF120" i="13"/>
  <c r="BI121" i="13" l="1"/>
  <c r="J121" i="13"/>
  <c r="S121" i="13" s="1"/>
  <c r="BJ121" i="13"/>
  <c r="AW121" i="13"/>
  <c r="AK122" i="13" s="1"/>
  <c r="BA120" i="13"/>
  <c r="BB120" i="13"/>
  <c r="BE120" i="13" s="1"/>
  <c r="K120" i="13"/>
  <c r="BK120" i="13"/>
  <c r="Q120" i="13"/>
  <c r="Z121" i="13" s="1"/>
  <c r="F331" i="7" s="1"/>
  <c r="L331" i="7"/>
  <c r="G231" i="12" s="1"/>
  <c r="I121" i="13"/>
  <c r="AV121" i="13"/>
  <c r="AJ122" i="13" s="1"/>
  <c r="AR121" i="13" l="1"/>
  <c r="H121" i="13" s="1"/>
  <c r="K121" i="13" s="1"/>
  <c r="M121" i="13"/>
  <c r="P121" i="13" s="1"/>
  <c r="BH121" i="13"/>
  <c r="N120" i="13"/>
  <c r="H231" i="12"/>
  <c r="I231" i="12" s="1"/>
  <c r="BB121" i="13"/>
  <c r="AB122" i="13"/>
  <c r="BC121" i="13"/>
  <c r="AS122" i="13" s="1"/>
  <c r="L121" i="13"/>
  <c r="O121" i="13" s="1"/>
  <c r="R121" i="13"/>
  <c r="AA122" i="13" s="1"/>
  <c r="BE121" i="13" l="1"/>
  <c r="AU121" i="13"/>
  <c r="AI122" i="13" s="1"/>
  <c r="AR122" i="13" s="1"/>
  <c r="Q121" i="13"/>
  <c r="Z122" i="13" s="1"/>
  <c r="F332" i="7" s="1"/>
  <c r="BK121" i="13"/>
  <c r="N121" i="13"/>
  <c r="BA121" i="13"/>
  <c r="G332" i="7"/>
  <c r="H332" i="7"/>
  <c r="K332" i="7"/>
  <c r="J332" i="7"/>
  <c r="I332" i="7"/>
  <c r="J232" i="12"/>
  <c r="BD121" i="13"/>
  <c r="AT122" i="13" s="1"/>
  <c r="BF121" i="13"/>
  <c r="BJ122" i="13" l="1"/>
  <c r="BI122" i="13"/>
  <c r="BH122" i="13"/>
  <c r="J333" i="7"/>
  <c r="H122" i="13"/>
  <c r="AU122" i="13"/>
  <c r="AI123" i="13" s="1"/>
  <c r="AR123" i="13" s="1"/>
  <c r="L332" i="7"/>
  <c r="G232" i="12" s="1"/>
  <c r="BG121" i="13"/>
  <c r="BB122" i="13"/>
  <c r="I122" i="13"/>
  <c r="AV122" i="13"/>
  <c r="AJ123" i="13" s="1"/>
  <c r="H333" i="7" l="1"/>
  <c r="I333" i="7"/>
  <c r="G333" i="7"/>
  <c r="K333" i="7"/>
  <c r="Q122" i="13"/>
  <c r="Z123" i="13" s="1"/>
  <c r="K122" i="13"/>
  <c r="J122" i="13"/>
  <c r="BK122" i="13" s="1"/>
  <c r="AW122" i="13"/>
  <c r="AK123" i="13" s="1"/>
  <c r="H232" i="12"/>
  <c r="I232" i="12" s="1"/>
  <c r="BE122" i="13"/>
  <c r="R122" i="13"/>
  <c r="AA123" i="13" s="1"/>
  <c r="L122" i="13"/>
  <c r="O122" i="13" s="1"/>
  <c r="BC122" i="13"/>
  <c r="BF122" i="13" s="1"/>
  <c r="BA122" i="13"/>
  <c r="AS123" i="13" l="1"/>
  <c r="L333" i="7"/>
  <c r="G233" i="12" s="1"/>
  <c r="H233" i="12" s="1"/>
  <c r="I233" i="12" s="1"/>
  <c r="N122" i="13"/>
  <c r="BD122" i="13"/>
  <c r="BG122" i="13" s="1"/>
  <c r="J233" i="12"/>
  <c r="S122" i="13"/>
  <c r="AB123" i="13" s="1"/>
  <c r="F333" i="7" s="1"/>
  <c r="M122" i="13"/>
  <c r="P122" i="13" s="1"/>
  <c r="AT123" i="13" l="1"/>
  <c r="BH123" i="13"/>
  <c r="J234" i="12"/>
  <c r="H123" i="13"/>
  <c r="Q123" i="13" s="1"/>
  <c r="Z124" i="13" s="1"/>
  <c r="AU123" i="13"/>
  <c r="AI124" i="13" s="1"/>
  <c r="AR124" i="13" s="1"/>
  <c r="AV123" i="13"/>
  <c r="AJ124" i="13" s="1"/>
  <c r="BI123" i="13"/>
  <c r="BD123" i="13"/>
  <c r="I123" i="13"/>
  <c r="R123" i="13" s="1"/>
  <c r="J334" i="7"/>
  <c r="I334" i="7"/>
  <c r="H334" i="7"/>
  <c r="G334" i="7"/>
  <c r="K334" i="7"/>
  <c r="BB123" i="13"/>
  <c r="K123" i="13" l="1"/>
  <c r="AS124" i="13"/>
  <c r="BH124" i="13"/>
  <c r="J123" i="13"/>
  <c r="BK123" i="13" s="1"/>
  <c r="BJ123" i="13"/>
  <c r="N123" i="13"/>
  <c r="AW123" i="13"/>
  <c r="AK124" i="13" s="1"/>
  <c r="AT124" i="13" s="1"/>
  <c r="BC123" i="13"/>
  <c r="BA123" i="13"/>
  <c r="AA124" i="13"/>
  <c r="L123" i="13"/>
  <c r="O123" i="13" s="1"/>
  <c r="BE123" i="13"/>
  <c r="L334" i="7"/>
  <c r="G234" i="12" s="1"/>
  <c r="BG123" i="13"/>
  <c r="S123" i="13" l="1"/>
  <c r="AB124" i="13" s="1"/>
  <c r="F334" i="7" s="1"/>
  <c r="M123" i="13"/>
  <c r="P123" i="13" s="1"/>
  <c r="BI124" i="13"/>
  <c r="BF123" i="13"/>
  <c r="AV124" i="13"/>
  <c r="AJ125" i="13" s="1"/>
  <c r="AU124" i="13"/>
  <c r="AI125" i="13" s="1"/>
  <c r="H124" i="13"/>
  <c r="J124" i="13"/>
  <c r="AW124" i="13"/>
  <c r="AK125" i="13" s="1"/>
  <c r="H234" i="12"/>
  <c r="I234" i="12" s="1"/>
  <c r="K335" i="7" l="1"/>
  <c r="BJ124" i="13"/>
  <c r="I124" i="13"/>
  <c r="R124" i="13" s="1"/>
  <c r="BC124" i="13"/>
  <c r="BF124" i="13" s="1"/>
  <c r="G335" i="7"/>
  <c r="H335" i="7"/>
  <c r="I335" i="7"/>
  <c r="J335" i="7"/>
  <c r="J235" i="12"/>
  <c r="BD124" i="13"/>
  <c r="AT125" i="13" s="1"/>
  <c r="S124" i="13"/>
  <c r="AB125" i="13" s="1"/>
  <c r="M124" i="13"/>
  <c r="P124" i="13" s="1"/>
  <c r="K124" i="13"/>
  <c r="Q124" i="13"/>
  <c r="Z125" i="13" s="1"/>
  <c r="BB124" i="13"/>
  <c r="BE124" i="13" s="1"/>
  <c r="AR125" i="13" l="1"/>
  <c r="AS125" i="13"/>
  <c r="N124" i="13"/>
  <c r="BJ125" i="13"/>
  <c r="AA125" i="13"/>
  <c r="F335" i="7" s="1"/>
  <c r="L124" i="13"/>
  <c r="O124" i="13" s="1"/>
  <c r="BK124" i="13"/>
  <c r="BA124" i="13"/>
  <c r="L335" i="7"/>
  <c r="G235" i="12" s="1"/>
  <c r="H235" i="12" s="1"/>
  <c r="I235" i="12" s="1"/>
  <c r="BG124" i="13"/>
  <c r="H125" i="13" l="1"/>
  <c r="K125" i="13" s="1"/>
  <c r="BH125" i="13"/>
  <c r="I125" i="13"/>
  <c r="R125" i="13" s="1"/>
  <c r="BI125" i="13"/>
  <c r="G336" i="7"/>
  <c r="BC125" i="13"/>
  <c r="BF125" i="13" s="1"/>
  <c r="AV125" i="13"/>
  <c r="AJ126" i="13" s="1"/>
  <c r="AS126" i="13" s="1"/>
  <c r="AU125" i="13"/>
  <c r="AI126" i="13" s="1"/>
  <c r="AR126" i="13" s="1"/>
  <c r="BB125" i="13"/>
  <c r="BE125" i="13" s="1"/>
  <c r="AW125" i="13"/>
  <c r="AK126" i="13" s="1"/>
  <c r="J125" i="13"/>
  <c r="J236" i="12"/>
  <c r="L125" i="13" l="1"/>
  <c r="O125" i="13" s="1"/>
  <c r="N125" i="13"/>
  <c r="Q125" i="13"/>
  <c r="Z126" i="13" s="1"/>
  <c r="F336" i="7" s="1"/>
  <c r="K336" i="7"/>
  <c r="H336" i="7"/>
  <c r="I336" i="7"/>
  <c r="J336" i="7"/>
  <c r="AA126" i="13"/>
  <c r="BA125" i="13"/>
  <c r="BD125" i="13"/>
  <c r="BG125" i="13" s="1"/>
  <c r="S125" i="13"/>
  <c r="AB126" i="13" s="1"/>
  <c r="M125" i="13"/>
  <c r="P125" i="13" s="1"/>
  <c r="BK125" i="13"/>
  <c r="AT126" i="13" l="1"/>
  <c r="BJ126" i="13"/>
  <c r="BI126" i="13"/>
  <c r="AU126" i="13"/>
  <c r="AI127" i="13" s="1"/>
  <c r="BH126" i="13"/>
  <c r="L336" i="7"/>
  <c r="G236" i="12" s="1"/>
  <c r="AV126" i="13"/>
  <c r="AJ127" i="13" s="1"/>
  <c r="I126" i="13"/>
  <c r="I337" i="7"/>
  <c r="H126" i="13"/>
  <c r="H236" i="12" l="1"/>
  <c r="I236" i="12" s="1"/>
  <c r="K337" i="7"/>
  <c r="H337" i="7"/>
  <c r="G337" i="7"/>
  <c r="R126" i="13"/>
  <c r="AA127" i="13" s="1"/>
  <c r="L126" i="13"/>
  <c r="O126" i="13" s="1"/>
  <c r="J337" i="7"/>
  <c r="Q126" i="13"/>
  <c r="Z127" i="13" s="1"/>
  <c r="K126" i="13"/>
  <c r="BD126" i="13"/>
  <c r="BG126" i="13" s="1"/>
  <c r="BC126" i="13"/>
  <c r="AS127" i="13" s="1"/>
  <c r="J126" i="13"/>
  <c r="AW126" i="13"/>
  <c r="AK127" i="13" s="1"/>
  <c r="AT127" i="13" s="1"/>
  <c r="BB126" i="13"/>
  <c r="AR127" i="13" s="1"/>
  <c r="BA126" i="13"/>
  <c r="N126" i="13" l="1"/>
  <c r="J237" i="12"/>
  <c r="L337" i="7"/>
  <c r="G237" i="12" s="1"/>
  <c r="H237" i="12" s="1"/>
  <c r="I237" i="12" s="1"/>
  <c r="M126" i="13"/>
  <c r="P126" i="13" s="1"/>
  <c r="S126" i="13"/>
  <c r="AB127" i="13" s="1"/>
  <c r="F337" i="7" s="1"/>
  <c r="BK126" i="13"/>
  <c r="BE126" i="13"/>
  <c r="BF126" i="13"/>
  <c r="BH127" i="13" l="1"/>
  <c r="BI127" i="13"/>
  <c r="BJ127" i="13"/>
  <c r="AW127" i="13"/>
  <c r="AK128" i="13" s="1"/>
  <c r="J127" i="13"/>
  <c r="S127" i="13" s="1"/>
  <c r="BD127" i="13"/>
  <c r="AU127" i="13"/>
  <c r="AI128" i="13" s="1"/>
  <c r="H127" i="13"/>
  <c r="G338" i="7"/>
  <c r="I338" i="7"/>
  <c r="J338" i="7"/>
  <c r="H338" i="7"/>
  <c r="K338" i="7"/>
  <c r="J238" i="12"/>
  <c r="I127" i="13"/>
  <c r="AV127" i="13"/>
  <c r="AJ128" i="13" s="1"/>
  <c r="AT128" i="13" l="1"/>
  <c r="M127" i="13"/>
  <c r="P127" i="13" s="1"/>
  <c r="AB128" i="13"/>
  <c r="BC127" i="13"/>
  <c r="BF127" i="13" s="1"/>
  <c r="L127" i="13"/>
  <c r="O127" i="13" s="1"/>
  <c r="R127" i="13"/>
  <c r="AA128" i="13" s="1"/>
  <c r="K127" i="13"/>
  <c r="BK127" i="13"/>
  <c r="Q127" i="13"/>
  <c r="Z128" i="13" s="1"/>
  <c r="L338" i="7"/>
  <c r="G238" i="12" s="1"/>
  <c r="BA127" i="13"/>
  <c r="BB127" i="13"/>
  <c r="BE127" i="13" s="1"/>
  <c r="BG127" i="13"/>
  <c r="F338" i="7" l="1"/>
  <c r="AS128" i="13"/>
  <c r="AR128" i="13"/>
  <c r="BH128" i="13" s="1"/>
  <c r="BI128" i="13"/>
  <c r="N127" i="13"/>
  <c r="BJ128" i="13"/>
  <c r="H238" i="12"/>
  <c r="I238" i="12" s="1"/>
  <c r="AW128" i="13"/>
  <c r="AK129" i="13" s="1"/>
  <c r="J128" i="13"/>
  <c r="BB128" i="13" l="1"/>
  <c r="BE128" i="13" s="1"/>
  <c r="BA128" i="13"/>
  <c r="BC128" i="13"/>
  <c r="BF128" i="13" s="1"/>
  <c r="K339" i="7"/>
  <c r="H339" i="7"/>
  <c r="G339" i="7"/>
  <c r="J339" i="7"/>
  <c r="I339" i="7"/>
  <c r="M128" i="13"/>
  <c r="P128" i="13" s="1"/>
  <c r="S128" i="13"/>
  <c r="AB129" i="13" s="1"/>
  <c r="J239" i="12"/>
  <c r="AU128" i="13"/>
  <c r="AI129" i="13" s="1"/>
  <c r="AR129" i="13" s="1"/>
  <c r="H128" i="13"/>
  <c r="BD128" i="13"/>
  <c r="BG128" i="13" s="1"/>
  <c r="AV128" i="13"/>
  <c r="AJ129" i="13" s="1"/>
  <c r="I128" i="13"/>
  <c r="AS129" i="13" l="1"/>
  <c r="AT129" i="13"/>
  <c r="R128" i="13"/>
  <c r="AA129" i="13" s="1"/>
  <c r="L128" i="13"/>
  <c r="O128" i="13" s="1"/>
  <c r="K128" i="13"/>
  <c r="Q128" i="13"/>
  <c r="Z129" i="13" s="1"/>
  <c r="F339" i="7" s="1"/>
  <c r="BK128" i="13"/>
  <c r="L339" i="7"/>
  <c r="G239" i="12" s="1"/>
  <c r="BH129" i="13" l="1"/>
  <c r="I129" i="13"/>
  <c r="L129" i="13" s="1"/>
  <c r="O129" i="13" s="1"/>
  <c r="BI129" i="13"/>
  <c r="J129" i="13"/>
  <c r="S129" i="13" s="1"/>
  <c r="AB130" i="13" s="1"/>
  <c r="BJ129" i="13"/>
  <c r="N128" i="13"/>
  <c r="AV129" i="13"/>
  <c r="AJ130" i="13" s="1"/>
  <c r="AW129" i="13"/>
  <c r="AK130" i="13" s="1"/>
  <c r="AU129" i="13"/>
  <c r="AI130" i="13" s="1"/>
  <c r="H129" i="13"/>
  <c r="H239" i="12"/>
  <c r="I239" i="12" s="1"/>
  <c r="M129" i="13" l="1"/>
  <c r="P129" i="13" s="1"/>
  <c r="R129" i="13"/>
  <c r="AA130" i="13" s="1"/>
  <c r="BB129" i="13"/>
  <c r="BE129" i="13" s="1"/>
  <c r="BA129" i="13"/>
  <c r="J240" i="12"/>
  <c r="J340" i="7"/>
  <c r="G340" i="7"/>
  <c r="K340" i="7"/>
  <c r="I340" i="7"/>
  <c r="H340" i="7"/>
  <c r="Q129" i="13"/>
  <c r="Z130" i="13" s="1"/>
  <c r="F340" i="7" s="1"/>
  <c r="K129" i="13"/>
  <c r="BK129" i="13"/>
  <c r="BC129" i="13"/>
  <c r="AS130" i="13" s="1"/>
  <c r="BD129" i="13"/>
  <c r="AT130" i="13" s="1"/>
  <c r="AR130" i="13" l="1"/>
  <c r="BI130" i="13"/>
  <c r="BJ130" i="13"/>
  <c r="N129" i="13"/>
  <c r="BF129" i="13"/>
  <c r="L340" i="7"/>
  <c r="G240" i="12" s="1"/>
  <c r="BG129" i="13"/>
  <c r="BB130" i="13" l="1"/>
  <c r="BE130" i="13" s="1"/>
  <c r="BH130" i="13"/>
  <c r="H341" i="7"/>
  <c r="K341" i="7"/>
  <c r="I341" i="7"/>
  <c r="G341" i="7"/>
  <c r="J341" i="7"/>
  <c r="J130" i="13"/>
  <c r="AW130" i="13"/>
  <c r="AK131" i="13" s="1"/>
  <c r="H240" i="12"/>
  <c r="I240" i="12" s="1"/>
  <c r="I130" i="13"/>
  <c r="AV130" i="13"/>
  <c r="AJ131" i="13" s="1"/>
  <c r="AU130" i="13"/>
  <c r="AI131" i="13" s="1"/>
  <c r="AR131" i="13" s="1"/>
  <c r="H130" i="13"/>
  <c r="BC130" i="13"/>
  <c r="BF130" i="13" s="1"/>
  <c r="AS131" i="13" l="1"/>
  <c r="L341" i="7"/>
  <c r="G241" i="12" s="1"/>
  <c r="K130" i="13"/>
  <c r="Q130" i="13"/>
  <c r="Z131" i="13" s="1"/>
  <c r="F341" i="7" s="1"/>
  <c r="BK130" i="13"/>
  <c r="J241" i="12"/>
  <c r="S130" i="13"/>
  <c r="AB131" i="13" s="1"/>
  <c r="M130" i="13"/>
  <c r="P130" i="13" s="1"/>
  <c r="BA130" i="13"/>
  <c r="BD130" i="13"/>
  <c r="BG130" i="13" s="1"/>
  <c r="L130" i="13"/>
  <c r="O130" i="13" s="1"/>
  <c r="R130" i="13"/>
  <c r="AA131" i="13" s="1"/>
  <c r="AT131" i="13" l="1"/>
  <c r="BJ131" i="13" s="1"/>
  <c r="BI131" i="13"/>
  <c r="BH131" i="13"/>
  <c r="N130" i="13"/>
  <c r="AU131" i="13"/>
  <c r="AI132" i="13" s="1"/>
  <c r="H131" i="13"/>
  <c r="H241" i="12"/>
  <c r="I241" i="12" s="1"/>
  <c r="I131" i="13"/>
  <c r="AV131" i="13"/>
  <c r="AJ132" i="13" s="1"/>
  <c r="AS132" i="13" l="1"/>
  <c r="Q131" i="13"/>
  <c r="Z132" i="13" s="1"/>
  <c r="K131" i="13"/>
  <c r="J242" i="12"/>
  <c r="BD131" i="13"/>
  <c r="BG131" i="13" s="1"/>
  <c r="BB131" i="13"/>
  <c r="AR132" i="13" s="1"/>
  <c r="BA131" i="13"/>
  <c r="BC131" i="13"/>
  <c r="AW131" i="13"/>
  <c r="AK132" i="13" s="1"/>
  <c r="J131" i="13"/>
  <c r="BK131" i="13" s="1"/>
  <c r="L131" i="13"/>
  <c r="O131" i="13" s="1"/>
  <c r="R131" i="13"/>
  <c r="AA132" i="13" s="1"/>
  <c r="H342" i="7"/>
  <c r="J342" i="7"/>
  <c r="K342" i="7"/>
  <c r="G342" i="7"/>
  <c r="I342" i="7"/>
  <c r="AT132" i="13" l="1"/>
  <c r="BI132" i="13"/>
  <c r="BH132" i="13"/>
  <c r="N131" i="13"/>
  <c r="BF131" i="13"/>
  <c r="BE131" i="13"/>
  <c r="L342" i="7"/>
  <c r="G242" i="12" s="1"/>
  <c r="S131" i="13"/>
  <c r="AB132" i="13" s="1"/>
  <c r="F342" i="7" s="1"/>
  <c r="M131" i="13"/>
  <c r="P131" i="13" s="1"/>
  <c r="J343" i="7" l="1"/>
  <c r="BJ132" i="13"/>
  <c r="J132" i="13"/>
  <c r="AW132" i="13"/>
  <c r="AK133" i="13" s="1"/>
  <c r="H132" i="13"/>
  <c r="AU132" i="13"/>
  <c r="AI133" i="13" s="1"/>
  <c r="I343" i="7"/>
  <c r="H343" i="7"/>
  <c r="G343" i="7"/>
  <c r="H242" i="12"/>
  <c r="I242" i="12" s="1"/>
  <c r="AV132" i="13"/>
  <c r="AJ133" i="13" s="1"/>
  <c r="I132" i="13"/>
  <c r="K343" i="7"/>
  <c r="J243" i="12" l="1"/>
  <c r="BK132" i="13"/>
  <c r="K132" i="13"/>
  <c r="Q132" i="13"/>
  <c r="Z133" i="13" s="1"/>
  <c r="F343" i="7" s="1"/>
  <c r="BB132" i="13"/>
  <c r="AR133" i="13" s="1"/>
  <c r="BA132" i="13"/>
  <c r="M132" i="13"/>
  <c r="P132" i="13" s="1"/>
  <c r="S132" i="13"/>
  <c r="AB133" i="13" s="1"/>
  <c r="L343" i="7"/>
  <c r="G243" i="12" s="1"/>
  <c r="L132" i="13"/>
  <c r="O132" i="13" s="1"/>
  <c r="R132" i="13"/>
  <c r="AA133" i="13" s="1"/>
  <c r="BD132" i="13"/>
  <c r="BG132" i="13" s="1"/>
  <c r="BC132" i="13"/>
  <c r="BF132" i="13" s="1"/>
  <c r="AS133" i="13" l="1"/>
  <c r="AT133" i="13"/>
  <c r="BH133" i="13"/>
  <c r="BI133" i="13"/>
  <c r="N132" i="13"/>
  <c r="BE132" i="13"/>
  <c r="H243" i="12"/>
  <c r="I243" i="12" s="1"/>
  <c r="J133" i="13" l="1"/>
  <c r="M133" i="13" s="1"/>
  <c r="P133" i="13" s="1"/>
  <c r="BJ133" i="13"/>
  <c r="AW133" i="13"/>
  <c r="AK134" i="13" s="1"/>
  <c r="J344" i="7"/>
  <c r="H344" i="7"/>
  <c r="G344" i="7"/>
  <c r="I344" i="7"/>
  <c r="K344" i="7"/>
  <c r="BC133" i="13"/>
  <c r="BF133" i="13" s="1"/>
  <c r="AV133" i="13"/>
  <c r="AJ134" i="13" s="1"/>
  <c r="AS134" i="13" s="1"/>
  <c r="I133" i="13"/>
  <c r="J244" i="12"/>
  <c r="AU133" i="13"/>
  <c r="AI134" i="13" s="1"/>
  <c r="H133" i="13"/>
  <c r="S133" i="13" l="1"/>
  <c r="AB134" i="13" s="1"/>
  <c r="BD133" i="13"/>
  <c r="AT134" i="13" s="1"/>
  <c r="K133" i="13"/>
  <c r="BK133" i="13"/>
  <c r="Q133" i="13"/>
  <c r="Z134" i="13" s="1"/>
  <c r="R133" i="13"/>
  <c r="AA134" i="13" s="1"/>
  <c r="L133" i="13"/>
  <c r="O133" i="13" s="1"/>
  <c r="L344" i="7"/>
  <c r="G244" i="12" s="1"/>
  <c r="BA133" i="13"/>
  <c r="BB133" i="13"/>
  <c r="BE133" i="13" s="1"/>
  <c r="AR134" i="13" l="1"/>
  <c r="F344" i="7"/>
  <c r="BI134" i="13"/>
  <c r="BH134" i="13"/>
  <c r="N133" i="13"/>
  <c r="BJ134" i="13"/>
  <c r="BG133" i="13"/>
  <c r="H244" i="12"/>
  <c r="I244" i="12" s="1"/>
  <c r="AV134" i="13"/>
  <c r="AJ135" i="13" s="1"/>
  <c r="I134" i="13"/>
  <c r="AW134" i="13" l="1"/>
  <c r="AK135" i="13" s="1"/>
  <c r="J134" i="13"/>
  <c r="BD134" i="13"/>
  <c r="H134" i="13"/>
  <c r="AU134" i="13"/>
  <c r="AI135" i="13" s="1"/>
  <c r="J245" i="12"/>
  <c r="BC134" i="13"/>
  <c r="AS135" i="13" s="1"/>
  <c r="R134" i="13"/>
  <c r="AA135" i="13" s="1"/>
  <c r="L134" i="13"/>
  <c r="O134" i="13" s="1"/>
  <c r="K345" i="7"/>
  <c r="G345" i="7"/>
  <c r="I345" i="7"/>
  <c r="J345" i="7"/>
  <c r="H345" i="7"/>
  <c r="AT135" i="13" l="1"/>
  <c r="BI135" i="13"/>
  <c r="S134" i="13"/>
  <c r="AB135" i="13" s="1"/>
  <c r="M134" i="13"/>
  <c r="P134" i="13" s="1"/>
  <c r="BG134" i="13"/>
  <c r="BF134" i="13"/>
  <c r="K134" i="13"/>
  <c r="Q134" i="13"/>
  <c r="Z135" i="13" s="1"/>
  <c r="BK134" i="13"/>
  <c r="BB134" i="13"/>
  <c r="BE134" i="13" s="1"/>
  <c r="BA134" i="13"/>
  <c r="L345" i="7"/>
  <c r="G245" i="12" s="1"/>
  <c r="F345" i="7" l="1"/>
  <c r="AR135" i="13"/>
  <c r="N134" i="13"/>
  <c r="BJ135" i="13"/>
  <c r="H245" i="12"/>
  <c r="I245" i="12" s="1"/>
  <c r="AW135" i="13"/>
  <c r="AK136" i="13" s="1"/>
  <c r="J135" i="13"/>
  <c r="I135" i="13"/>
  <c r="AV135" i="13"/>
  <c r="AJ136" i="13" s="1"/>
  <c r="H135" i="13" l="1"/>
  <c r="K135" i="13" s="1"/>
  <c r="BH135" i="13"/>
  <c r="BB135" i="13"/>
  <c r="BE135" i="13" s="1"/>
  <c r="AU135" i="13"/>
  <c r="AI136" i="13" s="1"/>
  <c r="AR136" i="13" s="1"/>
  <c r="J346" i="7"/>
  <c r="H346" i="7"/>
  <c r="I346" i="7"/>
  <c r="K346" i="7"/>
  <c r="G346" i="7"/>
  <c r="J246" i="12"/>
  <c r="BC135" i="13"/>
  <c r="BF135" i="13" s="1"/>
  <c r="BD135" i="13"/>
  <c r="BG135" i="13" s="1"/>
  <c r="M135" i="13"/>
  <c r="P135" i="13" s="1"/>
  <c r="S135" i="13"/>
  <c r="AB136" i="13" s="1"/>
  <c r="R135" i="13"/>
  <c r="AA136" i="13" s="1"/>
  <c r="L135" i="13"/>
  <c r="O135" i="13" s="1"/>
  <c r="AS136" i="13" l="1"/>
  <c r="BI136" i="13" s="1"/>
  <c r="AT136" i="13"/>
  <c r="BJ136" i="13" s="1"/>
  <c r="Q135" i="13"/>
  <c r="Z136" i="13" s="1"/>
  <c r="F346" i="7" s="1"/>
  <c r="BK135" i="13"/>
  <c r="N135" i="13"/>
  <c r="BA135" i="13"/>
  <c r="L346" i="7"/>
  <c r="G246" i="12" s="1"/>
  <c r="BH136" i="13" l="1"/>
  <c r="H347" i="7"/>
  <c r="H246" i="12"/>
  <c r="I246" i="12" s="1"/>
  <c r="I136" i="13"/>
  <c r="AV136" i="13"/>
  <c r="AJ137" i="13" s="1"/>
  <c r="AU136" i="13"/>
  <c r="AI137" i="13" s="1"/>
  <c r="H136" i="13"/>
  <c r="AW136" i="13"/>
  <c r="AK137" i="13" s="1"/>
  <c r="J136" i="13"/>
  <c r="AT137" i="13" l="1"/>
  <c r="J247" i="12"/>
  <c r="G347" i="7"/>
  <c r="J347" i="7"/>
  <c r="I347" i="7"/>
  <c r="K347" i="7"/>
  <c r="BD136" i="13"/>
  <c r="BG136" i="13" s="1"/>
  <c r="M136" i="13"/>
  <c r="P136" i="13" s="1"/>
  <c r="S136" i="13"/>
  <c r="AB137" i="13" s="1"/>
  <c r="K136" i="13"/>
  <c r="BK136" i="13"/>
  <c r="Q136" i="13"/>
  <c r="Z137" i="13" s="1"/>
  <c r="F347" i="7" s="1"/>
  <c r="R136" i="13"/>
  <c r="AA137" i="13" s="1"/>
  <c r="L136" i="13"/>
  <c r="O136" i="13" s="1"/>
  <c r="BB136" i="13"/>
  <c r="BE136" i="13" s="1"/>
  <c r="BA136" i="13"/>
  <c r="BC136" i="13"/>
  <c r="BF136" i="13" s="1"/>
  <c r="AS137" i="13" l="1"/>
  <c r="AR137" i="13"/>
  <c r="BH137" i="13" s="1"/>
  <c r="N136" i="13"/>
  <c r="L347" i="7"/>
  <c r="G247" i="12" s="1"/>
  <c r="H247" i="12" s="1"/>
  <c r="I247" i="12" s="1"/>
  <c r="AW137" i="13" l="1"/>
  <c r="AK138" i="13" s="1"/>
  <c r="BJ137" i="13"/>
  <c r="AV137" i="13"/>
  <c r="AJ138" i="13" s="1"/>
  <c r="AS138" i="13" s="1"/>
  <c r="BI137" i="13"/>
  <c r="J248" i="12"/>
  <c r="BD137" i="13"/>
  <c r="BG137" i="13" s="1"/>
  <c r="J137" i="13"/>
  <c r="M137" i="13" s="1"/>
  <c r="P137" i="13" s="1"/>
  <c r="I137" i="13"/>
  <c r="R137" i="13" s="1"/>
  <c r="BC137" i="13"/>
  <c r="BF137" i="13" s="1"/>
  <c r="H137" i="13"/>
  <c r="AU137" i="13"/>
  <c r="AI138" i="13" s="1"/>
  <c r="G348" i="7"/>
  <c r="I348" i="7"/>
  <c r="H348" i="7"/>
  <c r="K348" i="7"/>
  <c r="J348" i="7"/>
  <c r="AT138" i="13" l="1"/>
  <c r="S137" i="13"/>
  <c r="AB138" i="13" s="1"/>
  <c r="AA138" i="13"/>
  <c r="L137" i="13"/>
  <c r="O137" i="13" s="1"/>
  <c r="BA137" i="13"/>
  <c r="BB137" i="13"/>
  <c r="BE137" i="13" s="1"/>
  <c r="Q137" i="13"/>
  <c r="Z138" i="13" s="1"/>
  <c r="F348" i="7" s="1"/>
  <c r="BK137" i="13"/>
  <c r="K137" i="13"/>
  <c r="L348" i="7"/>
  <c r="G248" i="12" s="1"/>
  <c r="AR138" i="13" l="1"/>
  <c r="BI138" i="13"/>
  <c r="N137" i="13"/>
  <c r="J138" i="13"/>
  <c r="M138" i="13" s="1"/>
  <c r="P138" i="13" s="1"/>
  <c r="BJ138" i="13"/>
  <c r="AW138" i="13"/>
  <c r="AK139" i="13" s="1"/>
  <c r="H248" i="12"/>
  <c r="I248" i="12" s="1"/>
  <c r="AV138" i="13"/>
  <c r="AJ139" i="13" s="1"/>
  <c r="I138" i="13"/>
  <c r="S138" i="13" l="1"/>
  <c r="AB139" i="13" s="1"/>
  <c r="BB138" i="13"/>
  <c r="BE138" i="13" s="1"/>
  <c r="BH138" i="13"/>
  <c r="H138" i="13"/>
  <c r="BK138" i="13" s="1"/>
  <c r="AU138" i="13"/>
  <c r="AI139" i="13" s="1"/>
  <c r="AR139" i="13" s="1"/>
  <c r="L138" i="13"/>
  <c r="O138" i="13" s="1"/>
  <c r="R138" i="13"/>
  <c r="AA139" i="13" s="1"/>
  <c r="BA138" i="13"/>
  <c r="BC138" i="13"/>
  <c r="BF138" i="13" s="1"/>
  <c r="J249" i="12"/>
  <c r="I349" i="7"/>
  <c r="G349" i="7"/>
  <c r="J349" i="7"/>
  <c r="K349" i="7"/>
  <c r="H349" i="7"/>
  <c r="BD138" i="13"/>
  <c r="AT139" i="13" s="1"/>
  <c r="AS139" i="13" l="1"/>
  <c r="BJ139" i="13"/>
  <c r="Q138" i="13"/>
  <c r="Z139" i="13" s="1"/>
  <c r="K138" i="13"/>
  <c r="L349" i="7"/>
  <c r="G249" i="12" s="1"/>
  <c r="BG138" i="13"/>
  <c r="F349" i="7" l="1"/>
  <c r="N138" i="13"/>
  <c r="AV139" i="13"/>
  <c r="AJ140" i="13" s="1"/>
  <c r="BI139" i="13"/>
  <c r="AU139" i="13"/>
  <c r="AI140" i="13" s="1"/>
  <c r="BH139" i="13"/>
  <c r="H139" i="13"/>
  <c r="Q139" i="13" s="1"/>
  <c r="Z140" i="13" s="1"/>
  <c r="I139" i="13"/>
  <c r="L139" i="13" s="1"/>
  <c r="O139" i="13" s="1"/>
  <c r="BC139" i="13"/>
  <c r="I350" i="7"/>
  <c r="BD139" i="13"/>
  <c r="BG139" i="13" s="1"/>
  <c r="J139" i="13"/>
  <c r="AW139" i="13"/>
  <c r="AK140" i="13" s="1"/>
  <c r="AT140" i="13" s="1"/>
  <c r="H249" i="12"/>
  <c r="I249" i="12" s="1"/>
  <c r="H350" i="7"/>
  <c r="J350" i="7"/>
  <c r="G350" i="7"/>
  <c r="AS140" i="13" l="1"/>
  <c r="K350" i="7"/>
  <c r="L350" i="7" s="1"/>
  <c r="G250" i="12" s="1"/>
  <c r="BK139" i="13"/>
  <c r="K139" i="13"/>
  <c r="R139" i="13"/>
  <c r="AA140" i="13" s="1"/>
  <c r="F350" i="7" s="1"/>
  <c r="BA139" i="13"/>
  <c r="BB139" i="13"/>
  <c r="AR140" i="13" s="1"/>
  <c r="BF139" i="13"/>
  <c r="S139" i="13"/>
  <c r="AB140" i="13" s="1"/>
  <c r="M139" i="13"/>
  <c r="P139" i="13" s="1"/>
  <c r="J250" i="12"/>
  <c r="BH140" i="13" l="1"/>
  <c r="BI140" i="13"/>
  <c r="N139" i="13"/>
  <c r="BJ140" i="13"/>
  <c r="BE139" i="13"/>
  <c r="BB140" i="13"/>
  <c r="I351" i="7"/>
  <c r="H250" i="12"/>
  <c r="I250" i="12" s="1"/>
  <c r="AW140" i="13"/>
  <c r="AK141" i="13" s="1"/>
  <c r="J140" i="13"/>
  <c r="AV140" i="13"/>
  <c r="AJ141" i="13" s="1"/>
  <c r="I140" i="13"/>
  <c r="BE140" i="13" l="1"/>
  <c r="G351" i="7"/>
  <c r="H351" i="7"/>
  <c r="K351" i="7"/>
  <c r="J351" i="7"/>
  <c r="AU140" i="13"/>
  <c r="AI141" i="13" s="1"/>
  <c r="AR141" i="13" s="1"/>
  <c r="H140" i="13"/>
  <c r="K140" i="13" s="1"/>
  <c r="J251" i="12"/>
  <c r="BD140" i="13"/>
  <c r="BG140" i="13" s="1"/>
  <c r="BA140" i="13"/>
  <c r="BC140" i="13"/>
  <c r="AS141" i="13" s="1"/>
  <c r="S140" i="13"/>
  <c r="AB141" i="13" s="1"/>
  <c r="M140" i="13"/>
  <c r="P140" i="13" s="1"/>
  <c r="R140" i="13"/>
  <c r="AA141" i="13" s="1"/>
  <c r="L140" i="13"/>
  <c r="O140" i="13" s="1"/>
  <c r="AT141" i="13" l="1"/>
  <c r="AU141" i="13"/>
  <c r="AI142" i="13" s="1"/>
  <c r="BI141" i="13"/>
  <c r="N140" i="13"/>
  <c r="L351" i="7"/>
  <c r="G251" i="12" s="1"/>
  <c r="BK140" i="13"/>
  <c r="Q140" i="13"/>
  <c r="Z141" i="13" s="1"/>
  <c r="F351" i="7" s="1"/>
  <c r="BF140" i="13"/>
  <c r="J141" i="13" l="1"/>
  <c r="S141" i="13" s="1"/>
  <c r="BJ141" i="13"/>
  <c r="BH141" i="13"/>
  <c r="H141" i="13"/>
  <c r="Q141" i="13" s="1"/>
  <c r="H251" i="12"/>
  <c r="I251" i="12" s="1"/>
  <c r="BC141" i="13"/>
  <c r="BF141" i="13" s="1"/>
  <c r="AW141" i="13"/>
  <c r="AK142" i="13" s="1"/>
  <c r="I141" i="13"/>
  <c r="AV141" i="13"/>
  <c r="AJ142" i="13" s="1"/>
  <c r="J352" i="7"/>
  <c r="I352" i="7"/>
  <c r="K352" i="7"/>
  <c r="G352" i="7"/>
  <c r="H352" i="7"/>
  <c r="AS142" i="13" l="1"/>
  <c r="M141" i="13"/>
  <c r="P141" i="13" s="1"/>
  <c r="K141" i="13"/>
  <c r="Z142" i="13"/>
  <c r="F352" i="7" s="1"/>
  <c r="J252" i="12"/>
  <c r="BB141" i="13"/>
  <c r="AR142" i="13" s="1"/>
  <c r="BA141" i="13"/>
  <c r="BD141" i="13"/>
  <c r="BG141" i="13" s="1"/>
  <c r="AB142" i="13"/>
  <c r="L352" i="7"/>
  <c r="G252" i="12" s="1"/>
  <c r="BK141" i="13"/>
  <c r="R141" i="13"/>
  <c r="AA142" i="13" s="1"/>
  <c r="L141" i="13"/>
  <c r="O141" i="13" s="1"/>
  <c r="AT142" i="13" l="1"/>
  <c r="BJ142" i="13"/>
  <c r="BH142" i="13"/>
  <c r="N141" i="13"/>
  <c r="BI142" i="13"/>
  <c r="BE141" i="13"/>
  <c r="H252" i="12"/>
  <c r="I252" i="12" s="1"/>
  <c r="I142" i="13"/>
  <c r="AV142" i="13"/>
  <c r="AJ143" i="13" s="1"/>
  <c r="H142" i="13" l="1"/>
  <c r="K142" i="13" s="1"/>
  <c r="AU142" i="13"/>
  <c r="AI143" i="13" s="1"/>
  <c r="J142" i="13"/>
  <c r="AW142" i="13"/>
  <c r="AK143" i="13" s="1"/>
  <c r="BB142" i="13"/>
  <c r="BA142" i="13"/>
  <c r="I353" i="7"/>
  <c r="K353" i="7"/>
  <c r="G353" i="7"/>
  <c r="H353" i="7"/>
  <c r="J353" i="7"/>
  <c r="BC142" i="13"/>
  <c r="AS143" i="13" s="1"/>
  <c r="J253" i="12"/>
  <c r="BD142" i="13"/>
  <c r="BG142" i="13" s="1"/>
  <c r="R142" i="13"/>
  <c r="AA143" i="13" s="1"/>
  <c r="L142" i="13"/>
  <c r="O142" i="13" s="1"/>
  <c r="AT143" i="13" l="1"/>
  <c r="AR143" i="13"/>
  <c r="BK142" i="13"/>
  <c r="BI143" i="13"/>
  <c r="Q142" i="13"/>
  <c r="Z143" i="13" s="1"/>
  <c r="F353" i="7" s="1"/>
  <c r="N142" i="13"/>
  <c r="M142" i="13"/>
  <c r="P142" i="13" s="1"/>
  <c r="S142" i="13"/>
  <c r="AB143" i="13" s="1"/>
  <c r="BE142" i="13"/>
  <c r="L353" i="7"/>
  <c r="G253" i="12" s="1"/>
  <c r="BF142" i="13"/>
  <c r="BH143" i="13" l="1"/>
  <c r="I354" i="7"/>
  <c r="AW143" i="13"/>
  <c r="AK144" i="13" s="1"/>
  <c r="BJ143" i="13"/>
  <c r="J143" i="13"/>
  <c r="S143" i="13" s="1"/>
  <c r="BD143" i="13"/>
  <c r="BG143" i="13" s="1"/>
  <c r="H253" i="12"/>
  <c r="I253" i="12" s="1"/>
  <c r="I143" i="13"/>
  <c r="AV143" i="13"/>
  <c r="AJ144" i="13" s="1"/>
  <c r="H143" i="13"/>
  <c r="AU143" i="13"/>
  <c r="AI144" i="13" s="1"/>
  <c r="AT144" i="13" l="1"/>
  <c r="H354" i="7"/>
  <c r="G354" i="7"/>
  <c r="K354" i="7"/>
  <c r="J354" i="7"/>
  <c r="M143" i="13"/>
  <c r="P143" i="13" s="1"/>
  <c r="AB144" i="13"/>
  <c r="BC143" i="13"/>
  <c r="BF143" i="13" s="1"/>
  <c r="BB143" i="13"/>
  <c r="BE143" i="13" s="1"/>
  <c r="BA143" i="13"/>
  <c r="J254" i="12"/>
  <c r="Q143" i="13"/>
  <c r="Z144" i="13" s="1"/>
  <c r="F354" i="7" s="1"/>
  <c r="K143" i="13"/>
  <c r="BK143" i="13"/>
  <c r="L143" i="13"/>
  <c r="O143" i="13" s="1"/>
  <c r="R143" i="13"/>
  <c r="AA144" i="13" s="1"/>
  <c r="AS144" i="13" l="1"/>
  <c r="AR144" i="13"/>
  <c r="L354" i="7"/>
  <c r="G254" i="12" s="1"/>
  <c r="H254" i="12" s="1"/>
  <c r="I254" i="12" s="1"/>
  <c r="BH144" i="13"/>
  <c r="BI144" i="13"/>
  <c r="N143" i="13"/>
  <c r="BJ144" i="13"/>
  <c r="AU144" i="13" l="1"/>
  <c r="AI145" i="13" s="1"/>
  <c r="J144" i="13"/>
  <c r="M144" i="13" s="1"/>
  <c r="P144" i="13" s="1"/>
  <c r="AW144" i="13"/>
  <c r="AK145" i="13" s="1"/>
  <c r="J255" i="12"/>
  <c r="H144" i="13"/>
  <c r="I144" i="13"/>
  <c r="AV144" i="13"/>
  <c r="AJ145" i="13" s="1"/>
  <c r="BD144" i="13"/>
  <c r="I355" i="7"/>
  <c r="G355" i="7"/>
  <c r="J355" i="7"/>
  <c r="K355" i="7"/>
  <c r="H355" i="7"/>
  <c r="AT145" i="13" l="1"/>
  <c r="S144" i="13"/>
  <c r="AB145" i="13" s="1"/>
  <c r="BK144" i="13"/>
  <c r="K144" i="13"/>
  <c r="BA144" i="13"/>
  <c r="BB144" i="13"/>
  <c r="AR145" i="13" s="1"/>
  <c r="Q144" i="13"/>
  <c r="Z145" i="13" s="1"/>
  <c r="L144" i="13"/>
  <c r="O144" i="13" s="1"/>
  <c r="R144" i="13"/>
  <c r="AA145" i="13" s="1"/>
  <c r="BC144" i="13"/>
  <c r="BF144" i="13" s="1"/>
  <c r="L355" i="7"/>
  <c r="G255" i="12" s="1"/>
  <c r="BG144" i="13"/>
  <c r="F355" i="7" l="1"/>
  <c r="AS145" i="13"/>
  <c r="BI145" i="13" s="1"/>
  <c r="BH145" i="13"/>
  <c r="BJ145" i="13"/>
  <c r="N144" i="13"/>
  <c r="BE144" i="13"/>
  <c r="H145" i="13"/>
  <c r="AW145" i="13"/>
  <c r="AK146" i="13" s="1"/>
  <c r="J145" i="13"/>
  <c r="H255" i="12"/>
  <c r="I255" i="12" s="1"/>
  <c r="I145" i="13" l="1"/>
  <c r="BK145" i="13" s="1"/>
  <c r="AU145" i="13"/>
  <c r="AI146" i="13" s="1"/>
  <c r="AR146" i="13" s="1"/>
  <c r="BB145" i="13"/>
  <c r="BE145" i="13" s="1"/>
  <c r="AV145" i="13"/>
  <c r="AJ146" i="13" s="1"/>
  <c r="K145" i="13"/>
  <c r="Q145" i="13"/>
  <c r="S145" i="13"/>
  <c r="AB146" i="13" s="1"/>
  <c r="M145" i="13"/>
  <c r="P145" i="13" s="1"/>
  <c r="BD145" i="13"/>
  <c r="AT146" i="13" s="1"/>
  <c r="I356" i="7"/>
  <c r="H356" i="7"/>
  <c r="K356" i="7"/>
  <c r="G356" i="7"/>
  <c r="J356" i="7"/>
  <c r="J256" i="12"/>
  <c r="L145" i="13" l="1"/>
  <c r="O145" i="13" s="1"/>
  <c r="R145" i="13"/>
  <c r="AA146" i="13" s="1"/>
  <c r="N145" i="13"/>
  <c r="BJ146" i="13"/>
  <c r="Z146" i="13"/>
  <c r="F356" i="7" s="1"/>
  <c r="BA145" i="13"/>
  <c r="BC145" i="13"/>
  <c r="AS146" i="13" s="1"/>
  <c r="L356" i="7"/>
  <c r="G256" i="12" s="1"/>
  <c r="BG145" i="13"/>
  <c r="BI146" i="13" l="1"/>
  <c r="BH146" i="13"/>
  <c r="BB146" i="13"/>
  <c r="H146" i="13"/>
  <c r="K146" i="13" s="1"/>
  <c r="AU146" i="13"/>
  <c r="AI147" i="13" s="1"/>
  <c r="AR147" i="13" s="1"/>
  <c r="BF145" i="13"/>
  <c r="H256" i="12"/>
  <c r="I256" i="12" s="1"/>
  <c r="G357" i="7"/>
  <c r="AV146" i="13"/>
  <c r="AJ147" i="13" s="1"/>
  <c r="I146" i="13"/>
  <c r="AW146" i="13"/>
  <c r="AK147" i="13" s="1"/>
  <c r="J146" i="13"/>
  <c r="N146" i="13" l="1"/>
  <c r="J257" i="12"/>
  <c r="Q146" i="13"/>
  <c r="Z147" i="13" s="1"/>
  <c r="F357" i="7" s="1"/>
  <c r="K357" i="7"/>
  <c r="I357" i="7"/>
  <c r="J357" i="7"/>
  <c r="H357" i="7"/>
  <c r="BA146" i="13"/>
  <c r="BD146" i="13"/>
  <c r="BG146" i="13" s="1"/>
  <c r="S146" i="13"/>
  <c r="AB147" i="13" s="1"/>
  <c r="M146" i="13"/>
  <c r="P146" i="13" s="1"/>
  <c r="BE146" i="13"/>
  <c r="BC146" i="13"/>
  <c r="BF146" i="13" s="1"/>
  <c r="L146" i="13"/>
  <c r="O146" i="13" s="1"/>
  <c r="R146" i="13"/>
  <c r="AA147" i="13" s="1"/>
  <c r="BK146" i="13"/>
  <c r="AS147" i="13" l="1"/>
  <c r="AT147" i="13"/>
  <c r="BJ147" i="13" s="1"/>
  <c r="BH147" i="13"/>
  <c r="L357" i="7"/>
  <c r="G257" i="12" s="1"/>
  <c r="AU147" i="13"/>
  <c r="AI148" i="13" s="1"/>
  <c r="H147" i="13"/>
  <c r="I147" i="13" l="1"/>
  <c r="R147" i="13" s="1"/>
  <c r="BI147" i="13"/>
  <c r="H257" i="12"/>
  <c r="I257" i="12" s="1"/>
  <c r="AV147" i="13"/>
  <c r="AJ148" i="13" s="1"/>
  <c r="K147" i="13"/>
  <c r="Q147" i="13"/>
  <c r="Z148" i="13" s="1"/>
  <c r="K358" i="7"/>
  <c r="G358" i="7"/>
  <c r="H358" i="7"/>
  <c r="I358" i="7"/>
  <c r="J358" i="7"/>
  <c r="AW147" i="13"/>
  <c r="AK148" i="13" s="1"/>
  <c r="J147" i="13"/>
  <c r="BB147" i="13"/>
  <c r="BE147" i="13" s="1"/>
  <c r="AR148" i="13" l="1"/>
  <c r="L147" i="13"/>
  <c r="O147" i="13" s="1"/>
  <c r="N147" i="13"/>
  <c r="J258" i="12"/>
  <c r="AA148" i="13"/>
  <c r="F358" i="7" s="1"/>
  <c r="BA147" i="13"/>
  <c r="BC147" i="13"/>
  <c r="AS148" i="13" s="1"/>
  <c r="M147" i="13"/>
  <c r="P147" i="13" s="1"/>
  <c r="S147" i="13"/>
  <c r="AB148" i="13" s="1"/>
  <c r="BD147" i="13"/>
  <c r="BG147" i="13" s="1"/>
  <c r="L358" i="7"/>
  <c r="G258" i="12" s="1"/>
  <c r="BK147" i="13"/>
  <c r="AT148" i="13" l="1"/>
  <c r="BJ148" i="13" s="1"/>
  <c r="BI148" i="13"/>
  <c r="BH148" i="13"/>
  <c r="BF147" i="13"/>
  <c r="H258" i="12"/>
  <c r="I258" i="12" s="1"/>
  <c r="I148" i="13" l="1"/>
  <c r="L148" i="13" s="1"/>
  <c r="O148" i="13" s="1"/>
  <c r="AV148" i="13"/>
  <c r="AJ149" i="13" s="1"/>
  <c r="H148" i="13"/>
  <c r="Q148" i="13" s="1"/>
  <c r="Z149" i="13" s="1"/>
  <c r="AU148" i="13"/>
  <c r="AI149" i="13" s="1"/>
  <c r="AR149" i="13" s="1"/>
  <c r="K148" i="13"/>
  <c r="J148" i="13"/>
  <c r="M148" i="13" s="1"/>
  <c r="P148" i="13" s="1"/>
  <c r="AW148" i="13"/>
  <c r="AK149" i="13" s="1"/>
  <c r="AT149" i="13" s="1"/>
  <c r="J359" i="7"/>
  <c r="G359" i="7"/>
  <c r="I359" i="7"/>
  <c r="H359" i="7"/>
  <c r="K359" i="7"/>
  <c r="BC148" i="13"/>
  <c r="BF148" i="13" s="1"/>
  <c r="BD148" i="13"/>
  <c r="BG148" i="13" s="1"/>
  <c r="BB148" i="13"/>
  <c r="BA148" i="13"/>
  <c r="J259" i="12"/>
  <c r="AS149" i="13" l="1"/>
  <c r="BH149" i="13"/>
  <c r="S148" i="13"/>
  <c r="AB149" i="13" s="1"/>
  <c r="R148" i="13"/>
  <c r="AA149" i="13" s="1"/>
  <c r="F359" i="7" s="1"/>
  <c r="N148" i="13"/>
  <c r="BK148" i="13"/>
  <c r="L359" i="7"/>
  <c r="G259" i="12" s="1"/>
  <c r="H259" i="12" s="1"/>
  <c r="I259" i="12" s="1"/>
  <c r="BE148" i="13"/>
  <c r="BI149" i="13" l="1"/>
  <c r="J149" i="13"/>
  <c r="S149" i="13" s="1"/>
  <c r="BJ149" i="13"/>
  <c r="AW149" i="13"/>
  <c r="AK150" i="13" s="1"/>
  <c r="AU149" i="13"/>
  <c r="AI150" i="13" s="1"/>
  <c r="H149" i="13"/>
  <c r="H360" i="7"/>
  <c r="K360" i="7"/>
  <c r="J360" i="7"/>
  <c r="I360" i="7"/>
  <c r="G360" i="7"/>
  <c r="J260" i="12"/>
  <c r="I149" i="13"/>
  <c r="AV149" i="13"/>
  <c r="AJ150" i="13" s="1"/>
  <c r="M149" i="13" l="1"/>
  <c r="P149" i="13" s="1"/>
  <c r="BD149" i="13"/>
  <c r="AT150" i="13" s="1"/>
  <c r="AB150" i="13"/>
  <c r="BA149" i="13"/>
  <c r="BB149" i="13"/>
  <c r="BE149" i="13" s="1"/>
  <c r="BC149" i="13"/>
  <c r="BF149" i="13" s="1"/>
  <c r="L149" i="13"/>
  <c r="O149" i="13" s="1"/>
  <c r="R149" i="13"/>
  <c r="AA150" i="13" s="1"/>
  <c r="K149" i="13"/>
  <c r="Q149" i="13"/>
  <c r="Z150" i="13" s="1"/>
  <c r="F360" i="7" s="1"/>
  <c r="BK149" i="13"/>
  <c r="L360" i="7"/>
  <c r="G260" i="12" s="1"/>
  <c r="AS150" i="13" l="1"/>
  <c r="AR150" i="13"/>
  <c r="BH150" i="13" s="1"/>
  <c r="BJ150" i="13"/>
  <c r="N149" i="13"/>
  <c r="BG149" i="13"/>
  <c r="H260" i="12"/>
  <c r="I260" i="12" s="1"/>
  <c r="AV150" i="13" l="1"/>
  <c r="AJ151" i="13" s="1"/>
  <c r="BI150" i="13"/>
  <c r="I150" i="13"/>
  <c r="L150" i="13" s="1"/>
  <c r="O150" i="13" s="1"/>
  <c r="J150" i="13"/>
  <c r="AW150" i="13"/>
  <c r="AK151" i="13" s="1"/>
  <c r="AT151" i="13" s="1"/>
  <c r="BD150" i="13"/>
  <c r="J261" i="12"/>
  <c r="AU150" i="13"/>
  <c r="AI151" i="13" s="1"/>
  <c r="H150" i="13"/>
  <c r="H361" i="7"/>
  <c r="I361" i="7"/>
  <c r="J361" i="7"/>
  <c r="K361" i="7"/>
  <c r="G361" i="7"/>
  <c r="R150" i="13" l="1"/>
  <c r="AA151" i="13" s="1"/>
  <c r="BC150" i="13"/>
  <c r="AS151" i="13" s="1"/>
  <c r="S150" i="13"/>
  <c r="AB151" i="13" s="1"/>
  <c r="M150" i="13"/>
  <c r="P150" i="13" s="1"/>
  <c r="Q150" i="13"/>
  <c r="Z151" i="13" s="1"/>
  <c r="F361" i="7" s="1"/>
  <c r="BK150" i="13"/>
  <c r="K150" i="13"/>
  <c r="BA150" i="13"/>
  <c r="BB150" i="13"/>
  <c r="BE150" i="13" s="1"/>
  <c r="BG150" i="13"/>
  <c r="L361" i="7"/>
  <c r="G261" i="12" s="1"/>
  <c r="AR151" i="13" l="1"/>
  <c r="BH151" i="13" s="1"/>
  <c r="BI151" i="13"/>
  <c r="BJ151" i="13"/>
  <c r="N150" i="13"/>
  <c r="BF150" i="13"/>
  <c r="H261" i="12"/>
  <c r="I261" i="12" s="1"/>
  <c r="I151" i="13"/>
  <c r="AV151" i="13"/>
  <c r="AJ152" i="13" s="1"/>
  <c r="AW151" i="13"/>
  <c r="AK152" i="13" s="1"/>
  <c r="J151" i="13"/>
  <c r="H151" i="13" l="1"/>
  <c r="K151" i="13" s="1"/>
  <c r="AU151" i="13"/>
  <c r="AI152" i="13" s="1"/>
  <c r="H362" i="7"/>
  <c r="J362" i="7"/>
  <c r="I362" i="7"/>
  <c r="G362" i="7"/>
  <c r="K362" i="7"/>
  <c r="BC151" i="13"/>
  <c r="BF151" i="13" s="1"/>
  <c r="BD151" i="13"/>
  <c r="AT152" i="13" s="1"/>
  <c r="J262" i="12"/>
  <c r="S151" i="13"/>
  <c r="AB152" i="13" s="1"/>
  <c r="M151" i="13"/>
  <c r="P151" i="13" s="1"/>
  <c r="BB151" i="13"/>
  <c r="BE151" i="13" s="1"/>
  <c r="BA151" i="13"/>
  <c r="L151" i="13"/>
  <c r="O151" i="13" s="1"/>
  <c r="R151" i="13"/>
  <c r="AA152" i="13" s="1"/>
  <c r="AR152" i="13" l="1"/>
  <c r="AS152" i="13"/>
  <c r="BI152" i="13" s="1"/>
  <c r="N151" i="13"/>
  <c r="BJ152" i="13"/>
  <c r="Q151" i="13"/>
  <c r="Z152" i="13" s="1"/>
  <c r="F362" i="7" s="1"/>
  <c r="L362" i="7"/>
  <c r="G262" i="12" s="1"/>
  <c r="BK151" i="13"/>
  <c r="BG151" i="13"/>
  <c r="H152" i="13" l="1"/>
  <c r="Q152" i="13" s="1"/>
  <c r="BH152" i="13"/>
  <c r="AU152" i="13"/>
  <c r="AI153" i="13" s="1"/>
  <c r="AR153" i="13" s="1"/>
  <c r="I363" i="7"/>
  <c r="BB152" i="13"/>
  <c r="BE152" i="13" s="1"/>
  <c r="H262" i="12"/>
  <c r="I262" i="12" s="1"/>
  <c r="I152" i="13"/>
  <c r="AV152" i="13"/>
  <c r="AJ153" i="13" s="1"/>
  <c r="K152" i="13"/>
  <c r="J152" i="13"/>
  <c r="AW152" i="13"/>
  <c r="AK153" i="13" s="1"/>
  <c r="N152" i="13" l="1"/>
  <c r="J263" i="12"/>
  <c r="K363" i="7"/>
  <c r="H363" i="7"/>
  <c r="J363" i="7"/>
  <c r="G363" i="7"/>
  <c r="Z153" i="13"/>
  <c r="BC152" i="13"/>
  <c r="AS153" i="13" s="1"/>
  <c r="L152" i="13"/>
  <c r="O152" i="13" s="1"/>
  <c r="R152" i="13"/>
  <c r="AA153" i="13" s="1"/>
  <c r="BD152" i="13"/>
  <c r="BG152" i="13" s="1"/>
  <c r="BA152" i="13"/>
  <c r="S152" i="13"/>
  <c r="AB153" i="13" s="1"/>
  <c r="M152" i="13"/>
  <c r="P152" i="13" s="1"/>
  <c r="BK152" i="13"/>
  <c r="F363" i="7" l="1"/>
  <c r="AT153" i="13"/>
  <c r="BI153" i="13"/>
  <c r="BH153" i="13"/>
  <c r="H153" i="13"/>
  <c r="Q153" i="13" s="1"/>
  <c r="L363" i="7"/>
  <c r="G263" i="12" s="1"/>
  <c r="H263" i="12" s="1"/>
  <c r="I263" i="12" s="1"/>
  <c r="I364" i="7"/>
  <c r="AU153" i="13"/>
  <c r="AI154" i="13" s="1"/>
  <c r="BF152" i="13"/>
  <c r="J153" i="13" l="1"/>
  <c r="M153" i="13" s="1"/>
  <c r="P153" i="13" s="1"/>
  <c r="BJ153" i="13"/>
  <c r="K153" i="13"/>
  <c r="J364" i="7"/>
  <c r="H364" i="7"/>
  <c r="G364" i="7"/>
  <c r="K364" i="7"/>
  <c r="BA153" i="13"/>
  <c r="AW153" i="13"/>
  <c r="AK154" i="13" s="1"/>
  <c r="I153" i="13"/>
  <c r="AV153" i="13"/>
  <c r="AJ154" i="13" s="1"/>
  <c r="BB153" i="13"/>
  <c r="AR154" i="13" s="1"/>
  <c r="Z154" i="13"/>
  <c r="BC153" i="13"/>
  <c r="J264" i="12"/>
  <c r="AS154" i="13" l="1"/>
  <c r="S153" i="13"/>
  <c r="AB154" i="13" s="1"/>
  <c r="N153" i="13"/>
  <c r="BH154" i="13"/>
  <c r="L364" i="7"/>
  <c r="G264" i="12" s="1"/>
  <c r="H264" i="12" s="1"/>
  <c r="I264" i="12" s="1"/>
  <c r="BD153" i="13"/>
  <c r="AT154" i="13" s="1"/>
  <c r="L153" i="13"/>
  <c r="O153" i="13" s="1"/>
  <c r="R153" i="13"/>
  <c r="AA154" i="13" s="1"/>
  <c r="F364" i="7" s="1"/>
  <c r="BK153" i="13"/>
  <c r="BE153" i="13"/>
  <c r="BF153" i="13"/>
  <c r="BJ154" i="13" l="1"/>
  <c r="BI154" i="13"/>
  <c r="J265" i="12"/>
  <c r="BG153" i="13"/>
  <c r="BB154" i="13"/>
  <c r="BE154" i="13" s="1"/>
  <c r="AV154" i="13"/>
  <c r="AJ155" i="13" s="1"/>
  <c r="I154" i="13"/>
  <c r="H154" i="13"/>
  <c r="AU154" i="13"/>
  <c r="AI155" i="13" s="1"/>
  <c r="AR155" i="13" s="1"/>
  <c r="J154" i="13" l="1"/>
  <c r="BK154" i="13" s="1"/>
  <c r="AW154" i="13"/>
  <c r="AK155" i="13" s="1"/>
  <c r="G365" i="7"/>
  <c r="K365" i="7"/>
  <c r="I365" i="7"/>
  <c r="H365" i="7"/>
  <c r="J365" i="7"/>
  <c r="R154" i="13"/>
  <c r="AA155" i="13" s="1"/>
  <c r="L154" i="13"/>
  <c r="O154" i="13" s="1"/>
  <c r="BC154" i="13"/>
  <c r="AS155" i="13" s="1"/>
  <c r="Q154" i="13"/>
  <c r="Z155" i="13" s="1"/>
  <c r="K154" i="13"/>
  <c r="H155" i="13" l="1"/>
  <c r="K155" i="13" s="1"/>
  <c r="BH155" i="13"/>
  <c r="N154" i="13"/>
  <c r="BI155" i="13"/>
  <c r="AU155" i="13"/>
  <c r="AI156" i="13" s="1"/>
  <c r="M154" i="13"/>
  <c r="P154" i="13" s="1"/>
  <c r="S154" i="13"/>
  <c r="AB155" i="13" s="1"/>
  <c r="F365" i="7" s="1"/>
  <c r="BD154" i="13"/>
  <c r="BG154" i="13" s="1"/>
  <c r="BA154" i="13"/>
  <c r="L365" i="7"/>
  <c r="G265" i="12" s="1"/>
  <c r="BF154" i="13"/>
  <c r="AT155" i="13" l="1"/>
  <c r="BJ155" i="13" s="1"/>
  <c r="Q155" i="13"/>
  <c r="Z156" i="13" s="1"/>
  <c r="N155" i="13"/>
  <c r="BC155" i="13"/>
  <c r="BF155" i="13" s="1"/>
  <c r="H265" i="12"/>
  <c r="I265" i="12" s="1"/>
  <c r="H366" i="7"/>
  <c r="K366" i="7"/>
  <c r="G366" i="7"/>
  <c r="I366" i="7"/>
  <c r="J366" i="7"/>
  <c r="I155" i="13"/>
  <c r="AV155" i="13"/>
  <c r="AJ156" i="13" s="1"/>
  <c r="AS156" i="13" s="1"/>
  <c r="BB155" i="13"/>
  <c r="AR156" i="13" s="1"/>
  <c r="AW155" i="13" l="1"/>
  <c r="AK156" i="13" s="1"/>
  <c r="AT156" i="13" s="1"/>
  <c r="BD155" i="13"/>
  <c r="BG155" i="13" s="1"/>
  <c r="BA155" i="13"/>
  <c r="J155" i="13"/>
  <c r="S155" i="13" s="1"/>
  <c r="AB156" i="13" s="1"/>
  <c r="J266" i="12"/>
  <c r="L366" i="7"/>
  <c r="G266" i="12" s="1"/>
  <c r="R155" i="13"/>
  <c r="AA156" i="13" s="1"/>
  <c r="F366" i="7" s="1"/>
  <c r="L155" i="13"/>
  <c r="BE155" i="13"/>
  <c r="BJ156" i="13" l="1"/>
  <c r="BH156" i="13"/>
  <c r="O155" i="13"/>
  <c r="I156" i="13"/>
  <c r="R156" i="13" s="1"/>
  <c r="BI156" i="13"/>
  <c r="BK155" i="13"/>
  <c r="BB156" i="13" s="1"/>
  <c r="BE156" i="13" s="1"/>
  <c r="M155" i="13"/>
  <c r="P155" i="13" s="1"/>
  <c r="AV156" i="13"/>
  <c r="AJ157" i="13" s="1"/>
  <c r="H266" i="12"/>
  <c r="I266" i="12" s="1"/>
  <c r="AU156" i="13"/>
  <c r="AI157" i="13" s="1"/>
  <c r="H156" i="13"/>
  <c r="AR157" i="13" l="1"/>
  <c r="L156" i="13"/>
  <c r="O156" i="13" s="1"/>
  <c r="AA157" i="13"/>
  <c r="AW156" i="13"/>
  <c r="AK157" i="13" s="1"/>
  <c r="J156" i="13"/>
  <c r="BK156" i="13" s="1"/>
  <c r="J267" i="12"/>
  <c r="K156" i="13"/>
  <c r="Q156" i="13"/>
  <c r="Z157" i="13" s="1"/>
  <c r="I367" i="7"/>
  <c r="G367" i="7"/>
  <c r="K367" i="7"/>
  <c r="H367" i="7"/>
  <c r="J367" i="7"/>
  <c r="N156" i="13" l="1"/>
  <c r="BH157" i="13"/>
  <c r="H157" i="13"/>
  <c r="K157" i="13" s="1"/>
  <c r="BD156" i="13"/>
  <c r="BG156" i="13" s="1"/>
  <c r="AU157" i="13"/>
  <c r="AI158" i="13" s="1"/>
  <c r="AR158" i="13" s="1"/>
  <c r="BC156" i="13"/>
  <c r="AS157" i="13" s="1"/>
  <c r="BA156" i="13"/>
  <c r="S156" i="13"/>
  <c r="AB157" i="13" s="1"/>
  <c r="F367" i="7" s="1"/>
  <c r="M156" i="13"/>
  <c r="P156" i="13" s="1"/>
  <c r="BB157" i="13"/>
  <c r="BE157" i="13" s="1"/>
  <c r="L367" i="7"/>
  <c r="G267" i="12" s="1"/>
  <c r="H267" i="12" s="1"/>
  <c r="I267" i="12" s="1"/>
  <c r="K368" i="7" l="1"/>
  <c r="AT157" i="13"/>
  <c r="BI157" i="13"/>
  <c r="BJ157" i="13"/>
  <c r="N157" i="13"/>
  <c r="Q157" i="13"/>
  <c r="Z158" i="13" s="1"/>
  <c r="BF156" i="13"/>
  <c r="J268" i="12"/>
  <c r="G368" i="7"/>
  <c r="J368" i="7"/>
  <c r="I368" i="7"/>
  <c r="H368" i="7"/>
  <c r="J157" i="13" l="1"/>
  <c r="S157" i="13" s="1"/>
  <c r="BH158" i="13"/>
  <c r="AU158" i="13"/>
  <c r="AI159" i="13" s="1"/>
  <c r="I157" i="13"/>
  <c r="AW157" i="13"/>
  <c r="AK158" i="13" s="1"/>
  <c r="AT158" i="13" s="1"/>
  <c r="BD157" i="13"/>
  <c r="BG157" i="13" s="1"/>
  <c r="AV157" i="13"/>
  <c r="AJ158" i="13" s="1"/>
  <c r="AS158" i="13" s="1"/>
  <c r="H158" i="13"/>
  <c r="Q158" i="13" s="1"/>
  <c r="BC157" i="13"/>
  <c r="BF157" i="13" s="1"/>
  <c r="L368" i="7"/>
  <c r="G268" i="12" s="1"/>
  <c r="AV158" i="13" l="1"/>
  <c r="AJ159" i="13" s="1"/>
  <c r="BK157" i="13"/>
  <c r="BB158" i="13" s="1"/>
  <c r="BE158" i="13" s="1"/>
  <c r="M157" i="13"/>
  <c r="P157" i="13" s="1"/>
  <c r="L157" i="13"/>
  <c r="R157" i="13"/>
  <c r="AA158" i="13" s="1"/>
  <c r="F368" i="7" s="1"/>
  <c r="AB158" i="13"/>
  <c r="BA157" i="13"/>
  <c r="K158" i="13"/>
  <c r="Z159" i="13"/>
  <c r="H268" i="12"/>
  <c r="I268" i="12" s="1"/>
  <c r="AR159" i="13" l="1"/>
  <c r="BI158" i="13"/>
  <c r="AW158" i="13"/>
  <c r="AK159" i="13" s="1"/>
  <c r="AT159" i="13" s="1"/>
  <c r="BJ158" i="13"/>
  <c r="N158" i="13"/>
  <c r="O157" i="13"/>
  <c r="BD158" i="13"/>
  <c r="J158" i="13"/>
  <c r="M158" i="13" s="1"/>
  <c r="P158" i="13" s="1"/>
  <c r="BC158" i="13"/>
  <c r="BF158" i="13" s="1"/>
  <c r="I158" i="13"/>
  <c r="L158" i="13" s="1"/>
  <c r="O158" i="13" s="1"/>
  <c r="K369" i="7"/>
  <c r="J369" i="7"/>
  <c r="I369" i="7"/>
  <c r="G369" i="7"/>
  <c r="H369" i="7"/>
  <c r="J269" i="12"/>
  <c r="AS159" i="13" l="1"/>
  <c r="S158" i="13"/>
  <c r="AB159" i="13" s="1"/>
  <c r="BA158" i="13"/>
  <c r="R158" i="13"/>
  <c r="AA159" i="13" s="1"/>
  <c r="F369" i="7" s="1"/>
  <c r="BK158" i="13"/>
  <c r="BG158" i="13"/>
  <c r="L369" i="7"/>
  <c r="G269" i="12" s="1"/>
  <c r="BJ159" i="13" l="1"/>
  <c r="I159" i="13"/>
  <c r="R159" i="13" s="1"/>
  <c r="BI159" i="13"/>
  <c r="AU159" i="13"/>
  <c r="AI160" i="13" s="1"/>
  <c r="BH159" i="13"/>
  <c r="BB159" i="13"/>
  <c r="BE159" i="13" s="1"/>
  <c r="H159" i="13"/>
  <c r="Q159" i="13" s="1"/>
  <c r="AV159" i="13"/>
  <c r="AJ160" i="13" s="1"/>
  <c r="AS160" i="13" s="1"/>
  <c r="BC159" i="13"/>
  <c r="BF159" i="13" s="1"/>
  <c r="K370" i="7"/>
  <c r="J159" i="13"/>
  <c r="AW159" i="13"/>
  <c r="AK160" i="13" s="1"/>
  <c r="H269" i="12"/>
  <c r="I269" i="12" s="1"/>
  <c r="AR160" i="13" l="1"/>
  <c r="L159" i="13"/>
  <c r="O159" i="13" s="1"/>
  <c r="Z160" i="13"/>
  <c r="K159" i="13"/>
  <c r="H370" i="7"/>
  <c r="G370" i="7"/>
  <c r="J370" i="7"/>
  <c r="I370" i="7"/>
  <c r="AA160" i="13"/>
  <c r="M159" i="13"/>
  <c r="P159" i="13" s="1"/>
  <c r="S159" i="13"/>
  <c r="AB160" i="13" s="1"/>
  <c r="BK159" i="13"/>
  <c r="BA159" i="13"/>
  <c r="BD159" i="13"/>
  <c r="BG159" i="13" s="1"/>
  <c r="J270" i="12"/>
  <c r="F370" i="7" l="1"/>
  <c r="AT160" i="13"/>
  <c r="BJ160" i="13" s="1"/>
  <c r="N159" i="13"/>
  <c r="I160" i="13"/>
  <c r="L160" i="13" s="1"/>
  <c r="O160" i="13" s="1"/>
  <c r="BI160" i="13"/>
  <c r="K371" i="7"/>
  <c r="AV160" i="13"/>
  <c r="AJ161" i="13" s="1"/>
  <c r="L370" i="7"/>
  <c r="G270" i="12" s="1"/>
  <c r="R160" i="13" l="1"/>
  <c r="AA161" i="13" s="1"/>
  <c r="AU160" i="13"/>
  <c r="AI161" i="13" s="1"/>
  <c r="AR161" i="13" s="1"/>
  <c r="BH160" i="13"/>
  <c r="J371" i="7"/>
  <c r="G371" i="7"/>
  <c r="H371" i="7"/>
  <c r="BB160" i="13"/>
  <c r="BE160" i="13" s="1"/>
  <c r="H160" i="13"/>
  <c r="Q160" i="13" s="1"/>
  <c r="I371" i="7"/>
  <c r="H270" i="12"/>
  <c r="I270" i="12" s="1"/>
  <c r="BC160" i="13"/>
  <c r="BF160" i="13" s="1"/>
  <c r="BD160" i="13"/>
  <c r="BG160" i="13" s="1"/>
  <c r="J160" i="13"/>
  <c r="AW160" i="13"/>
  <c r="AK161" i="13" s="1"/>
  <c r="AT161" i="13" s="1"/>
  <c r="AS161" i="13" l="1"/>
  <c r="L371" i="7"/>
  <c r="G271" i="12" s="1"/>
  <c r="H271" i="12" s="1"/>
  <c r="I271" i="12" s="1"/>
  <c r="BA160" i="13"/>
  <c r="Z161" i="13"/>
  <c r="K160" i="13"/>
  <c r="J271" i="12"/>
  <c r="S160" i="13"/>
  <c r="AB161" i="13" s="1"/>
  <c r="BK160" i="13"/>
  <c r="M160" i="13"/>
  <c r="P160" i="13" s="1"/>
  <c r="F371" i="7" l="1"/>
  <c r="G372" i="7" s="1"/>
  <c r="BI161" i="13"/>
  <c r="BJ161" i="13"/>
  <c r="N160" i="13"/>
  <c r="BH161" i="13"/>
  <c r="AV161" i="13"/>
  <c r="AJ162" i="13" s="1"/>
  <c r="H161" i="13"/>
  <c r="AU161" i="13"/>
  <c r="AI162" i="13" s="1"/>
  <c r="J272" i="12"/>
  <c r="I161" i="13"/>
  <c r="AW161" i="13"/>
  <c r="AK162" i="13" s="1"/>
  <c r="J161" i="13"/>
  <c r="AR162" i="13" l="1"/>
  <c r="H372" i="7"/>
  <c r="K372" i="7"/>
  <c r="J372" i="7"/>
  <c r="I372" i="7"/>
  <c r="K161" i="13"/>
  <c r="Q161" i="13"/>
  <c r="Z162" i="13" s="1"/>
  <c r="F372" i="7" s="1"/>
  <c r="L161" i="13"/>
  <c r="O161" i="13" s="1"/>
  <c r="R161" i="13"/>
  <c r="AA162" i="13" s="1"/>
  <c r="M161" i="13"/>
  <c r="P161" i="13" s="1"/>
  <c r="S161" i="13"/>
  <c r="AB162" i="13" s="1"/>
  <c r="BK161" i="13"/>
  <c r="BD161" i="13"/>
  <c r="AT162" i="13" s="1"/>
  <c r="BC161" i="13"/>
  <c r="AS162" i="13" s="1"/>
  <c r="BB161" i="13"/>
  <c r="BA161" i="13"/>
  <c r="BH162" i="13" l="1"/>
  <c r="BI162" i="13"/>
  <c r="L372" i="7"/>
  <c r="G272" i="12" s="1"/>
  <c r="H272" i="12" s="1"/>
  <c r="I272" i="12" s="1"/>
  <c r="BJ162" i="13"/>
  <c r="N161" i="13"/>
  <c r="G373" i="7"/>
  <c r="BE161" i="13"/>
  <c r="BG161" i="13"/>
  <c r="BF161" i="13"/>
  <c r="J273" i="12" l="1"/>
  <c r="H373" i="7"/>
  <c r="I373" i="7"/>
  <c r="K373" i="7"/>
  <c r="J373" i="7"/>
  <c r="AW162" i="13"/>
  <c r="AK163" i="13" s="1"/>
  <c r="J162" i="13"/>
  <c r="BB162" i="13"/>
  <c r="BE162" i="13" s="1"/>
  <c r="I162" i="13"/>
  <c r="AV162" i="13"/>
  <c r="AJ163" i="13" s="1"/>
  <c r="AU162" i="13"/>
  <c r="AI163" i="13" s="1"/>
  <c r="H162" i="13"/>
  <c r="AT163" i="13" l="1"/>
  <c r="AR163" i="13"/>
  <c r="AU163" i="13"/>
  <c r="AI164" i="13" s="1"/>
  <c r="BA162" i="13"/>
  <c r="L373" i="7"/>
  <c r="G273" i="12" s="1"/>
  <c r="S162" i="13"/>
  <c r="AB163" i="13" s="1"/>
  <c r="M162" i="13"/>
  <c r="P162" i="13" s="1"/>
  <c r="BD162" i="13"/>
  <c r="BG162" i="13" s="1"/>
  <c r="BK162" i="13"/>
  <c r="K162" i="13"/>
  <c r="Q162" i="13"/>
  <c r="Z163" i="13" s="1"/>
  <c r="R162" i="13"/>
  <c r="AA163" i="13" s="1"/>
  <c r="L162" i="13"/>
  <c r="O162" i="13" s="1"/>
  <c r="BC162" i="13"/>
  <c r="BF162" i="13" s="1"/>
  <c r="F373" i="7" l="1"/>
  <c r="AS163" i="13"/>
  <c r="H163" i="13"/>
  <c r="Q163" i="13" s="1"/>
  <c r="BH163" i="13"/>
  <c r="N162" i="13"/>
  <c r="BJ163" i="13"/>
  <c r="H273" i="12"/>
  <c r="I273" i="12" s="1"/>
  <c r="BB163" i="13"/>
  <c r="BE163" i="13" s="1"/>
  <c r="AR164" i="13" l="1"/>
  <c r="K163" i="13"/>
  <c r="N163" i="13" s="1"/>
  <c r="AV163" i="13"/>
  <c r="AJ164" i="13" s="1"/>
  <c r="BI163" i="13"/>
  <c r="J274" i="12"/>
  <c r="BC163" i="13"/>
  <c r="BF163" i="13" s="1"/>
  <c r="I163" i="13"/>
  <c r="R163" i="13" s="1"/>
  <c r="AW163" i="13"/>
  <c r="AK164" i="13" s="1"/>
  <c r="AT164" i="13" s="1"/>
  <c r="Z164" i="13"/>
  <c r="J163" i="13"/>
  <c r="S163" i="13" s="1"/>
  <c r="AB164" i="13" s="1"/>
  <c r="BD163" i="13"/>
  <c r="K374" i="7"/>
  <c r="G374" i="7"/>
  <c r="H374" i="7"/>
  <c r="I374" i="7"/>
  <c r="J374" i="7"/>
  <c r="AS164" i="13" l="1"/>
  <c r="BJ164" i="13"/>
  <c r="BH164" i="13"/>
  <c r="H164" i="13"/>
  <c r="K164" i="13" s="1"/>
  <c r="AA164" i="13"/>
  <c r="F374" i="7" s="1"/>
  <c r="BK163" i="13"/>
  <c r="L163" i="13"/>
  <c r="M163" i="13"/>
  <c r="P163" i="13" s="1"/>
  <c r="BA163" i="13"/>
  <c r="AU164" i="13"/>
  <c r="AI165" i="13" s="1"/>
  <c r="BG163" i="13"/>
  <c r="L374" i="7"/>
  <c r="G274" i="12" s="1"/>
  <c r="AR165" i="13" l="1"/>
  <c r="O163" i="13"/>
  <c r="I164" i="13"/>
  <c r="L164" i="13" s="1"/>
  <c r="BI164" i="13"/>
  <c r="N164" i="13"/>
  <c r="K375" i="7"/>
  <c r="Q164" i="13"/>
  <c r="Z165" i="13" s="1"/>
  <c r="AV164" i="13"/>
  <c r="AJ165" i="13" s="1"/>
  <c r="BC164" i="13"/>
  <c r="BB164" i="13"/>
  <c r="H274" i="12"/>
  <c r="I274" i="12" s="1"/>
  <c r="J164" i="13"/>
  <c r="AW164" i="13"/>
  <c r="AK165" i="13" s="1"/>
  <c r="AS165" i="13" l="1"/>
  <c r="O164" i="13"/>
  <c r="H375" i="7"/>
  <c r="R164" i="13"/>
  <c r="AA165" i="13" s="1"/>
  <c r="F375" i="7" s="1"/>
  <c r="G375" i="7"/>
  <c r="J375" i="7"/>
  <c r="I375" i="7"/>
  <c r="BF164" i="13"/>
  <c r="BA164" i="13"/>
  <c r="BE164" i="13"/>
  <c r="S164" i="13"/>
  <c r="AB165" i="13" s="1"/>
  <c r="M164" i="13"/>
  <c r="P164" i="13" s="1"/>
  <c r="J275" i="12"/>
  <c r="BD164" i="13"/>
  <c r="BG164" i="13" s="1"/>
  <c r="BK164" i="13"/>
  <c r="AT165" i="13" l="1"/>
  <c r="BJ165" i="13"/>
  <c r="BH165" i="13"/>
  <c r="AV165" i="13"/>
  <c r="AJ166" i="13" s="1"/>
  <c r="BI165" i="13"/>
  <c r="L375" i="7"/>
  <c r="G275" i="12" s="1"/>
  <c r="H275" i="12" s="1"/>
  <c r="I275" i="12" s="1"/>
  <c r="J376" i="7"/>
  <c r="I165" i="13"/>
  <c r="BB165" i="13"/>
  <c r="BE165" i="13" s="1"/>
  <c r="H165" i="13"/>
  <c r="AU165" i="13"/>
  <c r="AI166" i="13" s="1"/>
  <c r="AR166" i="13" s="1"/>
  <c r="K376" i="7" l="1"/>
  <c r="G376" i="7"/>
  <c r="H376" i="7"/>
  <c r="I376" i="7"/>
  <c r="L165" i="13"/>
  <c r="O165" i="13" s="1"/>
  <c r="R165" i="13"/>
  <c r="AA166" i="13" s="1"/>
  <c r="J165" i="13"/>
  <c r="S165" i="13" s="1"/>
  <c r="AB166" i="13" s="1"/>
  <c r="AW165" i="13"/>
  <c r="AK166" i="13" s="1"/>
  <c r="J276" i="12"/>
  <c r="Q165" i="13"/>
  <c r="Z166" i="13" s="1"/>
  <c r="K165" i="13"/>
  <c r="BD165" i="13"/>
  <c r="BG165" i="13" s="1"/>
  <c r="BA165" i="13"/>
  <c r="BC165" i="13"/>
  <c r="AS166" i="13" s="1"/>
  <c r="F376" i="7" l="1"/>
  <c r="BK165" i="13"/>
  <c r="AT166" i="13"/>
  <c r="BI166" i="13"/>
  <c r="N165" i="13"/>
  <c r="BH166" i="13"/>
  <c r="L376" i="7"/>
  <c r="G276" i="12" s="1"/>
  <c r="M165" i="13"/>
  <c r="P165" i="13" s="1"/>
  <c r="BF165" i="13"/>
  <c r="AU166" i="13"/>
  <c r="AI167" i="13" s="1"/>
  <c r="H166" i="13"/>
  <c r="AW166" i="13" l="1"/>
  <c r="AK167" i="13" s="1"/>
  <c r="AT167" i="13" s="1"/>
  <c r="BJ166" i="13"/>
  <c r="H276" i="12"/>
  <c r="I276" i="12" s="1"/>
  <c r="BD166" i="13"/>
  <c r="J166" i="13"/>
  <c r="M166" i="13" s="1"/>
  <c r="P166" i="13" s="1"/>
  <c r="BB166" i="13"/>
  <c r="AR167" i="13" s="1"/>
  <c r="H377" i="7"/>
  <c r="K377" i="7"/>
  <c r="I377" i="7"/>
  <c r="J377" i="7"/>
  <c r="G377" i="7"/>
  <c r="K166" i="13"/>
  <c r="Q166" i="13"/>
  <c r="Z167" i="13" s="1"/>
  <c r="I166" i="13"/>
  <c r="AV166" i="13"/>
  <c r="AJ167" i="13" s="1"/>
  <c r="N166" i="13" l="1"/>
  <c r="J277" i="12"/>
  <c r="BH167" i="13"/>
  <c r="S166" i="13"/>
  <c r="AB167" i="13" s="1"/>
  <c r="BC166" i="13"/>
  <c r="BF166" i="13" s="1"/>
  <c r="BG166" i="13"/>
  <c r="R166" i="13"/>
  <c r="AA167" i="13" s="1"/>
  <c r="F377" i="7" s="1"/>
  <c r="L166" i="13"/>
  <c r="O166" i="13" s="1"/>
  <c r="BA166" i="13"/>
  <c r="BE166" i="13"/>
  <c r="L377" i="7"/>
  <c r="G277" i="12" s="1"/>
  <c r="BK166" i="13"/>
  <c r="AS167" i="13" l="1"/>
  <c r="BJ167" i="13"/>
  <c r="J378" i="7"/>
  <c r="H277" i="12"/>
  <c r="I277" i="12" s="1"/>
  <c r="AU167" i="13"/>
  <c r="AI168" i="13" s="1"/>
  <c r="H167" i="13"/>
  <c r="AW167" i="13"/>
  <c r="AK168" i="13" s="1"/>
  <c r="J167" i="13"/>
  <c r="I167" i="13" l="1"/>
  <c r="BK167" i="13" s="1"/>
  <c r="BI167" i="13"/>
  <c r="H378" i="7"/>
  <c r="BA167" i="13"/>
  <c r="BD167" i="13"/>
  <c r="BG167" i="13" s="1"/>
  <c r="AV167" i="13"/>
  <c r="AJ168" i="13" s="1"/>
  <c r="I378" i="7"/>
  <c r="G378" i="7"/>
  <c r="K378" i="7"/>
  <c r="BB167" i="13"/>
  <c r="BE167" i="13" s="1"/>
  <c r="K167" i="13"/>
  <c r="Q167" i="13"/>
  <c r="Z168" i="13" s="1"/>
  <c r="J278" i="12"/>
  <c r="M167" i="13"/>
  <c r="P167" i="13" s="1"/>
  <c r="S167" i="13"/>
  <c r="AB168" i="13" s="1"/>
  <c r="AR168" i="13" l="1"/>
  <c r="BH168" i="13" s="1"/>
  <c r="AT168" i="13"/>
  <c r="BJ168" i="13" s="1"/>
  <c r="L167" i="13"/>
  <c r="O167" i="13" s="1"/>
  <c r="R167" i="13"/>
  <c r="AA168" i="13" s="1"/>
  <c r="F378" i="7" s="1"/>
  <c r="N167" i="13"/>
  <c r="L378" i="7"/>
  <c r="G278" i="12" s="1"/>
  <c r="BC167" i="13"/>
  <c r="BF167" i="13" s="1"/>
  <c r="AS168" i="13" l="1"/>
  <c r="I168" i="13"/>
  <c r="H168" i="13"/>
  <c r="Q168" i="13" s="1"/>
  <c r="H379" i="7"/>
  <c r="H278" i="12"/>
  <c r="I278" i="12" s="1"/>
  <c r="AU168" i="13"/>
  <c r="AI169" i="13" s="1"/>
  <c r="AR169" i="13" s="1"/>
  <c r="J168" i="13"/>
  <c r="AW168" i="13"/>
  <c r="AK169" i="13" s="1"/>
  <c r="BB168" i="13"/>
  <c r="BE168" i="13" s="1"/>
  <c r="K168" i="13" l="1"/>
  <c r="N168" i="13" s="1"/>
  <c r="BI168" i="13"/>
  <c r="AV168" i="13"/>
  <c r="AJ169" i="13" s="1"/>
  <c r="BK168" i="13"/>
  <c r="I379" i="7"/>
  <c r="J279" i="12"/>
  <c r="K379" i="7"/>
  <c r="G379" i="7"/>
  <c r="J379" i="7"/>
  <c r="Z169" i="13"/>
  <c r="BD168" i="13"/>
  <c r="AT169" i="13" s="1"/>
  <c r="M168" i="13"/>
  <c r="P168" i="13" s="1"/>
  <c r="S168" i="13"/>
  <c r="AB169" i="13" s="1"/>
  <c r="R168" i="13"/>
  <c r="L168" i="13"/>
  <c r="O168" i="13" s="1"/>
  <c r="BH169" i="13" l="1"/>
  <c r="BJ169" i="13"/>
  <c r="BC168" i="13"/>
  <c r="BF168" i="13" s="1"/>
  <c r="AA169" i="13"/>
  <c r="F379" i="7" s="1"/>
  <c r="BA168" i="13"/>
  <c r="L379" i="7"/>
  <c r="G279" i="12" s="1"/>
  <c r="H279" i="12" s="1"/>
  <c r="I279" i="12" s="1"/>
  <c r="BB169" i="13"/>
  <c r="BE169" i="13" s="1"/>
  <c r="BG168" i="13"/>
  <c r="AU169" i="13"/>
  <c r="AI170" i="13" s="1"/>
  <c r="AR170" i="13" s="1"/>
  <c r="H169" i="13"/>
  <c r="AS169" i="13" l="1"/>
  <c r="I169" i="13"/>
  <c r="R169" i="13" s="1"/>
  <c r="G380" i="7"/>
  <c r="AW169" i="13"/>
  <c r="AK170" i="13" s="1"/>
  <c r="J169" i="13"/>
  <c r="K169" i="13"/>
  <c r="Q169" i="13"/>
  <c r="Z170" i="13" s="1"/>
  <c r="J280" i="12"/>
  <c r="BI169" i="13" l="1"/>
  <c r="BH170" i="13"/>
  <c r="N169" i="13"/>
  <c r="K380" i="7"/>
  <c r="J380" i="7"/>
  <c r="H380" i="7"/>
  <c r="I380" i="7"/>
  <c r="AU170" i="13"/>
  <c r="AI171" i="13" s="1"/>
  <c r="AV169" i="13"/>
  <c r="AJ170" i="13" s="1"/>
  <c r="L169" i="13"/>
  <c r="O169" i="13" s="1"/>
  <c r="H170" i="13"/>
  <c r="Q170" i="13" s="1"/>
  <c r="BK169" i="13"/>
  <c r="M169" i="13"/>
  <c r="P169" i="13" s="1"/>
  <c r="S169" i="13"/>
  <c r="AB170" i="13" s="1"/>
  <c r="BD169" i="13"/>
  <c r="BG169" i="13" s="1"/>
  <c r="AT170" i="13" l="1"/>
  <c r="L380" i="7"/>
  <c r="G280" i="12" s="1"/>
  <c r="H280" i="12" s="1"/>
  <c r="I280" i="12" s="1"/>
  <c r="BA169" i="13"/>
  <c r="AA170" i="13"/>
  <c r="F380" i="7" s="1"/>
  <c r="BC169" i="13"/>
  <c r="BF169" i="13" s="1"/>
  <c r="K170" i="13"/>
  <c r="Z171" i="13"/>
  <c r="AS170" i="13" l="1"/>
  <c r="J281" i="12"/>
  <c r="AW170" i="13"/>
  <c r="AK171" i="13" s="1"/>
  <c r="BJ170" i="13"/>
  <c r="N170" i="13"/>
  <c r="K381" i="7"/>
  <c r="BD170" i="13"/>
  <c r="J170" i="13"/>
  <c r="S170" i="13" s="1"/>
  <c r="BB170" i="13"/>
  <c r="AR171" i="13" s="1"/>
  <c r="AT171" i="13" l="1"/>
  <c r="BH171" i="13"/>
  <c r="AV170" i="13"/>
  <c r="AJ171" i="13" s="1"/>
  <c r="BI170" i="13"/>
  <c r="G381" i="7"/>
  <c r="I381" i="7"/>
  <c r="J381" i="7"/>
  <c r="I170" i="13"/>
  <c r="L170" i="13" s="1"/>
  <c r="H381" i="7"/>
  <c r="M170" i="13"/>
  <c r="P170" i="13" s="1"/>
  <c r="AB171" i="13"/>
  <c r="BG170" i="13"/>
  <c r="BE170" i="13"/>
  <c r="O170" i="13" l="1"/>
  <c r="BJ171" i="13"/>
  <c r="L381" i="7"/>
  <c r="G281" i="12" s="1"/>
  <c r="BC170" i="13"/>
  <c r="AS171" i="13" s="1"/>
  <c r="R170" i="13"/>
  <c r="AA171" i="13" s="1"/>
  <c r="F381" i="7" s="1"/>
  <c r="BA170" i="13"/>
  <c r="BK170" i="13"/>
  <c r="AW171" i="13"/>
  <c r="AK172" i="13" s="1"/>
  <c r="J171" i="13"/>
  <c r="M171" i="13" s="1"/>
  <c r="P171" i="13" s="1"/>
  <c r="AU171" i="13"/>
  <c r="AI172" i="13" s="1"/>
  <c r="H171" i="13"/>
  <c r="BI171" i="13" l="1"/>
  <c r="BF170" i="13"/>
  <c r="I171" i="13"/>
  <c r="R171" i="13" s="1"/>
  <c r="H281" i="12"/>
  <c r="I281" i="12" s="1"/>
  <c r="BB171" i="13"/>
  <c r="BE171" i="13" s="1"/>
  <c r="BD171" i="13"/>
  <c r="BG171" i="13" s="1"/>
  <c r="S171" i="13"/>
  <c r="AB172" i="13" s="1"/>
  <c r="Q171" i="13"/>
  <c r="K171" i="13"/>
  <c r="AT172" i="13" l="1"/>
  <c r="AR172" i="13"/>
  <c r="N171" i="13"/>
  <c r="Z172" i="13"/>
  <c r="L171" i="13"/>
  <c r="O171" i="13" s="1"/>
  <c r="J282" i="12"/>
  <c r="AV171" i="13"/>
  <c r="AJ172" i="13" s="1"/>
  <c r="BK171" i="13"/>
  <c r="G382" i="7"/>
  <c r="J382" i="7"/>
  <c r="K382" i="7"/>
  <c r="H382" i="7"/>
  <c r="I382" i="7"/>
  <c r="BH172" i="13" l="1"/>
  <c r="J172" i="13"/>
  <c r="M172" i="13" s="1"/>
  <c r="P172" i="13" s="1"/>
  <c r="BJ172" i="13"/>
  <c r="H172" i="13"/>
  <c r="Q172" i="13" s="1"/>
  <c r="BB172" i="13"/>
  <c r="BC171" i="13"/>
  <c r="BF171" i="13" s="1"/>
  <c r="AA172" i="13"/>
  <c r="F382" i="7" s="1"/>
  <c r="AU172" i="13"/>
  <c r="AI173" i="13" s="1"/>
  <c r="BA171" i="13"/>
  <c r="L382" i="7"/>
  <c r="G282" i="12" s="1"/>
  <c r="AW172" i="13"/>
  <c r="AK173" i="13" s="1"/>
  <c r="AS172" i="13" l="1"/>
  <c r="AR173" i="13"/>
  <c r="BI172" i="13"/>
  <c r="S172" i="13"/>
  <c r="AB173" i="13" s="1"/>
  <c r="K172" i="13"/>
  <c r="Z173" i="13"/>
  <c r="H282" i="12"/>
  <c r="I282" i="12" s="1"/>
  <c r="BD172" i="13"/>
  <c r="BG172" i="13" s="1"/>
  <c r="BE172" i="13"/>
  <c r="AT173" i="13" l="1"/>
  <c r="N172" i="13"/>
  <c r="BC172" i="13"/>
  <c r="BF172" i="13" s="1"/>
  <c r="AV172" i="13"/>
  <c r="AJ173" i="13" s="1"/>
  <c r="AS173" i="13" s="1"/>
  <c r="I172" i="13"/>
  <c r="BK172" i="13" s="1"/>
  <c r="BA172" i="13"/>
  <c r="H383" i="7"/>
  <c r="J383" i="7"/>
  <c r="I383" i="7"/>
  <c r="G383" i="7"/>
  <c r="K383" i="7"/>
  <c r="J283" i="12"/>
  <c r="BJ173" i="13" l="1"/>
  <c r="AU173" i="13"/>
  <c r="AI174" i="13" s="1"/>
  <c r="L172" i="13"/>
  <c r="R172" i="13"/>
  <c r="AA173" i="13" s="1"/>
  <c r="F383" i="7" s="1"/>
  <c r="L383" i="7"/>
  <c r="G283" i="12" s="1"/>
  <c r="J173" i="13"/>
  <c r="M173" i="13" s="1"/>
  <c r="P173" i="13" s="1"/>
  <c r="AW173" i="13"/>
  <c r="AK174" i="13" s="1"/>
  <c r="I173" i="13" l="1"/>
  <c r="R173" i="13" s="1"/>
  <c r="AA174" i="13" s="1"/>
  <c r="BI173" i="13"/>
  <c r="BB173" i="13"/>
  <c r="BE173" i="13" s="1"/>
  <c r="BH173" i="13"/>
  <c r="O172" i="13"/>
  <c r="H173" i="13"/>
  <c r="AV173" i="13"/>
  <c r="AJ174" i="13" s="1"/>
  <c r="H283" i="12"/>
  <c r="I283" i="12" s="1"/>
  <c r="BD173" i="13"/>
  <c r="BG173" i="13" s="1"/>
  <c r="BA173" i="13"/>
  <c r="S173" i="13"/>
  <c r="AB174" i="13" s="1"/>
  <c r="BC173" i="13"/>
  <c r="BF173" i="13" s="1"/>
  <c r="AR174" i="13" l="1"/>
  <c r="AS174" i="13"/>
  <c r="AT174" i="13"/>
  <c r="BK173" i="13"/>
  <c r="L173" i="13"/>
  <c r="O173" i="13" s="1"/>
  <c r="Q173" i="13"/>
  <c r="Z174" i="13" s="1"/>
  <c r="F384" i="7" s="1"/>
  <c r="K173" i="13"/>
  <c r="J384" i="7"/>
  <c r="I384" i="7"/>
  <c r="H384" i="7"/>
  <c r="K384" i="7"/>
  <c r="G384" i="7"/>
  <c r="J284" i="12"/>
  <c r="BI174" i="13" l="1"/>
  <c r="N173" i="13"/>
  <c r="BJ174" i="13"/>
  <c r="L384" i="7"/>
  <c r="G284" i="12" s="1"/>
  <c r="I174" i="13"/>
  <c r="AV174" i="13"/>
  <c r="AJ175" i="13" s="1"/>
  <c r="H385" i="7"/>
  <c r="G385" i="7"/>
  <c r="K385" i="7"/>
  <c r="J385" i="7"/>
  <c r="I385" i="7"/>
  <c r="BB174" i="13" l="1"/>
  <c r="BE174" i="13" s="1"/>
  <c r="BH174" i="13"/>
  <c r="BD174" i="13"/>
  <c r="BG174" i="13" s="1"/>
  <c r="AU174" i="13"/>
  <c r="AI175" i="13" s="1"/>
  <c r="AR175" i="13" s="1"/>
  <c r="H174" i="13"/>
  <c r="BA174" i="13"/>
  <c r="J174" i="13"/>
  <c r="M174" i="13" s="1"/>
  <c r="P174" i="13" s="1"/>
  <c r="AW174" i="13"/>
  <c r="AK175" i="13" s="1"/>
  <c r="H284" i="12"/>
  <c r="I284" i="12" s="1"/>
  <c r="L174" i="13"/>
  <c r="O174" i="13" s="1"/>
  <c r="R174" i="13"/>
  <c r="AA175" i="13" s="1"/>
  <c r="L385" i="7"/>
  <c r="G285" i="12" s="1"/>
  <c r="BC174" i="13"/>
  <c r="BF174" i="13" s="1"/>
  <c r="AT175" i="13" l="1"/>
  <c r="AS175" i="13"/>
  <c r="S174" i="13"/>
  <c r="AB175" i="13" s="1"/>
  <c r="BK174" i="13"/>
  <c r="Q174" i="13"/>
  <c r="Z175" i="13" s="1"/>
  <c r="F385" i="7" s="1"/>
  <c r="K174" i="13"/>
  <c r="J285" i="12"/>
  <c r="H285" i="12"/>
  <c r="I285" i="12" s="1"/>
  <c r="BH175" i="13" l="1"/>
  <c r="N174" i="13"/>
  <c r="J386" i="7"/>
  <c r="H175" i="13"/>
  <c r="K175" i="13" s="1"/>
  <c r="BJ175" i="13"/>
  <c r="BB175" i="13"/>
  <c r="BE175" i="13" s="1"/>
  <c r="AU175" i="13"/>
  <c r="AI176" i="13" s="1"/>
  <c r="AR176" i="13" s="1"/>
  <c r="J286" i="12"/>
  <c r="AV175" i="13" l="1"/>
  <c r="AJ176" i="13" s="1"/>
  <c r="BI175" i="13"/>
  <c r="N175" i="13"/>
  <c r="I175" i="13"/>
  <c r="R175" i="13" s="1"/>
  <c r="G386" i="7"/>
  <c r="Q175" i="13"/>
  <c r="Z176" i="13" s="1"/>
  <c r="K386" i="7"/>
  <c r="I386" i="7"/>
  <c r="H386" i="7"/>
  <c r="J175" i="13"/>
  <c r="M175" i="13" s="1"/>
  <c r="P175" i="13" s="1"/>
  <c r="BA175" i="13"/>
  <c r="AW175" i="13"/>
  <c r="AK176" i="13" s="1"/>
  <c r="BD175" i="13"/>
  <c r="BG175" i="13" s="1"/>
  <c r="AT176" i="13" l="1"/>
  <c r="L175" i="13"/>
  <c r="O175" i="13" s="1"/>
  <c r="AU176" i="13"/>
  <c r="AI177" i="13" s="1"/>
  <c r="AR177" i="13" s="1"/>
  <c r="BH176" i="13"/>
  <c r="BK175" i="13"/>
  <c r="S175" i="13"/>
  <c r="AB176" i="13" s="1"/>
  <c r="L386" i="7"/>
  <c r="G286" i="12" s="1"/>
  <c r="H286" i="12" s="1"/>
  <c r="I286" i="12" s="1"/>
  <c r="AA176" i="13"/>
  <c r="BC175" i="13"/>
  <c r="AS176" i="13" s="1"/>
  <c r="H176" i="13"/>
  <c r="K176" i="13" s="1"/>
  <c r="BB176" i="13"/>
  <c r="BE176" i="13" s="1"/>
  <c r="F386" i="7" l="1"/>
  <c r="I387" i="7" s="1"/>
  <c r="BJ176" i="13"/>
  <c r="N176" i="13"/>
  <c r="J387" i="7"/>
  <c r="BD176" i="13"/>
  <c r="BG176" i="13" s="1"/>
  <c r="BF175" i="13"/>
  <c r="BI176" i="13"/>
  <c r="J176" i="13"/>
  <c r="AW176" i="13"/>
  <c r="AK177" i="13" s="1"/>
  <c r="Q176" i="13"/>
  <c r="Z177" i="13" s="1"/>
  <c r="J287" i="12"/>
  <c r="AT177" i="13" l="1"/>
  <c r="G387" i="7"/>
  <c r="K387" i="7"/>
  <c r="H387" i="7"/>
  <c r="BH177" i="13"/>
  <c r="L387" i="7"/>
  <c r="G287" i="12" s="1"/>
  <c r="H287" i="12" s="1"/>
  <c r="I287" i="12" s="1"/>
  <c r="AV176" i="13"/>
  <c r="AJ177" i="13" s="1"/>
  <c r="I176" i="13"/>
  <c r="S176" i="13"/>
  <c r="AB177" i="13" s="1"/>
  <c r="M176" i="13"/>
  <c r="P176" i="13" s="1"/>
  <c r="H177" i="13"/>
  <c r="AU177" i="13"/>
  <c r="AI178" i="13" s="1"/>
  <c r="J288" i="12" l="1"/>
  <c r="AW177" i="13"/>
  <c r="AK178" i="13" s="1"/>
  <c r="BJ177" i="13"/>
  <c r="J177" i="13"/>
  <c r="M177" i="13" s="1"/>
  <c r="P177" i="13" s="1"/>
  <c r="BC176" i="13"/>
  <c r="BF176" i="13" s="1"/>
  <c r="BA176" i="13"/>
  <c r="L176" i="13"/>
  <c r="BK176" i="13"/>
  <c r="R176" i="13"/>
  <c r="AA177" i="13" s="1"/>
  <c r="F387" i="7" s="1"/>
  <c r="Q177" i="13"/>
  <c r="K177" i="13"/>
  <c r="AS177" i="13" l="1"/>
  <c r="O176" i="13"/>
  <c r="N177" i="13"/>
  <c r="S177" i="13"/>
  <c r="Z178" i="13"/>
  <c r="I177" i="13" l="1"/>
  <c r="BK177" i="13" s="1"/>
  <c r="BI177" i="13"/>
  <c r="AV177" i="13"/>
  <c r="AJ178" i="13" s="1"/>
  <c r="BA177" i="13"/>
  <c r="BD177" i="13"/>
  <c r="AT178" i="13" s="1"/>
  <c r="BB177" i="13"/>
  <c r="AR178" i="13" s="1"/>
  <c r="G388" i="7"/>
  <c r="H388" i="7"/>
  <c r="K388" i="7"/>
  <c r="I388" i="7"/>
  <c r="J388" i="7"/>
  <c r="AB178" i="13"/>
  <c r="R177" i="13" l="1"/>
  <c r="AA178" i="13" s="1"/>
  <c r="F388" i="7" s="1"/>
  <c r="L177" i="13"/>
  <c r="BC177" i="13"/>
  <c r="AS178" i="13" s="1"/>
  <c r="BE177" i="13"/>
  <c r="BG177" i="13"/>
  <c r="BJ178" i="13"/>
  <c r="L388" i="7"/>
  <c r="G288" i="12" s="1"/>
  <c r="J389" i="7" l="1"/>
  <c r="BB178" i="13"/>
  <c r="BE178" i="13" s="1"/>
  <c r="BH178" i="13"/>
  <c r="O177" i="13"/>
  <c r="BF177" i="13"/>
  <c r="BI178" i="13"/>
  <c r="H288" i="12"/>
  <c r="I288" i="12" s="1"/>
  <c r="J178" i="13"/>
  <c r="AW178" i="13"/>
  <c r="AK179" i="13" s="1"/>
  <c r="AU178" i="13"/>
  <c r="AI179" i="13" s="1"/>
  <c r="AR179" i="13" s="1"/>
  <c r="H178" i="13"/>
  <c r="I389" i="7" l="1"/>
  <c r="G389" i="7"/>
  <c r="K389" i="7"/>
  <c r="H389" i="7"/>
  <c r="I178" i="13"/>
  <c r="BK178" i="13" s="1"/>
  <c r="AV178" i="13"/>
  <c r="AJ179" i="13" s="1"/>
  <c r="BD178" i="13"/>
  <c r="BG178" i="13" s="1"/>
  <c r="S178" i="13"/>
  <c r="AB179" i="13" s="1"/>
  <c r="M178" i="13"/>
  <c r="P178" i="13" s="1"/>
  <c r="J289" i="12"/>
  <c r="Q178" i="13"/>
  <c r="Z179" i="13" s="1"/>
  <c r="K178" i="13"/>
  <c r="AT179" i="13" l="1"/>
  <c r="L389" i="7"/>
  <c r="G289" i="12" s="1"/>
  <c r="H289" i="12" s="1"/>
  <c r="I289" i="12" s="1"/>
  <c r="AU179" i="13"/>
  <c r="AI180" i="13" s="1"/>
  <c r="AR180" i="13" s="1"/>
  <c r="BH179" i="13"/>
  <c r="N178" i="13"/>
  <c r="BC178" i="13"/>
  <c r="BF178" i="13" s="1"/>
  <c r="BA178" i="13"/>
  <c r="R178" i="13"/>
  <c r="AA179" i="13" s="1"/>
  <c r="F389" i="7" s="1"/>
  <c r="L178" i="13"/>
  <c r="O178" i="13" s="1"/>
  <c r="BJ179" i="13"/>
  <c r="BB179" i="13"/>
  <c r="BE179" i="13" s="1"/>
  <c r="H179" i="13"/>
  <c r="AS179" i="13" l="1"/>
  <c r="I179" i="13"/>
  <c r="R179" i="13" s="1"/>
  <c r="AA180" i="13" s="1"/>
  <c r="BI179" i="13"/>
  <c r="H390" i="7"/>
  <c r="AV179" i="13"/>
  <c r="AJ180" i="13" s="1"/>
  <c r="AS180" i="13" s="1"/>
  <c r="J179" i="13"/>
  <c r="AW179" i="13"/>
  <c r="AK180" i="13" s="1"/>
  <c r="K179" i="13"/>
  <c r="Q179" i="13"/>
  <c r="Z180" i="13" s="1"/>
  <c r="J290" i="12"/>
  <c r="BA179" i="13"/>
  <c r="BC179" i="13"/>
  <c r="BF179" i="13" s="1"/>
  <c r="L179" i="13" l="1"/>
  <c r="O179" i="13" s="1"/>
  <c r="I390" i="7"/>
  <c r="K390" i="7"/>
  <c r="G390" i="7"/>
  <c r="J390" i="7"/>
  <c r="BH180" i="13"/>
  <c r="N179" i="13"/>
  <c r="S179" i="13"/>
  <c r="AB180" i="13" s="1"/>
  <c r="F390" i="7" s="1"/>
  <c r="BK179" i="13"/>
  <c r="M179" i="13"/>
  <c r="P179" i="13" s="1"/>
  <c r="AU180" i="13"/>
  <c r="AI181" i="13" s="1"/>
  <c r="H180" i="13"/>
  <c r="BD179" i="13"/>
  <c r="BG179" i="13" s="1"/>
  <c r="H391" i="7" l="1"/>
  <c r="AT180" i="13"/>
  <c r="L390" i="7"/>
  <c r="G290" i="12" s="1"/>
  <c r="H290" i="12" s="1"/>
  <c r="I290" i="12" s="1"/>
  <c r="I180" i="13"/>
  <c r="L180" i="13" s="1"/>
  <c r="O180" i="13" s="1"/>
  <c r="BI180" i="13"/>
  <c r="AV180" i="13"/>
  <c r="AJ181" i="13" s="1"/>
  <c r="I391" i="7"/>
  <c r="J391" i="7"/>
  <c r="G391" i="7"/>
  <c r="K391" i="7"/>
  <c r="K180" i="13"/>
  <c r="Q180" i="13"/>
  <c r="Z181" i="13" s="1"/>
  <c r="BJ180" i="13"/>
  <c r="R180" i="13" l="1"/>
  <c r="AA181" i="13" s="1"/>
  <c r="N180" i="13"/>
  <c r="L391" i="7"/>
  <c r="G291" i="12" s="1"/>
  <c r="BB180" i="13"/>
  <c r="AR181" i="13" s="1"/>
  <c r="BA180" i="13"/>
  <c r="BD180" i="13"/>
  <c r="BG180" i="13" s="1"/>
  <c r="AW180" i="13"/>
  <c r="AK181" i="13" s="1"/>
  <c r="J180" i="13"/>
  <c r="J291" i="12"/>
  <c r="BC180" i="13"/>
  <c r="AS181" i="13" s="1"/>
  <c r="AT181" i="13" l="1"/>
  <c r="BH181" i="13"/>
  <c r="H291" i="12"/>
  <c r="I291" i="12" s="1"/>
  <c r="BE180" i="13"/>
  <c r="BI181" i="13"/>
  <c r="BF180" i="13"/>
  <c r="BK180" i="13"/>
  <c r="M180" i="13"/>
  <c r="S180" i="13"/>
  <c r="AB181" i="13" s="1"/>
  <c r="F391" i="7" s="1"/>
  <c r="G392" i="7" l="1"/>
  <c r="BJ181" i="13"/>
  <c r="I392" i="7"/>
  <c r="H392" i="7"/>
  <c r="J392" i="7"/>
  <c r="K392" i="7"/>
  <c r="P180" i="13"/>
  <c r="J292" i="12"/>
  <c r="AW181" i="13"/>
  <c r="AK182" i="13" s="1"/>
  <c r="J181" i="13"/>
  <c r="AV181" i="13"/>
  <c r="AJ182" i="13" s="1"/>
  <c r="I181" i="13"/>
  <c r="AU181" i="13"/>
  <c r="AI182" i="13" s="1"/>
  <c r="H181" i="13"/>
  <c r="L392" i="7" l="1"/>
  <c r="G292" i="12" s="1"/>
  <c r="H292" i="12" s="1"/>
  <c r="I292" i="12" s="1"/>
  <c r="BC181" i="13"/>
  <c r="BF181" i="13" s="1"/>
  <c r="K181" i="13"/>
  <c r="Q181" i="13"/>
  <c r="Z182" i="13" s="1"/>
  <c r="F392" i="7" s="1"/>
  <c r="BK181" i="13"/>
  <c r="BD181" i="13"/>
  <c r="BG181" i="13" s="1"/>
  <c r="S181" i="13"/>
  <c r="AB182" i="13" s="1"/>
  <c r="M181" i="13"/>
  <c r="P181" i="13" s="1"/>
  <c r="BB181" i="13"/>
  <c r="BE181" i="13" s="1"/>
  <c r="BA181" i="13"/>
  <c r="L181" i="13"/>
  <c r="O181" i="13" s="1"/>
  <c r="R181" i="13"/>
  <c r="AA182" i="13" s="1"/>
  <c r="AS182" i="13" l="1"/>
  <c r="AT182" i="13"/>
  <c r="BJ182" i="13" s="1"/>
  <c r="AR182" i="13"/>
  <c r="H182" i="13" s="1"/>
  <c r="N181" i="13"/>
  <c r="J293" i="12"/>
  <c r="BB182" i="13"/>
  <c r="BH182" i="13" l="1"/>
  <c r="AU182" i="13"/>
  <c r="AI183" i="13" s="1"/>
  <c r="AR183" i="13" s="1"/>
  <c r="BE182" i="13"/>
  <c r="I182" i="13"/>
  <c r="R182" i="13" s="1"/>
  <c r="AA183" i="13" s="1"/>
  <c r="BI182" i="13"/>
  <c r="AV182" i="13"/>
  <c r="AJ183" i="13" s="1"/>
  <c r="AS183" i="13" s="1"/>
  <c r="BC182" i="13"/>
  <c r="BF182" i="13" s="1"/>
  <c r="BD182" i="13"/>
  <c r="BG182" i="13" s="1"/>
  <c r="J182" i="13"/>
  <c r="AW182" i="13"/>
  <c r="AK183" i="13" s="1"/>
  <c r="H393" i="7"/>
  <c r="G393" i="7"/>
  <c r="J393" i="7"/>
  <c r="K393" i="7"/>
  <c r="I393" i="7"/>
  <c r="K182" i="13"/>
  <c r="Q182" i="13"/>
  <c r="Z183" i="13" s="1"/>
  <c r="BA182" i="13"/>
  <c r="AT183" i="13" l="1"/>
  <c r="I183" i="13"/>
  <c r="H183" i="13"/>
  <c r="K183" i="13" s="1"/>
  <c r="BH183" i="13"/>
  <c r="L182" i="13"/>
  <c r="O182" i="13" s="1"/>
  <c r="N182" i="13"/>
  <c r="BK182" i="13"/>
  <c r="BB183" i="13"/>
  <c r="BE183" i="13" s="1"/>
  <c r="BC183" i="13"/>
  <c r="L393" i="7"/>
  <c r="G293" i="12" s="1"/>
  <c r="AU183" i="13"/>
  <c r="AI184" i="13" s="1"/>
  <c r="AR184" i="13" s="1"/>
  <c r="S182" i="13"/>
  <c r="AB183" i="13" s="1"/>
  <c r="F393" i="7" s="1"/>
  <c r="M182" i="13"/>
  <c r="P182" i="13" s="1"/>
  <c r="G394" i="7" l="1"/>
  <c r="BF183" i="13"/>
  <c r="BI183" i="13"/>
  <c r="AV183" i="13"/>
  <c r="AJ184" i="13" s="1"/>
  <c r="AS184" i="13" s="1"/>
  <c r="Q183" i="13"/>
  <c r="Z184" i="13" s="1"/>
  <c r="N183" i="13"/>
  <c r="AW183" i="13"/>
  <c r="AK184" i="13" s="1"/>
  <c r="BJ183" i="13"/>
  <c r="J183" i="13"/>
  <c r="BK183" i="13" s="1"/>
  <c r="L183" i="13"/>
  <c r="O183" i="13" s="1"/>
  <c r="R183" i="13"/>
  <c r="AA184" i="13" s="1"/>
  <c r="H293" i="12"/>
  <c r="I293" i="12" s="1"/>
  <c r="I394" i="7"/>
  <c r="J394" i="7"/>
  <c r="K394" i="7"/>
  <c r="H394" i="7"/>
  <c r="M183" i="13" l="1"/>
  <c r="S183" i="13"/>
  <c r="AB184" i="13" s="1"/>
  <c r="F394" i="7" s="1"/>
  <c r="BD183" i="13"/>
  <c r="AT184" i="13" s="1"/>
  <c r="BA183" i="13"/>
  <c r="L394" i="7"/>
  <c r="G294" i="12" s="1"/>
  <c r="J294" i="12"/>
  <c r="G395" i="7" l="1"/>
  <c r="BI184" i="13"/>
  <c r="BH184" i="13"/>
  <c r="P183" i="13"/>
  <c r="H395" i="7"/>
  <c r="J395" i="7"/>
  <c r="K395" i="7"/>
  <c r="I395" i="7"/>
  <c r="AU184" i="13"/>
  <c r="AI185" i="13" s="1"/>
  <c r="H184" i="13"/>
  <c r="BG183" i="13"/>
  <c r="BJ184" i="13"/>
  <c r="BC184" i="13"/>
  <c r="BF184" i="13" s="1"/>
  <c r="H294" i="12"/>
  <c r="I294" i="12" s="1"/>
  <c r="I184" i="13"/>
  <c r="AV184" i="13"/>
  <c r="AJ185" i="13" s="1"/>
  <c r="AS185" i="13" l="1"/>
  <c r="L395" i="7"/>
  <c r="G295" i="12" s="1"/>
  <c r="H295" i="12" s="1"/>
  <c r="I295" i="12" s="1"/>
  <c r="R184" i="13"/>
  <c r="AA185" i="13" s="1"/>
  <c r="L184" i="13"/>
  <c r="O184" i="13" s="1"/>
  <c r="BB184" i="13"/>
  <c r="BE184" i="13" s="1"/>
  <c r="Q184" i="13"/>
  <c r="Z185" i="13" s="1"/>
  <c r="K184" i="13"/>
  <c r="J295" i="12"/>
  <c r="AW184" i="13"/>
  <c r="AK185" i="13" s="1"/>
  <c r="J184" i="13"/>
  <c r="AR185" i="13" l="1"/>
  <c r="BH185" i="13" s="1"/>
  <c r="BI185" i="13"/>
  <c r="N184" i="13"/>
  <c r="BD184" i="13"/>
  <c r="BG184" i="13" s="1"/>
  <c r="BA184" i="13"/>
  <c r="J296" i="12"/>
  <c r="S184" i="13"/>
  <c r="AB185" i="13" s="1"/>
  <c r="F395" i="7" s="1"/>
  <c r="M184" i="13"/>
  <c r="P184" i="13" s="1"/>
  <c r="BK184" i="13"/>
  <c r="AU185" i="13"/>
  <c r="AI186" i="13" s="1"/>
  <c r="H185" i="13"/>
  <c r="I185" i="13"/>
  <c r="AV185" i="13"/>
  <c r="AJ186" i="13" s="1"/>
  <c r="AT185" i="13" l="1"/>
  <c r="BJ185" i="13"/>
  <c r="BD185" i="13"/>
  <c r="I396" i="7"/>
  <c r="H396" i="7"/>
  <c r="J396" i="7"/>
  <c r="K396" i="7"/>
  <c r="G396" i="7"/>
  <c r="L185" i="13"/>
  <c r="O185" i="13" s="1"/>
  <c r="R185" i="13"/>
  <c r="K185" i="13"/>
  <c r="Q185" i="13"/>
  <c r="BG185" i="13" l="1"/>
  <c r="AW185" i="13"/>
  <c r="AK186" i="13" s="1"/>
  <c r="AT186" i="13" s="1"/>
  <c r="J185" i="13"/>
  <c r="BK185" i="13" s="1"/>
  <c r="N185" i="13"/>
  <c r="L396" i="7"/>
  <c r="G296" i="12" s="1"/>
  <c r="BB185" i="13"/>
  <c r="AR186" i="13" s="1"/>
  <c r="BA185" i="13"/>
  <c r="BC185" i="13"/>
  <c r="AS186" i="13" s="1"/>
  <c r="AA186" i="13"/>
  <c r="Z186" i="13"/>
  <c r="J186" i="13" l="1"/>
  <c r="S186" i="13" s="1"/>
  <c r="AB187" i="13" s="1"/>
  <c r="S185" i="13"/>
  <c r="AB186" i="13" s="1"/>
  <c r="F396" i="7" s="1"/>
  <c r="M185" i="13"/>
  <c r="BD186" i="13"/>
  <c r="H296" i="12"/>
  <c r="I296" i="12" s="1"/>
  <c r="BE185" i="13"/>
  <c r="BH186" i="13"/>
  <c r="BF185" i="13"/>
  <c r="BI186" i="13"/>
  <c r="AW186" i="13" l="1"/>
  <c r="AK187" i="13" s="1"/>
  <c r="AT187" i="13" s="1"/>
  <c r="BG186" i="13"/>
  <c r="BJ186" i="13"/>
  <c r="M186" i="13"/>
  <c r="P186" i="13" s="1"/>
  <c r="P185" i="13"/>
  <c r="J297" i="12"/>
  <c r="AU186" i="13"/>
  <c r="AI187" i="13" s="1"/>
  <c r="H186" i="13"/>
  <c r="AV186" i="13"/>
  <c r="AJ187" i="13" s="1"/>
  <c r="I186" i="13"/>
  <c r="K397" i="7"/>
  <c r="J397" i="7"/>
  <c r="H397" i="7"/>
  <c r="G397" i="7"/>
  <c r="I397" i="7"/>
  <c r="BJ187" i="13" l="1"/>
  <c r="R186" i="13"/>
  <c r="AA187" i="13" s="1"/>
  <c r="L186" i="13"/>
  <c r="O186" i="13" s="1"/>
  <c r="BC186" i="13"/>
  <c r="BF186" i="13" s="1"/>
  <c r="BB186" i="13"/>
  <c r="BE186" i="13" s="1"/>
  <c r="BA186" i="13"/>
  <c r="L397" i="7"/>
  <c r="G297" i="12" s="1"/>
  <c r="Q186" i="13"/>
  <c r="Z187" i="13" s="1"/>
  <c r="K186" i="13"/>
  <c r="BK186" i="13"/>
  <c r="F397" i="7" l="1"/>
  <c r="AS187" i="13"/>
  <c r="AR187" i="13"/>
  <c r="J187" i="13"/>
  <c r="M187" i="13" s="1"/>
  <c r="P187" i="13" s="1"/>
  <c r="AW187" i="13"/>
  <c r="AK188" i="13" s="1"/>
  <c r="BI187" i="13"/>
  <c r="N186" i="13"/>
  <c r="BD187" i="13"/>
  <c r="BG187" i="13" s="1"/>
  <c r="H297" i="12"/>
  <c r="I297" i="12" s="1"/>
  <c r="AT188" i="13" l="1"/>
  <c r="S187" i="13"/>
  <c r="AB188" i="13" s="1"/>
  <c r="BB187" i="13"/>
  <c r="BE187" i="13" s="1"/>
  <c r="BH187" i="13"/>
  <c r="H187" i="13"/>
  <c r="Q187" i="13" s="1"/>
  <c r="Z188" i="13" s="1"/>
  <c r="AU187" i="13"/>
  <c r="AI188" i="13" s="1"/>
  <c r="AR188" i="13" s="1"/>
  <c r="BC187" i="13"/>
  <c r="BF187" i="13" s="1"/>
  <c r="BA187" i="13"/>
  <c r="J298" i="12"/>
  <c r="I398" i="7"/>
  <c r="K398" i="7"/>
  <c r="G398" i="7"/>
  <c r="H398" i="7"/>
  <c r="J398" i="7"/>
  <c r="I187" i="13"/>
  <c r="AV187" i="13"/>
  <c r="AJ188" i="13" s="1"/>
  <c r="AS188" i="13" l="1"/>
  <c r="BK187" i="13"/>
  <c r="BJ188" i="13"/>
  <c r="K187" i="13"/>
  <c r="BD188" i="13"/>
  <c r="BG188" i="13" s="1"/>
  <c r="L187" i="13"/>
  <c r="O187" i="13" s="1"/>
  <c r="R187" i="13"/>
  <c r="AA188" i="13" s="1"/>
  <c r="F398" i="7" s="1"/>
  <c r="AW188" i="13"/>
  <c r="AK189" i="13" s="1"/>
  <c r="J188" i="13"/>
  <c r="L398" i="7"/>
  <c r="G298" i="12" s="1"/>
  <c r="AT189" i="13" l="1"/>
  <c r="N187" i="13"/>
  <c r="H188" i="13"/>
  <c r="Q188" i="13" s="1"/>
  <c r="BH188" i="13"/>
  <c r="BI188" i="13"/>
  <c r="AU188" i="13"/>
  <c r="AI189" i="13" s="1"/>
  <c r="AR189" i="13" s="1"/>
  <c r="BB188" i="13"/>
  <c r="BE188" i="13" s="1"/>
  <c r="H298" i="12"/>
  <c r="I298" i="12" s="1"/>
  <c r="S188" i="13"/>
  <c r="AB189" i="13" s="1"/>
  <c r="M188" i="13"/>
  <c r="P188" i="13" s="1"/>
  <c r="AV188" i="13"/>
  <c r="AJ189" i="13" s="1"/>
  <c r="I188" i="13"/>
  <c r="K188" i="13" l="1"/>
  <c r="N188" i="13" s="1"/>
  <c r="BK188" i="13"/>
  <c r="Z189" i="13"/>
  <c r="BA188" i="13"/>
  <c r="BC188" i="13"/>
  <c r="BF188" i="13" s="1"/>
  <c r="R188" i="13"/>
  <c r="AA189" i="13" s="1"/>
  <c r="L188" i="13"/>
  <c r="O188" i="13" s="1"/>
  <c r="J299" i="12"/>
  <c r="G399" i="7"/>
  <c r="I399" i="7"/>
  <c r="K399" i="7"/>
  <c r="J399" i="7"/>
  <c r="H399" i="7"/>
  <c r="F399" i="7" l="1"/>
  <c r="AS189" i="13"/>
  <c r="BI189" i="13" s="1"/>
  <c r="I400" i="7"/>
  <c r="BJ189" i="13"/>
  <c r="L399" i="7"/>
  <c r="G299" i="12" s="1"/>
  <c r="I189" i="13" l="1"/>
  <c r="R189" i="13" s="1"/>
  <c r="AA190" i="13" s="1"/>
  <c r="AV189" i="13"/>
  <c r="AJ190" i="13" s="1"/>
  <c r="AS190" i="13" s="1"/>
  <c r="H189" i="13"/>
  <c r="K189" i="13" s="1"/>
  <c r="BH189" i="13"/>
  <c r="G400" i="7"/>
  <c r="K400" i="7"/>
  <c r="J400" i="7"/>
  <c r="J189" i="13"/>
  <c r="S189" i="13" s="1"/>
  <c r="H400" i="7"/>
  <c r="AU189" i="13"/>
  <c r="AI190" i="13" s="1"/>
  <c r="BC189" i="13"/>
  <c r="BF189" i="13" s="1"/>
  <c r="H299" i="12"/>
  <c r="I299" i="12" s="1"/>
  <c r="AW189" i="13"/>
  <c r="AK190" i="13" s="1"/>
  <c r="L189" i="13" l="1"/>
  <c r="O189" i="13" s="1"/>
  <c r="BK189" i="13"/>
  <c r="Q189" i="13"/>
  <c r="Z190" i="13" s="1"/>
  <c r="F400" i="7" s="1"/>
  <c r="N189" i="13"/>
  <c r="L400" i="7"/>
  <c r="G300" i="12" s="1"/>
  <c r="H300" i="12" s="1"/>
  <c r="I300" i="12" s="1"/>
  <c r="M189" i="13"/>
  <c r="P189" i="13" s="1"/>
  <c r="BD189" i="13"/>
  <c r="BG189" i="13" s="1"/>
  <c r="AB190" i="13"/>
  <c r="J300" i="12"/>
  <c r="BB189" i="13"/>
  <c r="BE189" i="13" s="1"/>
  <c r="BA189" i="13"/>
  <c r="AR190" i="13" l="1"/>
  <c r="AT190" i="13"/>
  <c r="AW190" i="13" s="1"/>
  <c r="AK191" i="13" s="1"/>
  <c r="AT191" i="13" s="1"/>
  <c r="BI190" i="13"/>
  <c r="J401" i="7"/>
  <c r="BJ190" i="13"/>
  <c r="BD190" i="13"/>
  <c r="BG190" i="13" s="1"/>
  <c r="J301" i="12"/>
  <c r="I190" i="13"/>
  <c r="AV190" i="13"/>
  <c r="AJ191" i="13" s="1"/>
  <c r="J190" i="13" l="1"/>
  <c r="H401" i="7"/>
  <c r="K401" i="7"/>
  <c r="G401" i="7"/>
  <c r="I401" i="7"/>
  <c r="AU190" i="13"/>
  <c r="AI191" i="13" s="1"/>
  <c r="BH190" i="13"/>
  <c r="H190" i="13"/>
  <c r="Q190" i="13" s="1"/>
  <c r="BC190" i="13"/>
  <c r="BF190" i="13" s="1"/>
  <c r="S190" i="13"/>
  <c r="AB191" i="13" s="1"/>
  <c r="M190" i="13"/>
  <c r="P190" i="13" s="1"/>
  <c r="L190" i="13"/>
  <c r="O190" i="13" s="1"/>
  <c r="R190" i="13"/>
  <c r="AA191" i="13" s="1"/>
  <c r="AS191" i="13" l="1"/>
  <c r="L401" i="7"/>
  <c r="G301" i="12" s="1"/>
  <c r="H301" i="12" s="1"/>
  <c r="I301" i="12" s="1"/>
  <c r="AW191" i="13"/>
  <c r="AK192" i="13" s="1"/>
  <c r="BJ191" i="13"/>
  <c r="BK190" i="13"/>
  <c r="K190" i="13"/>
  <c r="J191" i="13"/>
  <c r="M191" i="13" s="1"/>
  <c r="P191" i="13" s="1"/>
  <c r="Z191" i="13"/>
  <c r="F401" i="7" s="1"/>
  <c r="AV191" i="13"/>
  <c r="AJ192" i="13" s="1"/>
  <c r="BB190" i="13"/>
  <c r="AR191" i="13" s="1"/>
  <c r="BA190" i="13"/>
  <c r="I191" i="13" l="1"/>
  <c r="L191" i="13" s="1"/>
  <c r="O191" i="13" s="1"/>
  <c r="BI191" i="13"/>
  <c r="N190" i="13"/>
  <c r="S191" i="13"/>
  <c r="J302" i="12"/>
  <c r="G402" i="7"/>
  <c r="I402" i="7"/>
  <c r="K402" i="7"/>
  <c r="H402" i="7"/>
  <c r="J402" i="7"/>
  <c r="BC191" i="13"/>
  <c r="BF191" i="13" s="1"/>
  <c r="BE190" i="13"/>
  <c r="BH191" i="13"/>
  <c r="AS192" i="13" l="1"/>
  <c r="R191" i="13"/>
  <c r="AA192" i="13" s="1"/>
  <c r="BD191" i="13"/>
  <c r="AT192" i="13" s="1"/>
  <c r="AB192" i="13"/>
  <c r="L402" i="7"/>
  <c r="G302" i="12" s="1"/>
  <c r="H191" i="13"/>
  <c r="AU191" i="13"/>
  <c r="AI192" i="13" s="1"/>
  <c r="BG191" i="13" l="1"/>
  <c r="BJ192" i="13"/>
  <c r="AV192" i="13"/>
  <c r="AJ193" i="13" s="1"/>
  <c r="BI192" i="13"/>
  <c r="I192" i="13"/>
  <c r="R192" i="13" s="1"/>
  <c r="Q191" i="13"/>
  <c r="Z192" i="13" s="1"/>
  <c r="F402" i="7" s="1"/>
  <c r="K191" i="13"/>
  <c r="BK191" i="13"/>
  <c r="BB191" i="13"/>
  <c r="BE191" i="13" s="1"/>
  <c r="BA191" i="13"/>
  <c r="H302" i="12"/>
  <c r="I302" i="12" s="1"/>
  <c r="AR192" i="13" l="1"/>
  <c r="AW192" i="13"/>
  <c r="AK193" i="13" s="1"/>
  <c r="J192" i="13"/>
  <c r="S192" i="13" s="1"/>
  <c r="N191" i="13"/>
  <c r="L192" i="13"/>
  <c r="O192" i="13" s="1"/>
  <c r="BC192" i="13"/>
  <c r="AS193" i="13" s="1"/>
  <c r="J303" i="12"/>
  <c r="AA193" i="13"/>
  <c r="M192" i="13" l="1"/>
  <c r="P192" i="13" s="1"/>
  <c r="H192" i="13"/>
  <c r="K192" i="13" s="1"/>
  <c r="BH192" i="13"/>
  <c r="AU192" i="13"/>
  <c r="AI193" i="13" s="1"/>
  <c r="AR193" i="13" s="1"/>
  <c r="BD192" i="13"/>
  <c r="BG192" i="13" s="1"/>
  <c r="AB193" i="13"/>
  <c r="BA192" i="13"/>
  <c r="BB192" i="13"/>
  <c r="BE192" i="13" s="1"/>
  <c r="I403" i="7"/>
  <c r="G403" i="7"/>
  <c r="H403" i="7"/>
  <c r="K403" i="7"/>
  <c r="J403" i="7"/>
  <c r="BI193" i="13"/>
  <c r="BF192" i="13"/>
  <c r="AT193" i="13" l="1"/>
  <c r="BJ193" i="13" s="1"/>
  <c r="Q192" i="13"/>
  <c r="Z193" i="13" s="1"/>
  <c r="F403" i="7" s="1"/>
  <c r="N192" i="13"/>
  <c r="BK192" i="13"/>
  <c r="BD193" i="13"/>
  <c r="AV193" i="13"/>
  <c r="AJ194" i="13" s="1"/>
  <c r="I193" i="13"/>
  <c r="L403" i="7"/>
  <c r="G303" i="12" s="1"/>
  <c r="BH193" i="13" l="1"/>
  <c r="AW193" i="13"/>
  <c r="AK194" i="13" s="1"/>
  <c r="AT194" i="13" s="1"/>
  <c r="J193" i="13"/>
  <c r="BG193" i="13"/>
  <c r="H303" i="12"/>
  <c r="I303" i="12" s="1"/>
  <c r="AU193" i="13"/>
  <c r="AI194" i="13" s="1"/>
  <c r="AR194" i="13" s="1"/>
  <c r="H193" i="13"/>
  <c r="L193" i="13"/>
  <c r="O193" i="13" s="1"/>
  <c r="R193" i="13"/>
  <c r="AA194" i="13" s="1"/>
  <c r="BB193" i="13"/>
  <c r="BE193" i="13" s="1"/>
  <c r="BA193" i="13"/>
  <c r="BC193" i="13"/>
  <c r="BF193" i="13" s="1"/>
  <c r="AS194" i="13" l="1"/>
  <c r="M193" i="13"/>
  <c r="P193" i="13" s="1"/>
  <c r="S193" i="13"/>
  <c r="AB194" i="13" s="1"/>
  <c r="J404" i="7"/>
  <c r="H404" i="7"/>
  <c r="G404" i="7"/>
  <c r="I404" i="7"/>
  <c r="K404" i="7"/>
  <c r="J304" i="12"/>
  <c r="K193" i="13"/>
  <c r="Q193" i="13"/>
  <c r="Z194" i="13" s="1"/>
  <c r="F404" i="7" s="1"/>
  <c r="BK193" i="13"/>
  <c r="BI194" i="13" l="1"/>
  <c r="BH194" i="13"/>
  <c r="L404" i="7"/>
  <c r="G304" i="12" s="1"/>
  <c r="H304" i="12" s="1"/>
  <c r="I304" i="12" s="1"/>
  <c r="N193" i="13"/>
  <c r="AV194" i="13"/>
  <c r="AJ195" i="13" s="1"/>
  <c r="I194" i="13"/>
  <c r="AU194" i="13"/>
  <c r="AI195" i="13" s="1"/>
  <c r="H194" i="13"/>
  <c r="J305" i="12" l="1"/>
  <c r="AW194" i="13"/>
  <c r="AK195" i="13" s="1"/>
  <c r="BJ194" i="13"/>
  <c r="BD194" i="13"/>
  <c r="J194" i="13"/>
  <c r="BC194" i="13"/>
  <c r="BF194" i="13" s="1"/>
  <c r="K405" i="7"/>
  <c r="I405" i="7"/>
  <c r="H405" i="7"/>
  <c r="G405" i="7"/>
  <c r="J405" i="7"/>
  <c r="Q194" i="13"/>
  <c r="Z195" i="13" s="1"/>
  <c r="K194" i="13"/>
  <c r="L194" i="13"/>
  <c r="O194" i="13" s="1"/>
  <c r="R194" i="13"/>
  <c r="AA195" i="13" s="1"/>
  <c r="BA194" i="13"/>
  <c r="BB194" i="13"/>
  <c r="BE194" i="13" s="1"/>
  <c r="AT195" i="13" l="1"/>
  <c r="AS195" i="13"/>
  <c r="AR195" i="13"/>
  <c r="N194" i="13"/>
  <c r="BG194" i="13"/>
  <c r="S194" i="13"/>
  <c r="AB195" i="13" s="1"/>
  <c r="F405" i="7" s="1"/>
  <c r="M194" i="13"/>
  <c r="P194" i="13" s="1"/>
  <c r="BK194" i="13"/>
  <c r="L405" i="7"/>
  <c r="G305" i="12" s="1"/>
  <c r="BJ195" i="13" l="1"/>
  <c r="J195" i="13"/>
  <c r="H195" i="13"/>
  <c r="BH195" i="13"/>
  <c r="I195" i="13"/>
  <c r="R195" i="13" s="1"/>
  <c r="BI195" i="13"/>
  <c r="AW195" i="13"/>
  <c r="AK196" i="13" s="1"/>
  <c r="AV195" i="13"/>
  <c r="AJ196" i="13" s="1"/>
  <c r="BD195" i="13"/>
  <c r="BG195" i="13" s="1"/>
  <c r="AU195" i="13"/>
  <c r="AI196" i="13" s="1"/>
  <c r="H406" i="7"/>
  <c r="G406" i="7"/>
  <c r="I406" i="7"/>
  <c r="J406" i="7"/>
  <c r="H305" i="12"/>
  <c r="I305" i="12" s="1"/>
  <c r="K406" i="7"/>
  <c r="K195" i="13"/>
  <c r="AT196" i="13" l="1"/>
  <c r="S195" i="13"/>
  <c r="AB196" i="13" s="1"/>
  <c r="M195" i="13"/>
  <c r="P195" i="13" s="1"/>
  <c r="BK195" i="13"/>
  <c r="L195" i="13"/>
  <c r="O195" i="13" s="1"/>
  <c r="N195" i="13"/>
  <c r="Q195" i="13"/>
  <c r="Z196" i="13" s="1"/>
  <c r="BA195" i="13"/>
  <c r="BB195" i="13"/>
  <c r="AR196" i="13" s="1"/>
  <c r="BC195" i="13"/>
  <c r="AS196" i="13" s="1"/>
  <c r="AA196" i="13"/>
  <c r="J306" i="12"/>
  <c r="L406" i="7"/>
  <c r="G306" i="12" s="1"/>
  <c r="F406" i="7" l="1"/>
  <c r="BH196" i="13"/>
  <c r="BJ196" i="13"/>
  <c r="BF195" i="13"/>
  <c r="BI196" i="13"/>
  <c r="H306" i="12"/>
  <c r="I306" i="12" s="1"/>
  <c r="BE195" i="13"/>
  <c r="BD196" i="13" l="1"/>
  <c r="BG196" i="13" s="1"/>
  <c r="BC196" i="13"/>
  <c r="BF196" i="13" s="1"/>
  <c r="I196" i="13"/>
  <c r="AV196" i="13"/>
  <c r="AJ197" i="13" s="1"/>
  <c r="AS197" i="13" s="1"/>
  <c r="H407" i="7"/>
  <c r="J407" i="7"/>
  <c r="G407" i="7"/>
  <c r="I407" i="7"/>
  <c r="K407" i="7"/>
  <c r="J307" i="12"/>
  <c r="AW196" i="13"/>
  <c r="AK197" i="13" s="1"/>
  <c r="AT197" i="13" s="1"/>
  <c r="J196" i="13"/>
  <c r="AU196" i="13"/>
  <c r="AI197" i="13" s="1"/>
  <c r="H196" i="13"/>
  <c r="J197" i="13" l="1"/>
  <c r="Q196" i="13"/>
  <c r="Z197" i="13" s="1"/>
  <c r="K196" i="13"/>
  <c r="BK196" i="13"/>
  <c r="M196" i="13"/>
  <c r="P196" i="13" s="1"/>
  <c r="S196" i="13"/>
  <c r="AB197" i="13" s="1"/>
  <c r="BA196" i="13"/>
  <c r="BB196" i="13"/>
  <c r="BE196" i="13" s="1"/>
  <c r="L407" i="7"/>
  <c r="G307" i="12" s="1"/>
  <c r="L196" i="13"/>
  <c r="O196" i="13" s="1"/>
  <c r="R196" i="13"/>
  <c r="AA197" i="13" s="1"/>
  <c r="F407" i="7" l="1"/>
  <c r="AR197" i="13"/>
  <c r="BJ197" i="13"/>
  <c r="I197" i="13"/>
  <c r="R197" i="13" s="1"/>
  <c r="AA198" i="13" s="1"/>
  <c r="BI197" i="13"/>
  <c r="N196" i="13"/>
  <c r="AW197" i="13"/>
  <c r="AK198" i="13" s="1"/>
  <c r="AV197" i="13"/>
  <c r="AJ198" i="13" s="1"/>
  <c r="H307" i="12"/>
  <c r="I307" i="12" s="1"/>
  <c r="BH197" i="13"/>
  <c r="S197" i="13"/>
  <c r="AB198" i="13" s="1"/>
  <c r="M197" i="13"/>
  <c r="P197" i="13" s="1"/>
  <c r="L197" i="13" l="1"/>
  <c r="O197" i="13" s="1"/>
  <c r="BD197" i="13"/>
  <c r="BG197" i="13" s="1"/>
  <c r="H197" i="13"/>
  <c r="AU197" i="13"/>
  <c r="AI198" i="13" s="1"/>
  <c r="AR198" i="13" s="1"/>
  <c r="BA197" i="13"/>
  <c r="BB197" i="13"/>
  <c r="BE197" i="13" s="1"/>
  <c r="I408" i="7"/>
  <c r="K408" i="7"/>
  <c r="G408" i="7"/>
  <c r="H408" i="7"/>
  <c r="J408" i="7"/>
  <c r="BC197" i="13"/>
  <c r="AS198" i="13" s="1"/>
  <c r="J308" i="12"/>
  <c r="AT198" i="13" l="1"/>
  <c r="BF197" i="13"/>
  <c r="L408" i="7"/>
  <c r="G308" i="12" s="1"/>
  <c r="K197" i="13"/>
  <c r="BK197" i="13"/>
  <c r="Q197" i="13"/>
  <c r="Z198" i="13" s="1"/>
  <c r="F408" i="7" s="1"/>
  <c r="N197" i="13" l="1"/>
  <c r="AU198" i="13"/>
  <c r="AI199" i="13" s="1"/>
  <c r="BH198" i="13"/>
  <c r="AW198" i="13"/>
  <c r="AK199" i="13" s="1"/>
  <c r="AT199" i="13" s="1"/>
  <c r="BJ198" i="13"/>
  <c r="AV198" i="13"/>
  <c r="AJ199" i="13" s="1"/>
  <c r="BI198" i="13"/>
  <c r="J198" i="13"/>
  <c r="S198" i="13" s="1"/>
  <c r="AB199" i="13" s="1"/>
  <c r="BD198" i="13"/>
  <c r="BG198" i="13" s="1"/>
  <c r="H198" i="13"/>
  <c r="K198" i="13" s="1"/>
  <c r="H308" i="12"/>
  <c r="I308" i="12" s="1"/>
  <c r="I198" i="13"/>
  <c r="N198" i="13" l="1"/>
  <c r="M198" i="13"/>
  <c r="P198" i="13" s="1"/>
  <c r="BK198" i="13"/>
  <c r="Q198" i="13"/>
  <c r="Z199" i="13" s="1"/>
  <c r="F409" i="7" s="1"/>
  <c r="G409" i="7"/>
  <c r="K409" i="7"/>
  <c r="H409" i="7"/>
  <c r="I409" i="7"/>
  <c r="J409" i="7"/>
  <c r="BC198" i="13"/>
  <c r="AS199" i="13" s="1"/>
  <c r="R198" i="13"/>
  <c r="AA199" i="13" s="1"/>
  <c r="L198" i="13"/>
  <c r="O198" i="13" s="1"/>
  <c r="BB198" i="13"/>
  <c r="AR199" i="13" s="1"/>
  <c r="BA198" i="13"/>
  <c r="J309" i="12"/>
  <c r="BJ199" i="13" l="1"/>
  <c r="I410" i="7"/>
  <c r="BF198" i="13"/>
  <c r="L409" i="7"/>
  <c r="G309" i="12" s="1"/>
  <c r="J199" i="13"/>
  <c r="AW199" i="13"/>
  <c r="AK200" i="13" s="1"/>
  <c r="BE198" i="13"/>
  <c r="BH199" i="13"/>
  <c r="BC199" i="13" l="1"/>
  <c r="BI199" i="13"/>
  <c r="BD199" i="13"/>
  <c r="BG199" i="13" s="1"/>
  <c r="G410" i="7"/>
  <c r="J410" i="7"/>
  <c r="H410" i="7"/>
  <c r="K410" i="7"/>
  <c r="H309" i="12"/>
  <c r="I309" i="12" s="1"/>
  <c r="S199" i="13"/>
  <c r="AB200" i="13" s="1"/>
  <c r="M199" i="13"/>
  <c r="P199" i="13" s="1"/>
  <c r="AV199" i="13"/>
  <c r="AJ200" i="13" s="1"/>
  <c r="AS200" i="13" s="1"/>
  <c r="I199" i="13"/>
  <c r="BF199" i="13"/>
  <c r="BB199" i="13"/>
  <c r="BE199" i="13" s="1"/>
  <c r="BA199" i="13"/>
  <c r="AU199" i="13"/>
  <c r="AI200" i="13" s="1"/>
  <c r="H199" i="13"/>
  <c r="AR200" i="13" l="1"/>
  <c r="AT200" i="13"/>
  <c r="L410" i="7"/>
  <c r="G310" i="12" s="1"/>
  <c r="H310" i="12" s="1"/>
  <c r="I310" i="12" s="1"/>
  <c r="J310" i="12"/>
  <c r="BK199" i="13"/>
  <c r="K199" i="13"/>
  <c r="Q199" i="13"/>
  <c r="Z200" i="13" s="1"/>
  <c r="F410" i="7" s="1"/>
  <c r="L199" i="13"/>
  <c r="O199" i="13" s="1"/>
  <c r="R199" i="13"/>
  <c r="AA200" i="13" s="1"/>
  <c r="BJ200" i="13" l="1"/>
  <c r="N199" i="13"/>
  <c r="BI200" i="13"/>
  <c r="BH200" i="13"/>
  <c r="BD200" i="13"/>
  <c r="BG200" i="13" s="1"/>
  <c r="AU200" i="13"/>
  <c r="AI201" i="13" s="1"/>
  <c r="H200" i="13"/>
  <c r="I200" i="13"/>
  <c r="J200" i="13"/>
  <c r="AW200" i="13"/>
  <c r="AK201" i="13" s="1"/>
  <c r="J311" i="12"/>
  <c r="AV200" i="13"/>
  <c r="AJ201" i="13" s="1"/>
  <c r="AT201" i="13" l="1"/>
  <c r="BC200" i="13"/>
  <c r="BF200" i="13" s="1"/>
  <c r="S200" i="13"/>
  <c r="AB201" i="13" s="1"/>
  <c r="M200" i="13"/>
  <c r="P200" i="13" s="1"/>
  <c r="R200" i="13"/>
  <c r="AA201" i="13" s="1"/>
  <c r="L200" i="13"/>
  <c r="O200" i="13" s="1"/>
  <c r="BB200" i="13"/>
  <c r="BE200" i="13" s="1"/>
  <c r="BA200" i="13"/>
  <c r="I411" i="7"/>
  <c r="J411" i="7"/>
  <c r="H411" i="7"/>
  <c r="K411" i="7"/>
  <c r="G411" i="7"/>
  <c r="Q200" i="13"/>
  <c r="Z201" i="13" s="1"/>
  <c r="F411" i="7" s="1"/>
  <c r="BK200" i="13"/>
  <c r="K200" i="13"/>
  <c r="AS201" i="13" l="1"/>
  <c r="AR201" i="13"/>
  <c r="BI201" i="13"/>
  <c r="BJ201" i="13"/>
  <c r="BH201" i="13"/>
  <c r="N200" i="13"/>
  <c r="BD201" i="13"/>
  <c r="BG201" i="13" s="1"/>
  <c r="L411" i="7"/>
  <c r="G311" i="12" s="1"/>
  <c r="J201" i="13"/>
  <c r="AW201" i="13"/>
  <c r="AK202" i="13" s="1"/>
  <c r="H412" i="7"/>
  <c r="AT202" i="13" l="1"/>
  <c r="AV201" i="13"/>
  <c r="AJ202" i="13" s="1"/>
  <c r="I201" i="13"/>
  <c r="R201" i="13" s="1"/>
  <c r="AA202" i="13" s="1"/>
  <c r="BC201" i="13"/>
  <c r="BF201" i="13" s="1"/>
  <c r="AU201" i="13"/>
  <c r="AI202" i="13" s="1"/>
  <c r="H201" i="13"/>
  <c r="G412" i="7"/>
  <c r="I412" i="7"/>
  <c r="S201" i="13"/>
  <c r="AB202" i="13" s="1"/>
  <c r="M201" i="13"/>
  <c r="P201" i="13" s="1"/>
  <c r="H311" i="12"/>
  <c r="I311" i="12" s="1"/>
  <c r="K412" i="7"/>
  <c r="J412" i="7"/>
  <c r="AS202" i="13" l="1"/>
  <c r="L201" i="13"/>
  <c r="O201" i="13" s="1"/>
  <c r="L412" i="7"/>
  <c r="G312" i="12" s="1"/>
  <c r="H312" i="12" s="1"/>
  <c r="I312" i="12" s="1"/>
  <c r="J312" i="12"/>
  <c r="BK201" i="13"/>
  <c r="Q201" i="13"/>
  <c r="Z202" i="13" s="1"/>
  <c r="F412" i="7" s="1"/>
  <c r="K201" i="13"/>
  <c r="BA201" i="13"/>
  <c r="BB201" i="13"/>
  <c r="BE201" i="13" s="1"/>
  <c r="AR202" i="13" l="1"/>
  <c r="BH202" i="13" s="1"/>
  <c r="BJ202" i="13"/>
  <c r="BI202" i="13"/>
  <c r="N201" i="13"/>
  <c r="BC202" i="13"/>
  <c r="BF202" i="13" s="1"/>
  <c r="J202" i="13"/>
  <c r="AW202" i="13"/>
  <c r="AK203" i="13" s="1"/>
  <c r="I202" i="13"/>
  <c r="AV202" i="13"/>
  <c r="AJ203" i="13" s="1"/>
  <c r="AS203" i="13" s="1"/>
  <c r="J313" i="12"/>
  <c r="BD202" i="13" l="1"/>
  <c r="BG202" i="13" s="1"/>
  <c r="J413" i="7"/>
  <c r="K413" i="7"/>
  <c r="H413" i="7"/>
  <c r="I413" i="7"/>
  <c r="G413" i="7"/>
  <c r="M202" i="13"/>
  <c r="P202" i="13" s="1"/>
  <c r="S202" i="13"/>
  <c r="AB203" i="13" s="1"/>
  <c r="H202" i="13"/>
  <c r="AU202" i="13"/>
  <c r="AI203" i="13" s="1"/>
  <c r="AR203" i="13" s="1"/>
  <c r="BB202" i="13"/>
  <c r="BE202" i="13" s="1"/>
  <c r="BA202" i="13"/>
  <c r="R202" i="13"/>
  <c r="AA203" i="13" s="1"/>
  <c r="L202" i="13"/>
  <c r="O202" i="13" s="1"/>
  <c r="AT203" i="13" l="1"/>
  <c r="BJ203" i="13" s="1"/>
  <c r="I203" i="13"/>
  <c r="BI203" i="13"/>
  <c r="AV203" i="13"/>
  <c r="AJ204" i="13" s="1"/>
  <c r="L413" i="7"/>
  <c r="G313" i="12" s="1"/>
  <c r="Q202" i="13"/>
  <c r="Z203" i="13" s="1"/>
  <c r="F413" i="7" s="1"/>
  <c r="BK202" i="13"/>
  <c r="K202" i="13"/>
  <c r="BH203" i="13" l="1"/>
  <c r="AW203" i="13"/>
  <c r="AK204" i="13" s="1"/>
  <c r="J203" i="13"/>
  <c r="M203" i="13" s="1"/>
  <c r="P203" i="13" s="1"/>
  <c r="N202" i="13"/>
  <c r="L203" i="13"/>
  <c r="O203" i="13" s="1"/>
  <c r="R203" i="13"/>
  <c r="AU203" i="13"/>
  <c r="AI204" i="13" s="1"/>
  <c r="H203" i="13"/>
  <c r="H313" i="12"/>
  <c r="I313" i="12" s="1"/>
  <c r="S203" i="13"/>
  <c r="AB204" i="13" s="1"/>
  <c r="BD203" i="13" l="1"/>
  <c r="BG203" i="13" s="1"/>
  <c r="J414" i="7"/>
  <c r="G414" i="7"/>
  <c r="I414" i="7"/>
  <c r="K414" i="7"/>
  <c r="H414" i="7"/>
  <c r="J314" i="12"/>
  <c r="BC203" i="13"/>
  <c r="AS204" i="13" s="1"/>
  <c r="AA204" i="13"/>
  <c r="BB203" i="13"/>
  <c r="BE203" i="13" s="1"/>
  <c r="BA203" i="13"/>
  <c r="Q203" i="13"/>
  <c r="Z204" i="13" s="1"/>
  <c r="F414" i="7" s="1"/>
  <c r="K203" i="13"/>
  <c r="BK203" i="13"/>
  <c r="AR204" i="13" l="1"/>
  <c r="AT204" i="13"/>
  <c r="J204" i="13" s="1"/>
  <c r="N203" i="13"/>
  <c r="G415" i="7"/>
  <c r="BF203" i="13"/>
  <c r="L414" i="7"/>
  <c r="G314" i="12" s="1"/>
  <c r="BJ204" i="13" l="1"/>
  <c r="I204" i="13"/>
  <c r="L204" i="13" s="1"/>
  <c r="O204" i="13" s="1"/>
  <c r="BI204" i="13"/>
  <c r="H204" i="13"/>
  <c r="K204" i="13" s="1"/>
  <c r="BH204" i="13"/>
  <c r="BD204" i="13"/>
  <c r="BG204" i="13" s="1"/>
  <c r="AV204" i="13"/>
  <c r="AJ205" i="13" s="1"/>
  <c r="H415" i="7"/>
  <c r="I415" i="7"/>
  <c r="J415" i="7"/>
  <c r="K415" i="7"/>
  <c r="Q204" i="13"/>
  <c r="M204" i="13"/>
  <c r="P204" i="13" s="1"/>
  <c r="S204" i="13"/>
  <c r="AB205" i="13" s="1"/>
  <c r="AW204" i="13"/>
  <c r="AK205" i="13" s="1"/>
  <c r="AT205" i="13" s="1"/>
  <c r="H314" i="12"/>
  <c r="I314" i="12" s="1"/>
  <c r="AU204" i="13"/>
  <c r="AI205" i="13" s="1"/>
  <c r="R204" i="13" l="1"/>
  <c r="AA205" i="13" s="1"/>
  <c r="N204" i="13"/>
  <c r="BK204" i="13"/>
  <c r="BC204" i="13"/>
  <c r="BF204" i="13" s="1"/>
  <c r="L415" i="7"/>
  <c r="G315" i="12" s="1"/>
  <c r="BB204" i="13"/>
  <c r="BE204" i="13" s="1"/>
  <c r="BA204" i="13"/>
  <c r="J315" i="12"/>
  <c r="Z205" i="13"/>
  <c r="F415" i="7" s="1"/>
  <c r="AR205" i="13" l="1"/>
  <c r="BH205" i="13" s="1"/>
  <c r="AS205" i="13"/>
  <c r="BI205" i="13" s="1"/>
  <c r="BJ205" i="13"/>
  <c r="BD205" i="13"/>
  <c r="BG205" i="13" s="1"/>
  <c r="H315" i="12"/>
  <c r="I315" i="12" s="1"/>
  <c r="AW205" i="13"/>
  <c r="AK206" i="13" s="1"/>
  <c r="J205" i="13"/>
  <c r="AT206" i="13" l="1"/>
  <c r="I205" i="13"/>
  <c r="L205" i="13" s="1"/>
  <c r="O205" i="13" s="1"/>
  <c r="AV205" i="13"/>
  <c r="AJ206" i="13" s="1"/>
  <c r="AS206" i="13" s="1"/>
  <c r="BC205" i="13"/>
  <c r="BF205" i="13" s="1"/>
  <c r="J316" i="12"/>
  <c r="M205" i="13"/>
  <c r="P205" i="13" s="1"/>
  <c r="S205" i="13"/>
  <c r="AB206" i="13" s="1"/>
  <c r="I416" i="7"/>
  <c r="G416" i="7"/>
  <c r="K416" i="7"/>
  <c r="H416" i="7"/>
  <c r="J416" i="7"/>
  <c r="H205" i="13"/>
  <c r="AU205" i="13"/>
  <c r="AI206" i="13" s="1"/>
  <c r="R205" i="13" l="1"/>
  <c r="AA206" i="13" s="1"/>
  <c r="BJ206" i="13"/>
  <c r="AW206" i="13"/>
  <c r="AK207" i="13" s="1"/>
  <c r="J206" i="13"/>
  <c r="BA205" i="13"/>
  <c r="BB205" i="13"/>
  <c r="BE205" i="13" s="1"/>
  <c r="L416" i="7"/>
  <c r="G316" i="12" s="1"/>
  <c r="Q205" i="13"/>
  <c r="Z206" i="13" s="1"/>
  <c r="BK205" i="13"/>
  <c r="K205" i="13"/>
  <c r="F416" i="7" l="1"/>
  <c r="AR206" i="13"/>
  <c r="N205" i="13"/>
  <c r="I206" i="13"/>
  <c r="L206" i="13" s="1"/>
  <c r="O206" i="13" s="1"/>
  <c r="BI206" i="13"/>
  <c r="AV206" i="13"/>
  <c r="AJ207" i="13" s="1"/>
  <c r="H316" i="12"/>
  <c r="I316" i="12" s="1"/>
  <c r="M206" i="13"/>
  <c r="P206" i="13" s="1"/>
  <c r="S206" i="13"/>
  <c r="R206" i="13" l="1"/>
  <c r="AA207" i="13" s="1"/>
  <c r="AU206" i="13"/>
  <c r="AI207" i="13" s="1"/>
  <c r="BH206" i="13"/>
  <c r="BD206" i="13"/>
  <c r="AB207" i="13"/>
  <c r="BC206" i="13"/>
  <c r="BF206" i="13" s="1"/>
  <c r="BA206" i="13"/>
  <c r="H206" i="13"/>
  <c r="Q206" i="13" s="1"/>
  <c r="Z207" i="13" s="1"/>
  <c r="F417" i="7" s="1"/>
  <c r="J317" i="12"/>
  <c r="G417" i="7"/>
  <c r="I417" i="7"/>
  <c r="J417" i="7"/>
  <c r="K417" i="7"/>
  <c r="H417" i="7"/>
  <c r="BG206" i="13" l="1"/>
  <c r="AT207" i="13"/>
  <c r="J207" i="13" s="1"/>
  <c r="AS207" i="13"/>
  <c r="I207" i="13" s="1"/>
  <c r="BK206" i="13"/>
  <c r="K206" i="13"/>
  <c r="N206" i="13" s="1"/>
  <c r="BJ207" i="13"/>
  <c r="BD207" i="13"/>
  <c r="I418" i="7"/>
  <c r="BB206" i="13"/>
  <c r="BE206" i="13" s="1"/>
  <c r="L417" i="7"/>
  <c r="G317" i="12" s="1"/>
  <c r="AW207" i="13" l="1"/>
  <c r="AK208" i="13" s="1"/>
  <c r="AT208" i="13" s="1"/>
  <c r="AR207" i="13"/>
  <c r="BH207" i="13" s="1"/>
  <c r="BG207" i="13"/>
  <c r="AV207" i="13"/>
  <c r="AJ208" i="13" s="1"/>
  <c r="BI207" i="13"/>
  <c r="H418" i="7"/>
  <c r="J418" i="7"/>
  <c r="BC207" i="13"/>
  <c r="BF207" i="13" s="1"/>
  <c r="G418" i="7"/>
  <c r="K418" i="7"/>
  <c r="H317" i="12"/>
  <c r="I317" i="12" s="1"/>
  <c r="BB207" i="13"/>
  <c r="BA207" i="13"/>
  <c r="S207" i="13"/>
  <c r="AB208" i="13" s="1"/>
  <c r="M207" i="13"/>
  <c r="P207" i="13" s="1"/>
  <c r="R207" i="13"/>
  <c r="AA208" i="13" s="1"/>
  <c r="L207" i="13"/>
  <c r="O207" i="13" s="1"/>
  <c r="AS208" i="13" l="1"/>
  <c r="L418" i="7"/>
  <c r="G318" i="12" s="1"/>
  <c r="H318" i="12" s="1"/>
  <c r="I318" i="12" s="1"/>
  <c r="AU207" i="13"/>
  <c r="AI208" i="13" s="1"/>
  <c r="AR208" i="13" s="1"/>
  <c r="H207" i="13"/>
  <c r="BK207" i="13" s="1"/>
  <c r="BE207" i="13"/>
  <c r="J318" i="12"/>
  <c r="BI208" i="13" l="1"/>
  <c r="BJ208" i="13"/>
  <c r="H208" i="13"/>
  <c r="J319" i="12"/>
  <c r="Q207" i="13"/>
  <c r="Z208" i="13" s="1"/>
  <c r="F418" i="7" s="1"/>
  <c r="K207" i="13"/>
  <c r="N207" i="13" s="1"/>
  <c r="BD208" i="13"/>
  <c r="BG208" i="13" s="1"/>
  <c r="BC208" i="13"/>
  <c r="BF208" i="13" s="1"/>
  <c r="AV208" i="13"/>
  <c r="AJ209" i="13" s="1"/>
  <c r="I208" i="13"/>
  <c r="J208" i="13"/>
  <c r="AW208" i="13"/>
  <c r="AK209" i="13" s="1"/>
  <c r="AT209" i="13" l="1"/>
  <c r="AS209" i="13"/>
  <c r="AU208" i="13"/>
  <c r="AI209" i="13" s="1"/>
  <c r="BH208" i="13"/>
  <c r="K419" i="7"/>
  <c r="BB208" i="13"/>
  <c r="BE208" i="13" s="1"/>
  <c r="BA208" i="13"/>
  <c r="Q208" i="13"/>
  <c r="Z209" i="13" s="1"/>
  <c r="F419" i="7" s="1"/>
  <c r="K208" i="13"/>
  <c r="BK208" i="13"/>
  <c r="L208" i="13"/>
  <c r="O208" i="13" s="1"/>
  <c r="R208" i="13"/>
  <c r="AA209" i="13" s="1"/>
  <c r="S208" i="13"/>
  <c r="AB209" i="13" s="1"/>
  <c r="M208" i="13"/>
  <c r="P208" i="13" s="1"/>
  <c r="AR209" i="13" l="1"/>
  <c r="J419" i="7"/>
  <c r="I419" i="7"/>
  <c r="H419" i="7"/>
  <c r="BI209" i="13"/>
  <c r="G419" i="7"/>
  <c r="N208" i="13"/>
  <c r="BJ209" i="13"/>
  <c r="AV209" i="13"/>
  <c r="AJ210" i="13" s="1"/>
  <c r="I209" i="13"/>
  <c r="L209" i="13" s="1"/>
  <c r="O209" i="13" s="1"/>
  <c r="AW209" i="13"/>
  <c r="AK210" i="13" s="1"/>
  <c r="J209" i="13"/>
  <c r="BH209" i="13"/>
  <c r="L419" i="7" l="1"/>
  <c r="G319" i="12" s="1"/>
  <c r="H319" i="12" s="1"/>
  <c r="I319" i="12" s="1"/>
  <c r="BD209" i="13"/>
  <c r="BG209" i="13" s="1"/>
  <c r="BC209" i="13"/>
  <c r="BF209" i="13" s="1"/>
  <c r="R209" i="13"/>
  <c r="AA210" i="13" s="1"/>
  <c r="S209" i="13"/>
  <c r="AB210" i="13" s="1"/>
  <c r="M209" i="13"/>
  <c r="P209" i="13" s="1"/>
  <c r="BA209" i="13"/>
  <c r="BB209" i="13"/>
  <c r="BE209" i="13" s="1"/>
  <c r="H209" i="13"/>
  <c r="AU209" i="13"/>
  <c r="AI210" i="13" s="1"/>
  <c r="AR210" i="13" s="1"/>
  <c r="G420" i="7"/>
  <c r="I420" i="7"/>
  <c r="J420" i="7"/>
  <c r="K420" i="7"/>
  <c r="H420" i="7"/>
  <c r="AS210" i="13" l="1"/>
  <c r="AT210" i="13"/>
  <c r="BI210" i="13"/>
  <c r="J320" i="12"/>
  <c r="L420" i="7"/>
  <c r="G320" i="12" s="1"/>
  <c r="Q209" i="13"/>
  <c r="Z210" i="13" s="1"/>
  <c r="F420" i="7" s="1"/>
  <c r="K209" i="13"/>
  <c r="BK209" i="13"/>
  <c r="I210" i="13" l="1"/>
  <c r="R210" i="13" s="1"/>
  <c r="AV210" i="13"/>
  <c r="AJ211" i="13" s="1"/>
  <c r="AW210" i="13"/>
  <c r="AK211" i="13" s="1"/>
  <c r="BJ210" i="13"/>
  <c r="AU210" i="13"/>
  <c r="AI211" i="13" s="1"/>
  <c r="BH210" i="13"/>
  <c r="N209" i="13"/>
  <c r="J210" i="13"/>
  <c r="S210" i="13" s="1"/>
  <c r="AB211" i="13" s="1"/>
  <c r="H210" i="13"/>
  <c r="K210" i="13" s="1"/>
  <c r="H320" i="12"/>
  <c r="I320" i="12" s="1"/>
  <c r="L210" i="13" l="1"/>
  <c r="O210" i="13" s="1"/>
  <c r="N210" i="13"/>
  <c r="M210" i="13"/>
  <c r="P210" i="13" s="1"/>
  <c r="BK210" i="13"/>
  <c r="BD210" i="13"/>
  <c r="BG210" i="13" s="1"/>
  <c r="AA211" i="13"/>
  <c r="BC210" i="13"/>
  <c r="BF210" i="13" s="1"/>
  <c r="BA210" i="13"/>
  <c r="Q210" i="13"/>
  <c r="Z211" i="13" s="1"/>
  <c r="F421" i="7" s="1"/>
  <c r="BB210" i="13"/>
  <c r="BE210" i="13" s="1"/>
  <c r="J421" i="7"/>
  <c r="I421" i="7"/>
  <c r="K421" i="7"/>
  <c r="H421" i="7"/>
  <c r="G421" i="7"/>
  <c r="J321" i="12"/>
  <c r="AS211" i="13" l="1"/>
  <c r="AR211" i="13"/>
  <c r="AU211" i="13" s="1"/>
  <c r="AI212" i="13" s="1"/>
  <c r="AT211" i="13"/>
  <c r="I211" i="13"/>
  <c r="BJ211" i="13"/>
  <c r="BC211" i="13"/>
  <c r="BD211" i="13"/>
  <c r="I422" i="7"/>
  <c r="L421" i="7"/>
  <c r="G321" i="12" s="1"/>
  <c r="AV211" i="13" l="1"/>
  <c r="AJ212" i="13" s="1"/>
  <c r="AS212" i="13" s="1"/>
  <c r="BI211" i="13"/>
  <c r="BF211" i="13"/>
  <c r="J211" i="13"/>
  <c r="M211" i="13" s="1"/>
  <c r="P211" i="13" s="1"/>
  <c r="AW211" i="13"/>
  <c r="AK212" i="13" s="1"/>
  <c r="AT212" i="13" s="1"/>
  <c r="BG211" i="13"/>
  <c r="H211" i="13"/>
  <c r="BH211" i="13"/>
  <c r="BB211" i="13"/>
  <c r="BE211" i="13" s="1"/>
  <c r="G422" i="7"/>
  <c r="H422" i="7"/>
  <c r="K422" i="7"/>
  <c r="J422" i="7"/>
  <c r="H321" i="12"/>
  <c r="I321" i="12" s="1"/>
  <c r="K211" i="13"/>
  <c r="R211" i="13"/>
  <c r="AA212" i="13" s="1"/>
  <c r="L211" i="13"/>
  <c r="O211" i="13" s="1"/>
  <c r="BA211" i="13"/>
  <c r="S211" i="13" l="1"/>
  <c r="AB212" i="13" s="1"/>
  <c r="AR212" i="13"/>
  <c r="BK211" i="13"/>
  <c r="N211" i="13"/>
  <c r="Q211" i="13"/>
  <c r="Z212" i="13" s="1"/>
  <c r="F422" i="7" s="1"/>
  <c r="L422" i="7"/>
  <c r="G322" i="12" s="1"/>
  <c r="H322" i="12" s="1"/>
  <c r="I322" i="12" s="1"/>
  <c r="J322" i="12"/>
  <c r="BI212" i="13" l="1"/>
  <c r="BJ212" i="13"/>
  <c r="BH212" i="13"/>
  <c r="H212" i="13"/>
  <c r="AU212" i="13"/>
  <c r="AI213" i="13" s="1"/>
  <c r="AW212" i="13"/>
  <c r="AK213" i="13" s="1"/>
  <c r="J212" i="13"/>
  <c r="H423" i="7"/>
  <c r="I423" i="7"/>
  <c r="J423" i="7"/>
  <c r="G423" i="7"/>
  <c r="K423" i="7"/>
  <c r="J323" i="12"/>
  <c r="I212" i="13"/>
  <c r="AV212" i="13"/>
  <c r="AJ213" i="13" s="1"/>
  <c r="BD212" i="13" l="1"/>
  <c r="BG212" i="13" s="1"/>
  <c r="BC212" i="13"/>
  <c r="BF212" i="13" s="1"/>
  <c r="BK212" i="13"/>
  <c r="Q212" i="13"/>
  <c r="Z213" i="13" s="1"/>
  <c r="F423" i="7" s="1"/>
  <c r="K212" i="13"/>
  <c r="S212" i="13"/>
  <c r="AB213" i="13" s="1"/>
  <c r="M212" i="13"/>
  <c r="P212" i="13" s="1"/>
  <c r="L212" i="13"/>
  <c r="O212" i="13" s="1"/>
  <c r="R212" i="13"/>
  <c r="AA213" i="13" s="1"/>
  <c r="L423" i="7"/>
  <c r="G323" i="12" s="1"/>
  <c r="BA212" i="13"/>
  <c r="BB212" i="13"/>
  <c r="BE212" i="13" s="1"/>
  <c r="AT213" i="13" l="1"/>
  <c r="AR213" i="13"/>
  <c r="AS213" i="13"/>
  <c r="BI213" i="13" s="1"/>
  <c r="BJ213" i="13"/>
  <c r="N212" i="13"/>
  <c r="BD213" i="13"/>
  <c r="BA213" i="13"/>
  <c r="H323" i="12"/>
  <c r="I323" i="12" s="1"/>
  <c r="I213" i="13" l="1"/>
  <c r="R213" i="13" s="1"/>
  <c r="AA214" i="13" s="1"/>
  <c r="AV213" i="13"/>
  <c r="AJ214" i="13" s="1"/>
  <c r="BG213" i="13"/>
  <c r="J213" i="13"/>
  <c r="AW213" i="13"/>
  <c r="AK214" i="13" s="1"/>
  <c r="AT214" i="13" s="1"/>
  <c r="AU213" i="13"/>
  <c r="AI214" i="13" s="1"/>
  <c r="AR214" i="13" s="1"/>
  <c r="BH213" i="13"/>
  <c r="BC213" i="13"/>
  <c r="BF213" i="13" s="1"/>
  <c r="H213" i="13"/>
  <c r="Q213" i="13" s="1"/>
  <c r="Z214" i="13" s="1"/>
  <c r="BB213" i="13"/>
  <c r="BE213" i="13" s="1"/>
  <c r="J324" i="12"/>
  <c r="H424" i="7"/>
  <c r="G424" i="7"/>
  <c r="J424" i="7"/>
  <c r="K424" i="7"/>
  <c r="I424" i="7"/>
  <c r="AS214" i="13" l="1"/>
  <c r="I214" i="13" s="1"/>
  <c r="BH214" i="13"/>
  <c r="L213" i="13"/>
  <c r="O213" i="13" s="1"/>
  <c r="S213" i="13"/>
  <c r="AB214" i="13" s="1"/>
  <c r="F424" i="7" s="1"/>
  <c r="M213" i="13"/>
  <c r="P213" i="13" s="1"/>
  <c r="BK213" i="13"/>
  <c r="K213" i="13"/>
  <c r="L424" i="7"/>
  <c r="G324" i="12" s="1"/>
  <c r="G425" i="7" l="1"/>
  <c r="AV214" i="13"/>
  <c r="AJ215" i="13" s="1"/>
  <c r="BI214" i="13"/>
  <c r="BJ214" i="13"/>
  <c r="AW214" i="13"/>
  <c r="AK215" i="13" s="1"/>
  <c r="J214" i="13"/>
  <c r="S214" i="13" s="1"/>
  <c r="AB215" i="13" s="1"/>
  <c r="N213" i="13"/>
  <c r="K425" i="7"/>
  <c r="I425" i="7"/>
  <c r="J425" i="7"/>
  <c r="AU214" i="13"/>
  <c r="AI215" i="13" s="1"/>
  <c r="H214" i="13"/>
  <c r="Q214" i="13" s="1"/>
  <c r="H324" i="12"/>
  <c r="I324" i="12" s="1"/>
  <c r="R214" i="13"/>
  <c r="L214" i="13"/>
  <c r="O214" i="13" s="1"/>
  <c r="H425" i="7"/>
  <c r="AR215" i="13" l="1"/>
  <c r="M214" i="13"/>
  <c r="P214" i="13" s="1"/>
  <c r="BC214" i="13"/>
  <c r="BF214" i="13" s="1"/>
  <c r="BD214" i="13"/>
  <c r="BG214" i="13" s="1"/>
  <c r="L425" i="7"/>
  <c r="G325" i="12" s="1"/>
  <c r="AA215" i="13"/>
  <c r="BA214" i="13"/>
  <c r="K214" i="13"/>
  <c r="BB214" i="13"/>
  <c r="BE214" i="13" s="1"/>
  <c r="BK214" i="13"/>
  <c r="Z215" i="13"/>
  <c r="J325" i="12"/>
  <c r="F425" i="7" l="1"/>
  <c r="AT215" i="13"/>
  <c r="AS215" i="13"/>
  <c r="AV215" i="13"/>
  <c r="AJ216" i="13" s="1"/>
  <c r="AS216" i="13" s="1"/>
  <c r="J426" i="7"/>
  <c r="BJ215" i="13"/>
  <c r="N214" i="13"/>
  <c r="BD215" i="13"/>
  <c r="H325" i="12"/>
  <c r="I325" i="12" s="1"/>
  <c r="J326" i="12" s="1"/>
  <c r="BC215" i="13"/>
  <c r="J215" i="13" l="1"/>
  <c r="M215" i="13" s="1"/>
  <c r="P215" i="13" s="1"/>
  <c r="K426" i="7"/>
  <c r="G426" i="7"/>
  <c r="H426" i="7"/>
  <c r="I426" i="7"/>
  <c r="BG215" i="13"/>
  <c r="AW215" i="13"/>
  <c r="AK216" i="13" s="1"/>
  <c r="AT216" i="13" s="1"/>
  <c r="I215" i="13"/>
  <c r="R215" i="13" s="1"/>
  <c r="AA216" i="13" s="1"/>
  <c r="BI215" i="13"/>
  <c r="AU215" i="13"/>
  <c r="AI216" i="13" s="1"/>
  <c r="BH215" i="13"/>
  <c r="BF215" i="13"/>
  <c r="H215" i="13"/>
  <c r="K215" i="13" s="1"/>
  <c r="AW216" i="13" l="1"/>
  <c r="AK217" i="13" s="1"/>
  <c r="S215" i="13"/>
  <c r="AB216" i="13" s="1"/>
  <c r="L426" i="7"/>
  <c r="G326" i="12" s="1"/>
  <c r="H326" i="12" s="1"/>
  <c r="I326" i="12" s="1"/>
  <c r="L215" i="13"/>
  <c r="O215" i="13" s="1"/>
  <c r="BI216" i="13"/>
  <c r="N215" i="13"/>
  <c r="BK215" i="13"/>
  <c r="BA215" i="13"/>
  <c r="BB215" i="13"/>
  <c r="AR216" i="13" s="1"/>
  <c r="Q215" i="13"/>
  <c r="Z216" i="13" s="1"/>
  <c r="F426" i="7" s="1"/>
  <c r="I216" i="13"/>
  <c r="AV216" i="13"/>
  <c r="AJ217" i="13" s="1"/>
  <c r="J216" i="13" l="1"/>
  <c r="S216" i="13" s="1"/>
  <c r="BJ216" i="13"/>
  <c r="J327" i="12"/>
  <c r="BE215" i="13"/>
  <c r="BH216" i="13"/>
  <c r="J427" i="7"/>
  <c r="K427" i="7"/>
  <c r="I427" i="7"/>
  <c r="G427" i="7"/>
  <c r="H427" i="7"/>
  <c r="L216" i="13"/>
  <c r="O216" i="13" s="1"/>
  <c r="R216" i="13"/>
  <c r="M216" i="13" l="1"/>
  <c r="P216" i="13" s="1"/>
  <c r="BD216" i="13"/>
  <c r="AT217" i="13" s="1"/>
  <c r="BC216" i="13"/>
  <c r="AS217" i="13" s="1"/>
  <c r="AA217" i="13"/>
  <c r="AB217" i="13"/>
  <c r="AU216" i="13"/>
  <c r="AI217" i="13" s="1"/>
  <c r="H216" i="13"/>
  <c r="L427" i="7"/>
  <c r="G327" i="12" s="1"/>
  <c r="BG216" i="13" l="1"/>
  <c r="BJ217" i="13"/>
  <c r="BF216" i="13"/>
  <c r="BI217" i="13"/>
  <c r="BA216" i="13"/>
  <c r="BB216" i="13"/>
  <c r="BE216" i="13" s="1"/>
  <c r="Q216" i="13"/>
  <c r="Z217" i="13" s="1"/>
  <c r="F427" i="7" s="1"/>
  <c r="K216" i="13"/>
  <c r="BK216" i="13"/>
  <c r="H327" i="12"/>
  <c r="I327" i="12" s="1"/>
  <c r="AR217" i="13" l="1"/>
  <c r="AU217" i="13" s="1"/>
  <c r="AI218" i="13" s="1"/>
  <c r="AR218" i="13" s="1"/>
  <c r="N216" i="13"/>
  <c r="J217" i="13"/>
  <c r="AW217" i="13"/>
  <c r="AK218" i="13" s="1"/>
  <c r="AV217" i="13"/>
  <c r="AJ218" i="13" s="1"/>
  <c r="I217" i="13"/>
  <c r="J328" i="12"/>
  <c r="BB217" i="13"/>
  <c r="BA217" i="13"/>
  <c r="AT218" i="13" l="1"/>
  <c r="BE217" i="13"/>
  <c r="BH217" i="13"/>
  <c r="H217" i="13"/>
  <c r="BK217" i="13" s="1"/>
  <c r="L217" i="13"/>
  <c r="O217" i="13" s="1"/>
  <c r="R217" i="13"/>
  <c r="AA218" i="13" s="1"/>
  <c r="BC217" i="13"/>
  <c r="BF217" i="13" s="1"/>
  <c r="S217" i="13"/>
  <c r="AB218" i="13" s="1"/>
  <c r="M217" i="13"/>
  <c r="P217" i="13" s="1"/>
  <c r="BD217" i="13"/>
  <c r="BG217" i="13" s="1"/>
  <c r="G428" i="7"/>
  <c r="I428" i="7"/>
  <c r="J428" i="7"/>
  <c r="K428" i="7"/>
  <c r="H428" i="7"/>
  <c r="AS218" i="13" l="1"/>
  <c r="BJ218" i="13"/>
  <c r="K217" i="13"/>
  <c r="Q217" i="13"/>
  <c r="Z218" i="13" s="1"/>
  <c r="F428" i="7" s="1"/>
  <c r="I218" i="13"/>
  <c r="H218" i="13"/>
  <c r="K218" i="13" s="1"/>
  <c r="L428" i="7"/>
  <c r="G328" i="12" s="1"/>
  <c r="AU218" i="13"/>
  <c r="AI219" i="13" s="1"/>
  <c r="BI218" i="13" l="1"/>
  <c r="AV218" i="13"/>
  <c r="AJ219" i="13" s="1"/>
  <c r="N217" i="13"/>
  <c r="BH218" i="13"/>
  <c r="J429" i="7"/>
  <c r="R218" i="13"/>
  <c r="L218" i="13"/>
  <c r="O218" i="13" s="1"/>
  <c r="N218" i="13"/>
  <c r="Q218" i="13"/>
  <c r="AW218" i="13"/>
  <c r="AK219" i="13" s="1"/>
  <c r="J218" i="13"/>
  <c r="H328" i="12"/>
  <c r="I328" i="12" s="1"/>
  <c r="K429" i="7" l="1"/>
  <c r="G429" i="7"/>
  <c r="I429" i="7"/>
  <c r="H429" i="7"/>
  <c r="M218" i="13"/>
  <c r="BK218" i="13"/>
  <c r="S218" i="13"/>
  <c r="AB219" i="13" s="1"/>
  <c r="J329" i="12"/>
  <c r="L429" i="7" l="1"/>
  <c r="G329" i="12" s="1"/>
  <c r="H329" i="12" s="1"/>
  <c r="I329" i="12" s="1"/>
  <c r="P218" i="13"/>
  <c r="BD218" i="13"/>
  <c r="AT219" i="13" s="1"/>
  <c r="BA218" i="13"/>
  <c r="Z219" i="13"/>
  <c r="BB218" i="13"/>
  <c r="AR219" i="13" s="1"/>
  <c r="BC218" i="13"/>
  <c r="AA219" i="13"/>
  <c r="F429" i="7" l="1"/>
  <c r="BF218" i="13"/>
  <c r="AS219" i="13"/>
  <c r="BI219" i="13" s="1"/>
  <c r="BG218" i="13"/>
  <c r="BJ219" i="13"/>
  <c r="J330" i="12"/>
  <c r="BE218" i="13"/>
  <c r="BH219" i="13"/>
  <c r="AW219" i="13" l="1"/>
  <c r="AK220" i="13" s="1"/>
  <c r="J219" i="13"/>
  <c r="S219" i="13" s="1"/>
  <c r="AU219" i="13"/>
  <c r="AI220" i="13" s="1"/>
  <c r="H219" i="13"/>
  <c r="G430" i="7"/>
  <c r="H430" i="7"/>
  <c r="I430" i="7"/>
  <c r="K430" i="7"/>
  <c r="J430" i="7"/>
  <c r="AV219" i="13"/>
  <c r="AJ220" i="13" s="1"/>
  <c r="I219" i="13"/>
  <c r="M219" i="13" l="1"/>
  <c r="P219" i="13" s="1"/>
  <c r="L219" i="13"/>
  <c r="O219" i="13" s="1"/>
  <c r="R219" i="13"/>
  <c r="L430" i="7"/>
  <c r="G330" i="12" s="1"/>
  <c r="Q219" i="13"/>
  <c r="K219" i="13"/>
  <c r="BK219" i="13"/>
  <c r="N219" i="13" l="1"/>
  <c r="H330" i="12"/>
  <c r="I330" i="12" s="1"/>
  <c r="J331" i="12" l="1"/>
  <c r="BD219" i="13" l="1"/>
  <c r="AT220" i="13" s="1"/>
  <c r="AB220" i="13"/>
  <c r="BD220" i="13"/>
  <c r="Z220" i="13"/>
  <c r="BB219" i="13"/>
  <c r="AR220" i="13" s="1"/>
  <c r="BC219" i="13"/>
  <c r="BD221" i="13"/>
  <c r="AA220" i="13"/>
  <c r="BB220" i="13"/>
  <c r="BC220" i="13"/>
  <c r="BD222" i="13"/>
  <c r="BB221" i="13"/>
  <c r="BC221" i="13"/>
  <c r="BD223" i="13"/>
  <c r="BB222" i="13"/>
  <c r="BC222" i="13"/>
  <c r="BD224" i="13"/>
  <c r="BB223" i="13"/>
  <c r="BC223" i="13"/>
  <c r="BD225" i="13"/>
  <c r="BB224" i="13"/>
  <c r="BC224" i="13"/>
  <c r="BD226" i="13"/>
  <c r="BB225" i="13"/>
  <c r="BC225" i="13"/>
  <c r="BD227" i="13"/>
  <c r="BB226" i="13"/>
  <c r="BC226" i="13"/>
  <c r="BD228" i="13"/>
  <c r="BB227" i="13"/>
  <c r="BC227" i="13"/>
  <c r="BD229" i="13"/>
  <c r="BB228" i="13"/>
  <c r="BC228" i="13"/>
  <c r="BD230" i="13"/>
  <c r="BB229" i="13"/>
  <c r="BC229" i="13"/>
  <c r="BD231" i="13"/>
  <c r="BB230" i="13"/>
  <c r="BC230" i="13"/>
  <c r="BD232" i="13"/>
  <c r="BB231" i="13"/>
  <c r="BC231" i="13"/>
  <c r="BD233" i="13"/>
  <c r="BB232" i="13"/>
  <c r="BC232" i="13"/>
  <c r="BD234" i="13"/>
  <c r="BB233" i="13"/>
  <c r="BC233" i="13"/>
  <c r="BD235" i="13"/>
  <c r="BB234" i="13"/>
  <c r="BC234" i="13"/>
  <c r="BD236" i="13"/>
  <c r="BB235" i="13"/>
  <c r="BC235" i="13"/>
  <c r="BD237" i="13"/>
  <c r="BB236" i="13"/>
  <c r="BC236" i="13"/>
  <c r="BD238" i="13"/>
  <c r="BB237" i="13"/>
  <c r="BC237" i="13"/>
  <c r="BD239" i="13"/>
  <c r="BB238" i="13"/>
  <c r="BC238" i="13"/>
  <c r="BD240" i="13"/>
  <c r="BB239" i="13"/>
  <c r="BC239" i="13"/>
  <c r="BD241" i="13"/>
  <c r="BB240" i="13"/>
  <c r="BC240" i="13"/>
  <c r="BD242" i="13"/>
  <c r="BB241" i="13"/>
  <c r="BC241" i="13"/>
  <c r="BD243" i="13"/>
  <c r="BB242" i="13"/>
  <c r="BC242" i="13"/>
  <c r="BD244" i="13"/>
  <c r="BB243" i="13"/>
  <c r="BC243" i="13"/>
  <c r="BD245" i="13"/>
  <c r="BB244" i="13"/>
  <c r="BC244" i="13"/>
  <c r="BB245" i="13"/>
  <c r="BB246" i="13"/>
  <c r="BC245" i="13"/>
  <c r="BC246" i="13"/>
  <c r="BD246" i="13"/>
  <c r="BC247" i="13"/>
  <c r="BB247" i="13"/>
  <c r="BD247" i="13"/>
  <c r="BC248" i="13"/>
  <c r="BC249" i="13"/>
  <c r="BB248" i="13"/>
  <c r="BD248" i="13"/>
  <c r="BC250" i="13"/>
  <c r="BB249" i="13"/>
  <c r="BD249" i="13"/>
  <c r="BB250" i="13"/>
  <c r="BD250" i="13"/>
  <c r="BC251" i="13"/>
  <c r="BB251" i="13"/>
  <c r="BD251" i="13"/>
  <c r="BC252" i="13"/>
  <c r="BC253" i="13"/>
  <c r="BB252" i="13"/>
  <c r="BD252" i="13"/>
  <c r="BB253" i="13"/>
  <c r="BD253" i="13"/>
  <c r="BC254" i="13"/>
  <c r="BC255" i="13"/>
  <c r="BB254" i="13"/>
  <c r="BD254" i="13"/>
  <c r="BC256" i="13"/>
  <c r="BB255" i="13"/>
  <c r="BD255" i="13"/>
  <c r="BC257" i="13"/>
  <c r="BB256" i="13"/>
  <c r="BD256" i="13"/>
  <c r="BC258" i="13"/>
  <c r="BB257" i="13"/>
  <c r="BD257" i="13"/>
  <c r="BD258" i="13"/>
  <c r="BB258" i="13"/>
  <c r="BD259" i="13"/>
  <c r="BB259" i="13"/>
  <c r="BC259" i="13"/>
  <c r="BD260" i="13"/>
  <c r="BD261" i="13"/>
  <c r="BB260" i="13"/>
  <c r="BC260" i="13"/>
  <c r="BB261" i="13"/>
  <c r="BC261" i="13"/>
  <c r="BB262" i="13"/>
  <c r="BB263" i="13"/>
  <c r="BC262" i="13"/>
  <c r="BD262" i="13"/>
  <c r="BB264" i="13"/>
  <c r="BC263" i="13"/>
  <c r="BD263" i="13"/>
  <c r="BB265" i="13"/>
  <c r="BC264" i="13"/>
  <c r="BD264" i="13"/>
  <c r="BB266" i="13"/>
  <c r="BC265" i="13"/>
  <c r="BD265" i="13"/>
  <c r="BB267" i="13"/>
  <c r="BC266" i="13"/>
  <c r="BD266" i="13"/>
  <c r="BC267" i="13"/>
  <c r="BC268" i="13"/>
  <c r="BD267" i="13"/>
  <c r="BB268" i="13"/>
  <c r="BD268" i="13"/>
  <c r="BB269" i="13"/>
  <c r="BB270" i="13"/>
  <c r="BD269" i="13"/>
  <c r="BC269" i="13"/>
  <c r="BB271" i="13"/>
  <c r="BC270" i="13"/>
  <c r="BD270" i="13"/>
  <c r="BC271" i="13"/>
  <c r="BD271" i="13"/>
  <c r="BC272" i="13"/>
  <c r="BB272" i="13"/>
  <c r="BD272" i="13"/>
  <c r="BC273" i="13"/>
  <c r="BB273" i="13"/>
  <c r="BD273" i="13"/>
  <c r="BC274" i="13"/>
  <c r="BC275" i="13"/>
  <c r="BD274" i="13"/>
  <c r="BB274" i="13"/>
  <c r="BD275" i="13"/>
  <c r="BB275" i="13"/>
  <c r="BD276" i="13"/>
  <c r="BB276" i="13"/>
  <c r="BC276" i="13"/>
  <c r="BD277" i="13"/>
  <c r="BB277" i="13"/>
  <c r="BC277" i="13"/>
  <c r="BD278" i="13"/>
  <c r="BD279" i="13"/>
  <c r="BB278" i="13"/>
  <c r="BC278" i="13"/>
  <c r="BB279" i="13"/>
  <c r="BC279" i="13"/>
  <c r="BD280" i="13"/>
  <c r="BB280" i="13"/>
  <c r="BC280" i="13"/>
  <c r="BD281" i="13"/>
  <c r="BD282" i="13"/>
  <c r="BB281" i="13"/>
  <c r="BC281" i="13"/>
  <c r="BC282" i="13"/>
  <c r="BC283" i="13"/>
  <c r="BB282" i="13"/>
  <c r="BC284" i="13"/>
  <c r="BB283" i="13"/>
  <c r="BD283" i="13"/>
  <c r="BC285" i="13"/>
  <c r="BB284" i="13"/>
  <c r="BD284" i="13"/>
  <c r="BC286" i="13"/>
  <c r="BB285" i="13"/>
  <c r="BD285" i="13"/>
  <c r="BB286" i="13"/>
  <c r="BD286" i="13"/>
  <c r="BC287" i="13"/>
  <c r="BC288" i="13"/>
  <c r="BD287" i="13"/>
  <c r="BB287" i="13"/>
  <c r="BB288" i="13"/>
  <c r="BD288" i="13"/>
  <c r="BB289" i="13"/>
  <c r="BC289" i="13"/>
  <c r="BD289" i="13"/>
  <c r="BB290" i="13"/>
  <c r="BB291" i="13"/>
  <c r="BD290" i="13"/>
  <c r="BD291" i="13"/>
  <c r="BC290" i="13"/>
  <c r="BC291" i="13"/>
  <c r="BC292" i="13"/>
  <c r="BC293" i="13"/>
  <c r="BB292" i="13"/>
  <c r="BB293" i="13"/>
  <c r="BD292" i="13"/>
  <c r="BD293" i="13"/>
  <c r="BD294" i="13"/>
  <c r="BB294" i="13"/>
  <c r="BC294" i="13"/>
  <c r="BD295" i="13"/>
  <c r="BD296" i="13"/>
  <c r="BB295" i="13"/>
  <c r="BC295" i="13"/>
  <c r="BC296" i="13"/>
  <c r="BC297" i="13"/>
  <c r="BB296" i="13"/>
  <c r="BB297" i="13"/>
  <c r="BD297" i="13"/>
  <c r="BB298" i="13"/>
  <c r="BC298" i="13"/>
  <c r="BD298" i="13"/>
  <c r="BB299" i="13"/>
  <c r="BB300" i="13"/>
  <c r="BC299" i="13"/>
  <c r="BC300" i="13"/>
  <c r="BD299" i="13"/>
  <c r="BD300" i="13"/>
  <c r="BD301" i="13"/>
  <c r="BD302" i="13"/>
  <c r="BB301" i="13"/>
  <c r="BC301" i="13"/>
  <c r="BC302" i="13"/>
  <c r="BB302" i="13"/>
  <c r="BC303" i="13"/>
  <c r="BB303" i="13"/>
  <c r="BD303" i="13"/>
  <c r="BC304" i="13"/>
  <c r="BC305" i="13"/>
  <c r="BD304" i="13"/>
  <c r="BD305" i="13"/>
  <c r="BB304" i="13"/>
  <c r="BB305" i="13"/>
  <c r="BC306" i="13"/>
  <c r="BC307" i="13"/>
  <c r="BB306" i="13"/>
  <c r="BD306" i="13"/>
  <c r="BB307" i="13"/>
  <c r="BD307" i="13"/>
  <c r="BC308" i="13"/>
  <c r="BB308" i="13"/>
  <c r="BD308" i="13"/>
  <c r="BC309" i="13"/>
  <c r="BC310" i="13"/>
  <c r="BB309" i="13"/>
  <c r="BD309" i="13"/>
  <c r="BB310" i="13"/>
  <c r="BD310" i="13"/>
  <c r="BC311" i="13"/>
  <c r="BB311" i="13"/>
  <c r="BD311" i="13"/>
  <c r="BC312" i="13"/>
  <c r="BB312" i="13"/>
  <c r="BD312" i="13"/>
  <c r="BC313" i="13"/>
  <c r="BB313" i="13"/>
  <c r="BD313" i="13"/>
  <c r="BC314" i="13"/>
  <c r="BC315" i="13"/>
  <c r="BD314" i="13"/>
  <c r="BB314" i="13"/>
  <c r="BD315" i="13"/>
  <c r="BD316" i="13"/>
  <c r="BB315" i="13"/>
  <c r="BB316" i="13"/>
  <c r="BC316" i="13"/>
  <c r="BD317" i="13"/>
  <c r="BD318" i="13"/>
  <c r="BC317" i="13"/>
  <c r="BB317" i="13"/>
  <c r="BB318" i="13"/>
  <c r="BC318" i="13"/>
  <c r="BC319" i="13"/>
  <c r="BC320" i="13"/>
  <c r="BD319" i="13"/>
  <c r="BD320" i="13"/>
  <c r="BB319" i="13"/>
  <c r="BD321" i="13"/>
  <c r="BB320" i="13"/>
  <c r="BB321" i="13"/>
  <c r="BC321" i="13"/>
  <c r="BB322" i="13"/>
  <c r="BC322" i="13"/>
  <c r="BD322" i="13"/>
  <c r="BB323" i="13"/>
  <c r="BC323" i="13"/>
  <c r="BD323" i="13"/>
  <c r="BB324" i="13"/>
  <c r="BB325" i="13"/>
  <c r="BD324" i="13"/>
  <c r="BD325" i="13"/>
  <c r="BC324" i="13"/>
  <c r="BD326" i="13"/>
  <c r="BC325" i="13"/>
  <c r="BC326" i="13"/>
  <c r="BC327" i="13"/>
  <c r="BB326" i="13"/>
  <c r="BB327" i="13"/>
  <c r="BD327" i="13"/>
  <c r="BB328" i="13"/>
  <c r="BC328" i="13"/>
  <c r="BD328" i="13"/>
  <c r="BB329" i="13"/>
  <c r="BC329" i="13"/>
  <c r="BD329" i="13"/>
  <c r="BB330" i="13"/>
  <c r="BC330" i="13"/>
  <c r="BD330" i="13"/>
  <c r="BB331" i="13"/>
  <c r="BC331" i="13"/>
  <c r="BD331" i="13"/>
  <c r="BB332" i="13"/>
  <c r="BB333" i="13"/>
  <c r="BD332" i="13"/>
  <c r="BD333" i="13"/>
  <c r="BC332" i="13"/>
  <c r="BD334" i="13"/>
  <c r="BC333" i="13"/>
  <c r="BD335" i="13"/>
  <c r="BB334" i="13"/>
  <c r="BC334" i="13"/>
  <c r="BD336" i="13"/>
  <c r="BB335" i="13"/>
  <c r="BC335" i="13"/>
  <c r="BB336" i="13"/>
  <c r="BC336" i="13"/>
  <c r="BD337" i="13"/>
  <c r="BB337" i="13"/>
  <c r="BC337" i="13"/>
  <c r="BD338" i="13"/>
  <c r="BB338" i="13"/>
  <c r="BC338" i="13"/>
  <c r="BD339" i="13"/>
  <c r="BB339" i="13"/>
  <c r="BC339" i="13"/>
  <c r="BD340" i="13"/>
  <c r="BB340" i="13"/>
  <c r="BC340" i="13"/>
  <c r="BD341" i="13"/>
  <c r="BD342" i="13"/>
  <c r="BC341" i="13"/>
  <c r="BC342" i="13"/>
  <c r="BB341" i="13"/>
  <c r="BC343" i="13"/>
  <c r="BB342" i="13"/>
  <c r="BB343" i="13"/>
  <c r="BB344" i="13"/>
  <c r="BD343" i="13"/>
  <c r="BB345" i="13"/>
  <c r="BC344" i="13"/>
  <c r="BC345" i="13"/>
  <c r="BD344" i="13"/>
  <c r="BD345" i="13"/>
  <c r="BD346" i="13"/>
  <c r="BC346" i="13"/>
  <c r="BB346" i="13"/>
  <c r="BF219" i="13"/>
  <c r="BA219" i="13"/>
  <c r="AS220" i="13" l="1"/>
  <c r="BF220" i="13" s="1"/>
  <c r="F430" i="7"/>
  <c r="BE219" i="13"/>
  <c r="BG219" i="13"/>
  <c r="BG220" i="13"/>
  <c r="I431" i="7"/>
  <c r="BH220" i="13"/>
  <c r="BA220" i="13"/>
  <c r="J220" i="13"/>
  <c r="BJ220" i="13"/>
  <c r="BE220" i="13"/>
  <c r="BI220" i="13"/>
  <c r="I220" i="13"/>
  <c r="AV220" i="13"/>
  <c r="AJ221" i="13" s="1"/>
  <c r="AS221" i="13" s="1"/>
  <c r="AU220" i="13"/>
  <c r="AI221" i="13" s="1"/>
  <c r="AR221" i="13" s="1"/>
  <c r="H220" i="13"/>
  <c r="AW220" i="13"/>
  <c r="AK221" i="13" s="1"/>
  <c r="AT221" i="13" s="1"/>
  <c r="J431" i="7" l="1"/>
  <c r="H431" i="7"/>
  <c r="G431" i="7"/>
  <c r="K431" i="7"/>
  <c r="S220" i="13"/>
  <c r="AB221" i="13" s="1"/>
  <c r="M220" i="13"/>
  <c r="P220" i="13" s="1"/>
  <c r="Q220" i="13"/>
  <c r="Z221" i="13" s="1"/>
  <c r="F431" i="7" s="1"/>
  <c r="K220" i="13"/>
  <c r="BK220" i="13"/>
  <c r="R220" i="13"/>
  <c r="AA221" i="13" s="1"/>
  <c r="L220" i="13"/>
  <c r="O220" i="13" s="1"/>
  <c r="BI221" i="13" l="1"/>
  <c r="L431" i="7"/>
  <c r="G331" i="12" s="1"/>
  <c r="H331" i="12" s="1"/>
  <c r="I331" i="12" s="1"/>
  <c r="BH221" i="13"/>
  <c r="BJ221" i="13"/>
  <c r="N220" i="13"/>
  <c r="H221" i="13"/>
  <c r="AU221" i="13"/>
  <c r="AI222" i="13" s="1"/>
  <c r="AR222" i="13" s="1"/>
  <c r="BE221" i="13"/>
  <c r="BA221" i="13"/>
  <c r="AV221" i="13"/>
  <c r="AJ222" i="13" s="1"/>
  <c r="AS222" i="13" s="1"/>
  <c r="I221" i="13"/>
  <c r="BF221" i="13"/>
  <c r="AW221" i="13"/>
  <c r="AK222" i="13" s="1"/>
  <c r="AT222" i="13" s="1"/>
  <c r="J221" i="13"/>
  <c r="BG221" i="13"/>
  <c r="H432" i="7" l="1"/>
  <c r="I432" i="7"/>
  <c r="J432" i="7"/>
  <c r="K432" i="7"/>
  <c r="G432" i="7"/>
  <c r="R221" i="13"/>
  <c r="AA222" i="13" s="1"/>
  <c r="L221" i="13"/>
  <c r="O221" i="13" s="1"/>
  <c r="Q221" i="13"/>
  <c r="Z222" i="13" s="1"/>
  <c r="F432" i="7" s="1"/>
  <c r="BK221" i="13"/>
  <c r="K221" i="13"/>
  <c r="S221" i="13"/>
  <c r="AB222" i="13" s="1"/>
  <c r="M221" i="13"/>
  <c r="P221" i="13" s="1"/>
  <c r="J332" i="12"/>
  <c r="BI222" i="13" l="1"/>
  <c r="BH222" i="13"/>
  <c r="BJ222" i="13"/>
  <c r="N221" i="13"/>
  <c r="AW222" i="13"/>
  <c r="AK223" i="13" s="1"/>
  <c r="AT223" i="13" s="1"/>
  <c r="J222" i="13"/>
  <c r="BG222" i="13"/>
  <c r="L432" i="7"/>
  <c r="G332" i="12" s="1"/>
  <c r="I222" i="13"/>
  <c r="AV222" i="13"/>
  <c r="AJ223" i="13" s="1"/>
  <c r="AS223" i="13" s="1"/>
  <c r="BF222" i="13"/>
  <c r="BA222" i="13"/>
  <c r="K433" i="7"/>
  <c r="H222" i="13"/>
  <c r="AU222" i="13"/>
  <c r="AI223" i="13" s="1"/>
  <c r="AR223" i="13" s="1"/>
  <c r="BE222" i="13"/>
  <c r="I433" i="7" l="1"/>
  <c r="R222" i="13"/>
  <c r="AA223" i="13" s="1"/>
  <c r="L222" i="13"/>
  <c r="O222" i="13" s="1"/>
  <c r="H332" i="12"/>
  <c r="I332" i="12" s="1"/>
  <c r="Q222" i="13"/>
  <c r="Z223" i="13" s="1"/>
  <c r="BK222" i="13"/>
  <c r="K222" i="13"/>
  <c r="S222" i="13"/>
  <c r="AB223" i="13" s="1"/>
  <c r="M222" i="13"/>
  <c r="P222" i="13" s="1"/>
  <c r="J433" i="7"/>
  <c r="G433" i="7"/>
  <c r="H433" i="7"/>
  <c r="F433" i="7" l="1"/>
  <c r="J434" i="7"/>
  <c r="N222" i="13"/>
  <c r="BA223" i="13"/>
  <c r="J333" i="12"/>
  <c r="L433" i="7"/>
  <c r="G333" i="12" s="1"/>
  <c r="BJ223" i="13" l="1"/>
  <c r="BI223" i="13"/>
  <c r="BH223" i="13"/>
  <c r="G434" i="7"/>
  <c r="I434" i="7"/>
  <c r="H434" i="7"/>
  <c r="K434" i="7"/>
  <c r="H223" i="13"/>
  <c r="AU223" i="13"/>
  <c r="AI224" i="13" s="1"/>
  <c r="AR224" i="13" s="1"/>
  <c r="BE223" i="13"/>
  <c r="I223" i="13"/>
  <c r="AV223" i="13"/>
  <c r="AJ224" i="13" s="1"/>
  <c r="AS224" i="13" s="1"/>
  <c r="BF223" i="13"/>
  <c r="H333" i="12"/>
  <c r="I333" i="12" s="1"/>
  <c r="J334" i="12" s="1"/>
  <c r="AW223" i="13"/>
  <c r="AK224" i="13" s="1"/>
  <c r="AT224" i="13" s="1"/>
  <c r="J223" i="13"/>
  <c r="BG223" i="13"/>
  <c r="L434" i="7" l="1"/>
  <c r="G334" i="12" s="1"/>
  <c r="H334" i="12" s="1"/>
  <c r="I334" i="12" s="1"/>
  <c r="J335" i="12" s="1"/>
  <c r="S223" i="13"/>
  <c r="AB224" i="13" s="1"/>
  <c r="M223" i="13"/>
  <c r="P223" i="13" s="1"/>
  <c r="BK223" i="13"/>
  <c r="Q223" i="13"/>
  <c r="Z224" i="13" s="1"/>
  <c r="K223" i="13"/>
  <c r="R223" i="13"/>
  <c r="AA224" i="13" s="1"/>
  <c r="L223" i="13"/>
  <c r="O223" i="13" s="1"/>
  <c r="F434" i="7" l="1"/>
  <c r="BI224" i="13"/>
  <c r="BH224" i="13"/>
  <c r="N223" i="13"/>
  <c r="BJ224" i="13"/>
  <c r="J224" i="13"/>
  <c r="AW224" i="13"/>
  <c r="AK225" i="13" s="1"/>
  <c r="AT225" i="13" s="1"/>
  <c r="BG224" i="13"/>
  <c r="I224" i="13"/>
  <c r="AV224" i="13"/>
  <c r="AJ225" i="13" s="1"/>
  <c r="AS225" i="13" s="1"/>
  <c r="BF224" i="13"/>
  <c r="H224" i="13"/>
  <c r="AU224" i="13"/>
  <c r="AI225" i="13" s="1"/>
  <c r="AR225" i="13" s="1"/>
  <c r="BE224" i="13"/>
  <c r="BA224" i="13"/>
  <c r="BK224" i="13" l="1"/>
  <c r="Q224" i="13"/>
  <c r="Z225" i="13" s="1"/>
  <c r="F435" i="7" s="1"/>
  <c r="K224" i="13"/>
  <c r="I435" i="7"/>
  <c r="H435" i="7"/>
  <c r="K435" i="7"/>
  <c r="J435" i="7"/>
  <c r="G435" i="7"/>
  <c r="R224" i="13"/>
  <c r="AA225" i="13" s="1"/>
  <c r="L224" i="13"/>
  <c r="O224" i="13" s="1"/>
  <c r="S224" i="13"/>
  <c r="AB225" i="13" s="1"/>
  <c r="M224" i="13"/>
  <c r="P224" i="13" s="1"/>
  <c r="BH225" i="13" l="1"/>
  <c r="BI225" i="13"/>
  <c r="N224" i="13"/>
  <c r="BJ225" i="13"/>
  <c r="BA225" i="13"/>
  <c r="I225" i="13"/>
  <c r="AV225" i="13"/>
  <c r="AJ226" i="13" s="1"/>
  <c r="AS226" i="13" s="1"/>
  <c r="BF225" i="13"/>
  <c r="AW225" i="13"/>
  <c r="AK226" i="13" s="1"/>
  <c r="AT226" i="13" s="1"/>
  <c r="J225" i="13"/>
  <c r="BG225" i="13"/>
  <c r="L435" i="7"/>
  <c r="G335" i="12" s="1"/>
  <c r="H225" i="13"/>
  <c r="AU225" i="13"/>
  <c r="AI226" i="13" s="1"/>
  <c r="AR226" i="13" s="1"/>
  <c r="BE225" i="13"/>
  <c r="S225" i="13" l="1"/>
  <c r="AB226" i="13" s="1"/>
  <c r="M225" i="13"/>
  <c r="P225" i="13" s="1"/>
  <c r="Q225" i="13"/>
  <c r="Z226" i="13" s="1"/>
  <c r="BK225" i="13"/>
  <c r="K225" i="13"/>
  <c r="R225" i="13"/>
  <c r="AA226" i="13" s="1"/>
  <c r="L225" i="13"/>
  <c r="O225" i="13" s="1"/>
  <c r="I436" i="7"/>
  <c r="G436" i="7"/>
  <c r="H436" i="7"/>
  <c r="H335" i="12"/>
  <c r="I335" i="12" s="1"/>
  <c r="J436" i="7"/>
  <c r="K436" i="7"/>
  <c r="F436" i="7" l="1"/>
  <c r="N225" i="13"/>
  <c r="BA226" i="13"/>
  <c r="J336" i="12"/>
  <c r="L436" i="7"/>
  <c r="G336" i="12" s="1"/>
  <c r="K437" i="7"/>
  <c r="BH226" i="13" l="1"/>
  <c r="BJ226" i="13"/>
  <c r="BI226" i="13"/>
  <c r="G437" i="7"/>
  <c r="H226" i="13"/>
  <c r="AU226" i="13"/>
  <c r="AI227" i="13" s="1"/>
  <c r="AR227" i="13" s="1"/>
  <c r="BE226" i="13"/>
  <c r="I437" i="7"/>
  <c r="J437" i="7"/>
  <c r="I226" i="13"/>
  <c r="AV226" i="13"/>
  <c r="AJ227" i="13" s="1"/>
  <c r="AS227" i="13" s="1"/>
  <c r="BF226" i="13"/>
  <c r="H336" i="12"/>
  <c r="I336" i="12" s="1"/>
  <c r="AW226" i="13"/>
  <c r="AK227" i="13" s="1"/>
  <c r="AT227" i="13" s="1"/>
  <c r="J226" i="13"/>
  <c r="BG226" i="13"/>
  <c r="H437" i="7"/>
  <c r="L437" i="7" l="1"/>
  <c r="G337" i="12" s="1"/>
  <c r="H337" i="12" s="1"/>
  <c r="I337" i="12" s="1"/>
  <c r="Q226" i="13"/>
  <c r="Z227" i="13" s="1"/>
  <c r="F437" i="7" s="1"/>
  <c r="BK226" i="13"/>
  <c r="K226" i="13"/>
  <c r="S226" i="13"/>
  <c r="AB227" i="13" s="1"/>
  <c r="M226" i="13"/>
  <c r="P226" i="13" s="1"/>
  <c r="J337" i="12"/>
  <c r="R226" i="13"/>
  <c r="AA227" i="13" s="1"/>
  <c r="L226" i="13"/>
  <c r="O226" i="13" s="1"/>
  <c r="BI227" i="13" l="1"/>
  <c r="BJ227" i="13"/>
  <c r="BH227" i="13"/>
  <c r="N226" i="13"/>
  <c r="AW227" i="13"/>
  <c r="AK228" i="13" s="1"/>
  <c r="AT228" i="13" s="1"/>
  <c r="J227" i="13"/>
  <c r="BG227" i="13"/>
  <c r="BA227" i="13"/>
  <c r="H227" i="13"/>
  <c r="AU227" i="13"/>
  <c r="AI228" i="13" s="1"/>
  <c r="AR228" i="13" s="1"/>
  <c r="BE227" i="13"/>
  <c r="J338" i="12"/>
  <c r="I227" i="13"/>
  <c r="AV227" i="13"/>
  <c r="AJ228" i="13" s="1"/>
  <c r="AS228" i="13" s="1"/>
  <c r="BF227" i="13"/>
  <c r="S227" i="13" l="1"/>
  <c r="AB228" i="13" s="1"/>
  <c r="M227" i="13"/>
  <c r="P227" i="13" s="1"/>
  <c r="R227" i="13"/>
  <c r="AA228" i="13" s="1"/>
  <c r="L227" i="13"/>
  <c r="O227" i="13" s="1"/>
  <c r="K438" i="7"/>
  <c r="G438" i="7"/>
  <c r="I438" i="7"/>
  <c r="H438" i="7"/>
  <c r="J438" i="7"/>
  <c r="BK227" i="13"/>
  <c r="Q227" i="13"/>
  <c r="Z228" i="13" s="1"/>
  <c r="F438" i="7" s="1"/>
  <c r="K227" i="13"/>
  <c r="BI228" i="13" l="1"/>
  <c r="BH228" i="13"/>
  <c r="N227" i="13"/>
  <c r="BJ228" i="13"/>
  <c r="L438" i="7"/>
  <c r="G338" i="12" s="1"/>
  <c r="BA228" i="13"/>
  <c r="J228" i="13"/>
  <c r="AW228" i="13"/>
  <c r="AK229" i="13" s="1"/>
  <c r="AT229" i="13" s="1"/>
  <c r="BG228" i="13"/>
  <c r="I228" i="13"/>
  <c r="AV228" i="13"/>
  <c r="AJ229" i="13" s="1"/>
  <c r="AS229" i="13" s="1"/>
  <c r="BF228" i="13"/>
  <c r="H228" i="13"/>
  <c r="AU228" i="13"/>
  <c r="AI229" i="13" s="1"/>
  <c r="AR229" i="13" s="1"/>
  <c r="BE228" i="13"/>
  <c r="H439" i="7"/>
  <c r="BK228" i="13" l="1"/>
  <c r="Q228" i="13"/>
  <c r="Z229" i="13" s="1"/>
  <c r="K228" i="13"/>
  <c r="R228" i="13"/>
  <c r="AA229" i="13" s="1"/>
  <c r="L228" i="13"/>
  <c r="O228" i="13" s="1"/>
  <c r="S228" i="13"/>
  <c r="AB229" i="13" s="1"/>
  <c r="M228" i="13"/>
  <c r="P228" i="13" s="1"/>
  <c r="H338" i="12"/>
  <c r="I338" i="12" s="1"/>
  <c r="G439" i="7"/>
  <c r="K439" i="7"/>
  <c r="I439" i="7"/>
  <c r="J439" i="7"/>
  <c r="F439" i="7" l="1"/>
  <c r="N228" i="13"/>
  <c r="L439" i="7"/>
  <c r="G339" i="12" s="1"/>
  <c r="BA229" i="13"/>
  <c r="J339" i="12"/>
  <c r="J440" i="7"/>
  <c r="BH229" i="13" l="1"/>
  <c r="BI229" i="13"/>
  <c r="BJ229" i="13"/>
  <c r="K440" i="7"/>
  <c r="I440" i="7"/>
  <c r="H229" i="13"/>
  <c r="AU229" i="13"/>
  <c r="AI230" i="13" s="1"/>
  <c r="AR230" i="13" s="1"/>
  <c r="BE229" i="13"/>
  <c r="I229" i="13"/>
  <c r="AV229" i="13"/>
  <c r="AJ230" i="13" s="1"/>
  <c r="AS230" i="13" s="1"/>
  <c r="BF229" i="13"/>
  <c r="G440" i="7"/>
  <c r="H339" i="12"/>
  <c r="I339" i="12" s="1"/>
  <c r="J340" i="12" s="1"/>
  <c r="H440" i="7"/>
  <c r="AW229" i="13"/>
  <c r="AK230" i="13" s="1"/>
  <c r="AT230" i="13" s="1"/>
  <c r="J229" i="13"/>
  <c r="BG229" i="13"/>
  <c r="L440" i="7" l="1"/>
  <c r="G340" i="12" s="1"/>
  <c r="Q229" i="13"/>
  <c r="Z230" i="13" s="1"/>
  <c r="F440" i="7" s="1"/>
  <c r="BK229" i="13"/>
  <c r="K229" i="13"/>
  <c r="R229" i="13"/>
  <c r="AA230" i="13" s="1"/>
  <c r="L229" i="13"/>
  <c r="O229" i="13" s="1"/>
  <c r="S229" i="13"/>
  <c r="AB230" i="13" s="1"/>
  <c r="M229" i="13"/>
  <c r="P229" i="13" s="1"/>
  <c r="BI230" i="13" l="1"/>
  <c r="BJ230" i="13"/>
  <c r="BH230" i="13"/>
  <c r="N229" i="13"/>
  <c r="I230" i="13"/>
  <c r="AV230" i="13"/>
  <c r="AJ231" i="13" s="1"/>
  <c r="AS231" i="13" s="1"/>
  <c r="BF230" i="13"/>
  <c r="H230" i="13"/>
  <c r="AU230" i="13"/>
  <c r="AI231" i="13" s="1"/>
  <c r="AR231" i="13" s="1"/>
  <c r="BE230" i="13"/>
  <c r="AW230" i="13"/>
  <c r="AK231" i="13" s="1"/>
  <c r="AT231" i="13" s="1"/>
  <c r="J230" i="13"/>
  <c r="BG230" i="13"/>
  <c r="H340" i="12"/>
  <c r="I340" i="12" s="1"/>
  <c r="BA230" i="13"/>
  <c r="K441" i="7" l="1"/>
  <c r="J441" i="7"/>
  <c r="I441" i="7"/>
  <c r="G441" i="7"/>
  <c r="H441" i="7"/>
  <c r="S230" i="13"/>
  <c r="AB231" i="13" s="1"/>
  <c r="M230" i="13"/>
  <c r="P230" i="13" s="1"/>
  <c r="Q230" i="13"/>
  <c r="Z231" i="13" s="1"/>
  <c r="F441" i="7" s="1"/>
  <c r="BK230" i="13"/>
  <c r="K230" i="13"/>
  <c r="J341" i="12"/>
  <c r="R230" i="13"/>
  <c r="AA231" i="13" s="1"/>
  <c r="L230" i="13"/>
  <c r="O230" i="13" s="1"/>
  <c r="BH231" i="13" l="1"/>
  <c r="N230" i="13"/>
  <c r="BI231" i="13"/>
  <c r="BJ231" i="13"/>
  <c r="I231" i="13"/>
  <c r="AV231" i="13"/>
  <c r="AJ232" i="13" s="1"/>
  <c r="AS232" i="13" s="1"/>
  <c r="BF231" i="13"/>
  <c r="AW231" i="13"/>
  <c r="AK232" i="13" s="1"/>
  <c r="AT232" i="13" s="1"/>
  <c r="J231" i="13"/>
  <c r="BG231" i="13"/>
  <c r="H231" i="13"/>
  <c r="AU231" i="13"/>
  <c r="AI232" i="13" s="1"/>
  <c r="AR232" i="13" s="1"/>
  <c r="BE231" i="13"/>
  <c r="BA231" i="13"/>
  <c r="L441" i="7"/>
  <c r="G341" i="12" s="1"/>
  <c r="G442" i="7"/>
  <c r="K442" i="7" l="1"/>
  <c r="H442" i="7"/>
  <c r="I442" i="7"/>
  <c r="R231" i="13"/>
  <c r="AA232" i="13" s="1"/>
  <c r="L231" i="13"/>
  <c r="O231" i="13" s="1"/>
  <c r="H341" i="12"/>
  <c r="I341" i="12" s="1"/>
  <c r="S231" i="13"/>
  <c r="AB232" i="13" s="1"/>
  <c r="M231" i="13"/>
  <c r="P231" i="13" s="1"/>
  <c r="J442" i="7"/>
  <c r="BK231" i="13"/>
  <c r="Q231" i="13"/>
  <c r="Z232" i="13" s="1"/>
  <c r="K231" i="13"/>
  <c r="F442" i="7" l="1"/>
  <c r="G443" i="7" s="1"/>
  <c r="N231" i="13"/>
  <c r="BA232" i="13"/>
  <c r="J342" i="12"/>
  <c r="L442" i="7"/>
  <c r="G342" i="12" s="1"/>
  <c r="K443" i="7" l="1"/>
  <c r="J443" i="7"/>
  <c r="H443" i="7"/>
  <c r="I443" i="7"/>
  <c r="L443" i="7" s="1"/>
  <c r="G343" i="12" s="1"/>
  <c r="BI232" i="13"/>
  <c r="BH232" i="13"/>
  <c r="BJ232" i="13"/>
  <c r="I232" i="13"/>
  <c r="AV232" i="13"/>
  <c r="AJ233" i="13" s="1"/>
  <c r="AS233" i="13" s="1"/>
  <c r="BF232" i="13"/>
  <c r="H232" i="13"/>
  <c r="AU232" i="13"/>
  <c r="AI233" i="13" s="1"/>
  <c r="AR233" i="13" s="1"/>
  <c r="BE232" i="13"/>
  <c r="J232" i="13"/>
  <c r="AW232" i="13"/>
  <c r="AK233" i="13" s="1"/>
  <c r="AT233" i="13" s="1"/>
  <c r="BG232" i="13"/>
  <c r="H342" i="12"/>
  <c r="I342" i="12" s="1"/>
  <c r="J343" i="12" s="1"/>
  <c r="BK232" i="13" l="1"/>
  <c r="Q232" i="13"/>
  <c r="Z233" i="13" s="1"/>
  <c r="K232" i="13"/>
  <c r="R232" i="13"/>
  <c r="AA233" i="13" s="1"/>
  <c r="L232" i="13"/>
  <c r="O232" i="13" s="1"/>
  <c r="H343" i="12"/>
  <c r="I343" i="12" s="1"/>
  <c r="J344" i="12" s="1"/>
  <c r="S232" i="13"/>
  <c r="AB233" i="13" s="1"/>
  <c r="M232" i="13"/>
  <c r="P232" i="13" s="1"/>
  <c r="F443" i="7" l="1"/>
  <c r="BH233" i="13"/>
  <c r="BJ233" i="13"/>
  <c r="N232" i="13"/>
  <c r="BI233" i="13"/>
  <c r="I233" i="13"/>
  <c r="AV233" i="13"/>
  <c r="AJ234" i="13" s="1"/>
  <c r="AS234" i="13" s="1"/>
  <c r="BF233" i="13"/>
  <c r="AW233" i="13"/>
  <c r="AK234" i="13" s="1"/>
  <c r="AT234" i="13" s="1"/>
  <c r="J233" i="13"/>
  <c r="BG233" i="13"/>
  <c r="BA233" i="13"/>
  <c r="H233" i="13"/>
  <c r="AU233" i="13"/>
  <c r="AI234" i="13" s="1"/>
  <c r="AR234" i="13" s="1"/>
  <c r="BE233" i="13"/>
  <c r="S233" i="13" l="1"/>
  <c r="AB234" i="13" s="1"/>
  <c r="M233" i="13"/>
  <c r="P233" i="13" s="1"/>
  <c r="Q233" i="13"/>
  <c r="Z234" i="13" s="1"/>
  <c r="F444" i="7" s="1"/>
  <c r="BK233" i="13"/>
  <c r="K233" i="13"/>
  <c r="R233" i="13"/>
  <c r="AA234" i="13" s="1"/>
  <c r="L233" i="13"/>
  <c r="O233" i="13" s="1"/>
  <c r="I444" i="7"/>
  <c r="G444" i="7"/>
  <c r="J444" i="7"/>
  <c r="H444" i="7"/>
  <c r="K444" i="7"/>
  <c r="G445" i="7" l="1"/>
  <c r="BI234" i="13"/>
  <c r="BH234" i="13"/>
  <c r="BJ234" i="13"/>
  <c r="N233" i="13"/>
  <c r="L444" i="7"/>
  <c r="G344" i="12" s="1"/>
  <c r="BA234" i="13"/>
  <c r="AW234" i="13"/>
  <c r="AK235" i="13" s="1"/>
  <c r="AT235" i="13" s="1"/>
  <c r="J234" i="13"/>
  <c r="BG234" i="13"/>
  <c r="AU234" i="13"/>
  <c r="AI235" i="13" s="1"/>
  <c r="AR235" i="13" s="1"/>
  <c r="H234" i="13"/>
  <c r="BE234" i="13"/>
  <c r="I234" i="13"/>
  <c r="AV234" i="13"/>
  <c r="AJ235" i="13" s="1"/>
  <c r="AS235" i="13" s="1"/>
  <c r="BF234" i="13"/>
  <c r="J445" i="7" l="1"/>
  <c r="H445" i="7"/>
  <c r="K445" i="7"/>
  <c r="I445" i="7"/>
  <c r="R234" i="13"/>
  <c r="AA235" i="13" s="1"/>
  <c r="L234" i="13"/>
  <c r="O234" i="13" s="1"/>
  <c r="H344" i="12"/>
  <c r="I344" i="12" s="1"/>
  <c r="S234" i="13"/>
  <c r="AB235" i="13" s="1"/>
  <c r="M234" i="13"/>
  <c r="P234" i="13" s="1"/>
  <c r="Q234" i="13"/>
  <c r="Z235" i="13" s="1"/>
  <c r="BK234" i="13"/>
  <c r="K234" i="13"/>
  <c r="F445" i="7" l="1"/>
  <c r="L445" i="7"/>
  <c r="G345" i="12" s="1"/>
  <c r="H345" i="12" s="1"/>
  <c r="I345" i="12" s="1"/>
  <c r="N234" i="13"/>
  <c r="BA235" i="13"/>
  <c r="J345" i="12"/>
  <c r="BJ235" i="13" l="1"/>
  <c r="BH235" i="13"/>
  <c r="BI235" i="13"/>
  <c r="J346" i="12"/>
  <c r="G446" i="7"/>
  <c r="K446" i="7"/>
  <c r="H446" i="7"/>
  <c r="J446" i="7"/>
  <c r="I446" i="7"/>
  <c r="H235" i="13"/>
  <c r="AU235" i="13"/>
  <c r="AI236" i="13" s="1"/>
  <c r="AR236" i="13" s="1"/>
  <c r="BE235" i="13"/>
  <c r="AW235" i="13"/>
  <c r="AK236" i="13" s="1"/>
  <c r="AT236" i="13" s="1"/>
  <c r="J235" i="13"/>
  <c r="BG235" i="13"/>
  <c r="I235" i="13"/>
  <c r="AV235" i="13"/>
  <c r="AJ236" i="13" s="1"/>
  <c r="AS236" i="13" s="1"/>
  <c r="BF235" i="13"/>
  <c r="R235" i="13" l="1"/>
  <c r="AA236" i="13" s="1"/>
  <c r="L235" i="13"/>
  <c r="O235" i="13" s="1"/>
  <c r="L446" i="7"/>
  <c r="G346" i="12" s="1"/>
  <c r="S235" i="13"/>
  <c r="AB236" i="13" s="1"/>
  <c r="M235" i="13"/>
  <c r="P235" i="13" s="1"/>
  <c r="BK235" i="13"/>
  <c r="Q235" i="13"/>
  <c r="Z236" i="13" s="1"/>
  <c r="F446" i="7" s="1"/>
  <c r="K235" i="13"/>
  <c r="BI236" i="13" l="1"/>
  <c r="BH236" i="13"/>
  <c r="BJ236" i="13"/>
  <c r="N235" i="13"/>
  <c r="I236" i="13"/>
  <c r="AV236" i="13"/>
  <c r="AJ237" i="13" s="1"/>
  <c r="AS237" i="13" s="1"/>
  <c r="BF236" i="13"/>
  <c r="H236" i="13"/>
  <c r="AU236" i="13"/>
  <c r="AI237" i="13" s="1"/>
  <c r="AR237" i="13" s="1"/>
  <c r="BE236" i="13"/>
  <c r="J236" i="13"/>
  <c r="AW236" i="13"/>
  <c r="AK237" i="13" s="1"/>
  <c r="AT237" i="13" s="1"/>
  <c r="BG236" i="13"/>
  <c r="BA236" i="13"/>
  <c r="H346" i="12"/>
  <c r="I346" i="12" s="1"/>
  <c r="I447" i="7" l="1"/>
  <c r="K447" i="7"/>
  <c r="J447" i="7"/>
  <c r="G447" i="7"/>
  <c r="H447" i="7"/>
  <c r="J347" i="12"/>
  <c r="BK236" i="13"/>
  <c r="Q236" i="13"/>
  <c r="Z237" i="13" s="1"/>
  <c r="F447" i="7" s="1"/>
  <c r="K236" i="13"/>
  <c r="R236" i="13"/>
  <c r="AA237" i="13" s="1"/>
  <c r="L236" i="13"/>
  <c r="O236" i="13" s="1"/>
  <c r="M236" i="13"/>
  <c r="P236" i="13" s="1"/>
  <c r="S236" i="13"/>
  <c r="AB237" i="13" s="1"/>
  <c r="BH237" i="13" l="1"/>
  <c r="BJ237" i="13"/>
  <c r="N236" i="13"/>
  <c r="BI237" i="13"/>
  <c r="AW237" i="13"/>
  <c r="AK238" i="13" s="1"/>
  <c r="AT238" i="13" s="1"/>
  <c r="J237" i="13"/>
  <c r="BG237" i="13"/>
  <c r="I237" i="13"/>
  <c r="AV237" i="13"/>
  <c r="AJ238" i="13" s="1"/>
  <c r="AS238" i="13" s="1"/>
  <c r="BF237" i="13"/>
  <c r="H237" i="13"/>
  <c r="AU237" i="13"/>
  <c r="AI238" i="13" s="1"/>
  <c r="AR238" i="13" s="1"/>
  <c r="BE237" i="13"/>
  <c r="BA237" i="13"/>
  <c r="G448" i="7"/>
  <c r="L447" i="7"/>
  <c r="G347" i="12" s="1"/>
  <c r="K448" i="7" l="1"/>
  <c r="J448" i="7"/>
  <c r="Q237" i="13"/>
  <c r="Z238" i="13" s="1"/>
  <c r="BK237" i="13"/>
  <c r="K237" i="13"/>
  <c r="S237" i="13"/>
  <c r="AB238" i="13" s="1"/>
  <c r="M237" i="13"/>
  <c r="P237" i="13" s="1"/>
  <c r="H347" i="12"/>
  <c r="I347" i="12" s="1"/>
  <c r="H448" i="7"/>
  <c r="R237" i="13"/>
  <c r="AA238" i="13" s="1"/>
  <c r="L237" i="13"/>
  <c r="O237" i="13" s="1"/>
  <c r="I448" i="7"/>
  <c r="F448" i="7" l="1"/>
  <c r="K449" i="7"/>
  <c r="N237" i="13"/>
  <c r="L448" i="7"/>
  <c r="G348" i="12" s="1"/>
  <c r="H348" i="12" s="1"/>
  <c r="I348" i="12" s="1"/>
  <c r="BA238" i="13"/>
  <c r="J348" i="12"/>
  <c r="BI238" i="13" l="1"/>
  <c r="BJ238" i="13"/>
  <c r="BH238" i="13"/>
  <c r="G449" i="7"/>
  <c r="I449" i="7"/>
  <c r="J449" i="7"/>
  <c r="H449" i="7"/>
  <c r="I238" i="13"/>
  <c r="AV238" i="13"/>
  <c r="AJ239" i="13" s="1"/>
  <c r="AS239" i="13" s="1"/>
  <c r="BF238" i="13"/>
  <c r="H238" i="13"/>
  <c r="AU238" i="13"/>
  <c r="AI239" i="13" s="1"/>
  <c r="AR239" i="13" s="1"/>
  <c r="BE238" i="13"/>
  <c r="J349" i="12"/>
  <c r="AW238" i="13"/>
  <c r="AK239" i="13" s="1"/>
  <c r="AT239" i="13" s="1"/>
  <c r="J238" i="13"/>
  <c r="BG238" i="13"/>
  <c r="L449" i="7" l="1"/>
  <c r="G349" i="12" s="1"/>
  <c r="H349" i="12" s="1"/>
  <c r="I349" i="12" s="1"/>
  <c r="J350" i="12" s="1"/>
  <c r="R238" i="13"/>
  <c r="AA239" i="13" s="1"/>
  <c r="L238" i="13"/>
  <c r="O238" i="13" s="1"/>
  <c r="S238" i="13"/>
  <c r="AB239" i="13" s="1"/>
  <c r="M238" i="13"/>
  <c r="P238" i="13" s="1"/>
  <c r="Q238" i="13"/>
  <c r="Z239" i="13" s="1"/>
  <c r="F449" i="7" s="1"/>
  <c r="BK238" i="13"/>
  <c r="K238" i="13"/>
  <c r="BH239" i="13" l="1"/>
  <c r="BJ239" i="13"/>
  <c r="N238" i="13"/>
  <c r="BI239" i="13"/>
  <c r="AW239" i="13"/>
  <c r="AK240" i="13" s="1"/>
  <c r="AT240" i="13" s="1"/>
  <c r="J239" i="13"/>
  <c r="BG239" i="13"/>
  <c r="I239" i="13"/>
  <c r="AV239" i="13"/>
  <c r="AJ240" i="13" s="1"/>
  <c r="AS240" i="13" s="1"/>
  <c r="BF239" i="13"/>
  <c r="H239" i="13"/>
  <c r="AU239" i="13"/>
  <c r="AI240" i="13" s="1"/>
  <c r="AR240" i="13" s="1"/>
  <c r="BE239" i="13"/>
  <c r="BA239" i="13"/>
  <c r="BK239" i="13" l="1"/>
  <c r="Q239" i="13"/>
  <c r="Z240" i="13" s="1"/>
  <c r="K239" i="13"/>
  <c r="R239" i="13"/>
  <c r="AA240" i="13" s="1"/>
  <c r="L239" i="13"/>
  <c r="O239" i="13" s="1"/>
  <c r="S239" i="13"/>
  <c r="AB240" i="13" s="1"/>
  <c r="M239" i="13"/>
  <c r="P239" i="13" s="1"/>
  <c r="J450" i="7"/>
  <c r="I450" i="7"/>
  <c r="G450" i="7"/>
  <c r="K450" i="7"/>
  <c r="H450" i="7"/>
  <c r="F450" i="7" l="1"/>
  <c r="BH240" i="13"/>
  <c r="BI240" i="13"/>
  <c r="BJ240" i="13"/>
  <c r="N239" i="13"/>
  <c r="J240" i="13"/>
  <c r="AW240" i="13"/>
  <c r="AK241" i="13" s="1"/>
  <c r="AT241" i="13" s="1"/>
  <c r="BG240" i="13"/>
  <c r="H240" i="13"/>
  <c r="AU240" i="13"/>
  <c r="AI241" i="13" s="1"/>
  <c r="AR241" i="13" s="1"/>
  <c r="BE240" i="13"/>
  <c r="I240" i="13"/>
  <c r="AV240" i="13"/>
  <c r="AJ241" i="13" s="1"/>
  <c r="AS241" i="13" s="1"/>
  <c r="BF240" i="13"/>
  <c r="L450" i="7"/>
  <c r="G350" i="12" s="1"/>
  <c r="BA240" i="13"/>
  <c r="H451" i="7"/>
  <c r="BK240" i="13" l="1"/>
  <c r="Q240" i="13"/>
  <c r="Z241" i="13" s="1"/>
  <c r="F451" i="7" s="1"/>
  <c r="K240" i="13"/>
  <c r="S240" i="13"/>
  <c r="AB241" i="13" s="1"/>
  <c r="M240" i="13"/>
  <c r="P240" i="13" s="1"/>
  <c r="G451" i="7"/>
  <c r="I451" i="7"/>
  <c r="H350" i="12"/>
  <c r="I350" i="12" s="1"/>
  <c r="R240" i="13"/>
  <c r="AA241" i="13" s="1"/>
  <c r="L240" i="13"/>
  <c r="O240" i="13" s="1"/>
  <c r="K451" i="7"/>
  <c r="J451" i="7"/>
  <c r="N240" i="13" l="1"/>
  <c r="L451" i="7"/>
  <c r="G351" i="12" s="1"/>
  <c r="J351" i="12"/>
  <c r="BA241" i="13"/>
  <c r="G452" i="7"/>
  <c r="BJ241" i="13" l="1"/>
  <c r="BI241" i="13"/>
  <c r="BH241" i="13"/>
  <c r="K452" i="7"/>
  <c r="H351" i="12"/>
  <c r="I351" i="12" s="1"/>
  <c r="J352" i="12" s="1"/>
  <c r="H241" i="13"/>
  <c r="BE241" i="13"/>
  <c r="AU241" i="13"/>
  <c r="AI242" i="13" s="1"/>
  <c r="AR242" i="13" s="1"/>
  <c r="AW241" i="13"/>
  <c r="AK242" i="13" s="1"/>
  <c r="AT242" i="13" s="1"/>
  <c r="J241" i="13"/>
  <c r="BG241" i="13"/>
  <c r="H452" i="7"/>
  <c r="I241" i="13"/>
  <c r="AV241" i="13"/>
  <c r="AJ242" i="13" s="1"/>
  <c r="AS242" i="13" s="1"/>
  <c r="BF241" i="13"/>
  <c r="J452" i="7"/>
  <c r="I452" i="7"/>
  <c r="L452" i="7" l="1"/>
  <c r="G352" i="12" s="1"/>
  <c r="Q241" i="13"/>
  <c r="Z242" i="13" s="1"/>
  <c r="F452" i="7" s="1"/>
  <c r="BK241" i="13"/>
  <c r="K241" i="13"/>
  <c r="S241" i="13"/>
  <c r="AB242" i="13" s="1"/>
  <c r="M241" i="13"/>
  <c r="P241" i="13" s="1"/>
  <c r="R241" i="13"/>
  <c r="AA242" i="13" s="1"/>
  <c r="L241" i="13"/>
  <c r="O241" i="13" s="1"/>
  <c r="BI242" i="13" l="1"/>
  <c r="BH242" i="13"/>
  <c r="N241" i="13"/>
  <c r="BJ242" i="13"/>
  <c r="BE242" i="13"/>
  <c r="AU242" i="13"/>
  <c r="AI243" i="13" s="1"/>
  <c r="AR243" i="13" s="1"/>
  <c r="H242" i="13"/>
  <c r="AW242" i="13"/>
  <c r="AK243" i="13" s="1"/>
  <c r="AT243" i="13" s="1"/>
  <c r="J242" i="13"/>
  <c r="BG242" i="13"/>
  <c r="H352" i="12"/>
  <c r="I352" i="12" s="1"/>
  <c r="BA242" i="13"/>
  <c r="AV242" i="13"/>
  <c r="AJ243" i="13" s="1"/>
  <c r="AS243" i="13" s="1"/>
  <c r="I242" i="13"/>
  <c r="BF242" i="13"/>
  <c r="R242" i="13" l="1"/>
  <c r="AA243" i="13" s="1"/>
  <c r="L242" i="13"/>
  <c r="O242" i="13" s="1"/>
  <c r="K453" i="7"/>
  <c r="G453" i="7"/>
  <c r="J453" i="7"/>
  <c r="H453" i="7"/>
  <c r="I453" i="7"/>
  <c r="S242" i="13"/>
  <c r="AB243" i="13" s="1"/>
  <c r="M242" i="13"/>
  <c r="P242" i="13" s="1"/>
  <c r="Q242" i="13"/>
  <c r="Z243" i="13" s="1"/>
  <c r="BK242" i="13"/>
  <c r="K242" i="13"/>
  <c r="J353" i="12"/>
  <c r="F453" i="7" l="1"/>
  <c r="BH243" i="13"/>
  <c r="BJ243" i="13"/>
  <c r="BI243" i="13"/>
  <c r="N242" i="13"/>
  <c r="AW243" i="13"/>
  <c r="AK244" i="13" s="1"/>
  <c r="AT244" i="13" s="1"/>
  <c r="J243" i="13"/>
  <c r="BG243" i="13"/>
  <c r="AU243" i="13"/>
  <c r="AI244" i="13" s="1"/>
  <c r="AR244" i="13" s="1"/>
  <c r="BE243" i="13"/>
  <c r="H243" i="13"/>
  <c r="BA243" i="13"/>
  <c r="L453" i="7"/>
  <c r="G353" i="12" s="1"/>
  <c r="K454" i="7"/>
  <c r="I243" i="13"/>
  <c r="AV243" i="13"/>
  <c r="AJ244" i="13" s="1"/>
  <c r="AS244" i="13" s="1"/>
  <c r="BF243" i="13"/>
  <c r="J454" i="7" l="1"/>
  <c r="I454" i="7"/>
  <c r="G454" i="7"/>
  <c r="H454" i="7"/>
  <c r="R243" i="13"/>
  <c r="AA244" i="13" s="1"/>
  <c r="L243" i="13"/>
  <c r="O243" i="13" s="1"/>
  <c r="S243" i="13"/>
  <c r="AB244" i="13" s="1"/>
  <c r="M243" i="13"/>
  <c r="P243" i="13" s="1"/>
  <c r="H353" i="12"/>
  <c r="I353" i="12" s="1"/>
  <c r="Q243" i="13"/>
  <c r="Z244" i="13" s="1"/>
  <c r="F454" i="7" s="1"/>
  <c r="BK243" i="13"/>
  <c r="K243" i="13"/>
  <c r="K455" i="7" l="1"/>
  <c r="L454" i="7"/>
  <c r="G354" i="12" s="1"/>
  <c r="H354" i="12" s="1"/>
  <c r="I354" i="12" s="1"/>
  <c r="N243" i="13"/>
  <c r="BA244" i="13"/>
  <c r="J354" i="12"/>
  <c r="BH244" i="13" l="1"/>
  <c r="BJ244" i="13"/>
  <c r="BI244" i="13"/>
  <c r="J455" i="7"/>
  <c r="H455" i="7"/>
  <c r="I455" i="7"/>
  <c r="G455" i="7"/>
  <c r="J355" i="12"/>
  <c r="J244" i="13"/>
  <c r="AW244" i="13"/>
  <c r="AK245" i="13" s="1"/>
  <c r="AT245" i="13" s="1"/>
  <c r="BG244" i="13"/>
  <c r="I244" i="13"/>
  <c r="BF244" i="13"/>
  <c r="AV244" i="13"/>
  <c r="AJ245" i="13" s="1"/>
  <c r="AS245" i="13" s="1"/>
  <c r="H244" i="13"/>
  <c r="AU244" i="13"/>
  <c r="AI245" i="13" s="1"/>
  <c r="AR245" i="13" s="1"/>
  <c r="BE244" i="13"/>
  <c r="L455" i="7" l="1"/>
  <c r="G355" i="12" s="1"/>
  <c r="H355" i="12" s="1"/>
  <c r="I355" i="12" s="1"/>
  <c r="BK244" i="13"/>
  <c r="K244" i="13"/>
  <c r="Q244" i="13"/>
  <c r="Z245" i="13" s="1"/>
  <c r="L244" i="13"/>
  <c r="O244" i="13" s="1"/>
  <c r="R244" i="13"/>
  <c r="AA245" i="13" s="1"/>
  <c r="S244" i="13"/>
  <c r="AB245" i="13" s="1"/>
  <c r="M244" i="13"/>
  <c r="P244" i="13" s="1"/>
  <c r="F455" i="7" l="1"/>
  <c r="BJ245" i="13"/>
  <c r="N244" i="13"/>
  <c r="BH245" i="13"/>
  <c r="BI245" i="13"/>
  <c r="AU245" i="13"/>
  <c r="AI246" i="13" s="1"/>
  <c r="AR246" i="13" s="1"/>
  <c r="H245" i="13"/>
  <c r="BE245" i="13"/>
  <c r="I245" i="13"/>
  <c r="AV245" i="13"/>
  <c r="AJ246" i="13" s="1"/>
  <c r="AS246" i="13" s="1"/>
  <c r="BF245" i="13"/>
  <c r="BA245" i="13"/>
  <c r="J356" i="12"/>
  <c r="AW245" i="13"/>
  <c r="AK246" i="13" s="1"/>
  <c r="AT246" i="13" s="1"/>
  <c r="J245" i="13"/>
  <c r="BG245" i="13"/>
  <c r="J456" i="7" l="1"/>
  <c r="K456" i="7"/>
  <c r="H456" i="7"/>
  <c r="I456" i="7"/>
  <c r="G456" i="7"/>
  <c r="Q245" i="13"/>
  <c r="Z246" i="13" s="1"/>
  <c r="F456" i="7" s="1"/>
  <c r="BK245" i="13"/>
  <c r="K245" i="13"/>
  <c r="S245" i="13"/>
  <c r="AB246" i="13" s="1"/>
  <c r="M245" i="13"/>
  <c r="P245" i="13" s="1"/>
  <c r="R245" i="13"/>
  <c r="AA246" i="13" s="1"/>
  <c r="L245" i="13"/>
  <c r="O245" i="13" s="1"/>
  <c r="H457" i="7" l="1"/>
  <c r="N245" i="13"/>
  <c r="BH246" i="13"/>
  <c r="BJ246" i="13"/>
  <c r="BI246" i="13"/>
  <c r="J246" i="13"/>
  <c r="BG246" i="13"/>
  <c r="AW246" i="13"/>
  <c r="AK247" i="13" s="1"/>
  <c r="AT247" i="13" s="1"/>
  <c r="AV246" i="13"/>
  <c r="AJ247" i="13" s="1"/>
  <c r="AS247" i="13" s="1"/>
  <c r="I246" i="13"/>
  <c r="BF246" i="13"/>
  <c r="L456" i="7"/>
  <c r="G356" i="12" s="1"/>
  <c r="BA246" i="13"/>
  <c r="AU246" i="13"/>
  <c r="AI247" i="13" s="1"/>
  <c r="AR247" i="13" s="1"/>
  <c r="H246" i="13"/>
  <c r="BE246" i="13"/>
  <c r="J457" i="7" l="1"/>
  <c r="I457" i="7"/>
  <c r="K457" i="7"/>
  <c r="G457" i="7"/>
  <c r="H356" i="12"/>
  <c r="I356" i="12" s="1"/>
  <c r="L246" i="13"/>
  <c r="O246" i="13" s="1"/>
  <c r="R246" i="13"/>
  <c r="AA247" i="13" s="1"/>
  <c r="S246" i="13"/>
  <c r="AB247" i="13" s="1"/>
  <c r="M246" i="13"/>
  <c r="P246" i="13" s="1"/>
  <c r="Q246" i="13"/>
  <c r="Z247" i="13" s="1"/>
  <c r="BK246" i="13"/>
  <c r="K246" i="13"/>
  <c r="F457" i="7" l="1"/>
  <c r="L457" i="7"/>
  <c r="G357" i="12" s="1"/>
  <c r="H357" i="12" s="1"/>
  <c r="I357" i="12" s="1"/>
  <c r="N246" i="13"/>
  <c r="J357" i="12"/>
  <c r="BA247" i="13"/>
  <c r="BH247" i="13" l="1"/>
  <c r="BI247" i="13"/>
  <c r="BJ247" i="13"/>
  <c r="AU247" i="13"/>
  <c r="AI248" i="13" s="1"/>
  <c r="AR248" i="13" s="1"/>
  <c r="H247" i="13"/>
  <c r="BE247" i="13"/>
  <c r="AV247" i="13"/>
  <c r="AJ248" i="13" s="1"/>
  <c r="AS248" i="13" s="1"/>
  <c r="I247" i="13"/>
  <c r="BF247" i="13"/>
  <c r="AW247" i="13"/>
  <c r="AK248" i="13" s="1"/>
  <c r="AT248" i="13" s="1"/>
  <c r="J247" i="13"/>
  <c r="BG247" i="13"/>
  <c r="J358" i="12"/>
  <c r="I458" i="7"/>
  <c r="H458" i="7"/>
  <c r="G458" i="7"/>
  <c r="K458" i="7"/>
  <c r="J458" i="7"/>
  <c r="BK247" i="13" l="1"/>
  <c r="Q247" i="13"/>
  <c r="Z248" i="13" s="1"/>
  <c r="F458" i="7" s="1"/>
  <c r="K247" i="13"/>
  <c r="M247" i="13"/>
  <c r="P247" i="13" s="1"/>
  <c r="S247" i="13"/>
  <c r="AB248" i="13" s="1"/>
  <c r="R247" i="13"/>
  <c r="AA248" i="13" s="1"/>
  <c r="L247" i="13"/>
  <c r="O247" i="13" s="1"/>
  <c r="L458" i="7"/>
  <c r="G358" i="12" s="1"/>
  <c r="BH248" i="13" l="1"/>
  <c r="N247" i="13"/>
  <c r="BJ248" i="13"/>
  <c r="BI248" i="13"/>
  <c r="BA248" i="13"/>
  <c r="AV248" i="13"/>
  <c r="AJ249" i="13" s="1"/>
  <c r="AS249" i="13" s="1"/>
  <c r="I248" i="13"/>
  <c r="BF248" i="13"/>
  <c r="H358" i="12"/>
  <c r="I358" i="12" s="1"/>
  <c r="J248" i="13"/>
  <c r="AW248" i="13"/>
  <c r="AK249" i="13" s="1"/>
  <c r="AT249" i="13" s="1"/>
  <c r="BG248" i="13"/>
  <c r="H248" i="13"/>
  <c r="AU248" i="13"/>
  <c r="AI249" i="13" s="1"/>
  <c r="AR249" i="13" s="1"/>
  <c r="BE248" i="13"/>
  <c r="BK248" i="13" l="1"/>
  <c r="Q248" i="13"/>
  <c r="Z249" i="13" s="1"/>
  <c r="K248" i="13"/>
  <c r="S248" i="13"/>
  <c r="AB249" i="13" s="1"/>
  <c r="M248" i="13"/>
  <c r="P248" i="13" s="1"/>
  <c r="R248" i="13"/>
  <c r="AA249" i="13" s="1"/>
  <c r="L248" i="13"/>
  <c r="O248" i="13" s="1"/>
  <c r="K459" i="7"/>
  <c r="H459" i="7"/>
  <c r="J459" i="7"/>
  <c r="G459" i="7"/>
  <c r="I459" i="7"/>
  <c r="J359" i="12"/>
  <c r="F459" i="7" l="1"/>
  <c r="BJ249" i="13"/>
  <c r="BH249" i="13"/>
  <c r="BI249" i="13"/>
  <c r="N248" i="13"/>
  <c r="H249" i="13"/>
  <c r="AU249" i="13"/>
  <c r="AI250" i="13" s="1"/>
  <c r="AR250" i="13" s="1"/>
  <c r="BE249" i="13"/>
  <c r="J249" i="13"/>
  <c r="BG249" i="13"/>
  <c r="AW249" i="13"/>
  <c r="AK250" i="13" s="1"/>
  <c r="AT250" i="13" s="1"/>
  <c r="AV249" i="13"/>
  <c r="AJ250" i="13" s="1"/>
  <c r="AS250" i="13" s="1"/>
  <c r="BF249" i="13"/>
  <c r="I249" i="13"/>
  <c r="BA249" i="13"/>
  <c r="L459" i="7"/>
  <c r="G359" i="12" s="1"/>
  <c r="H460" i="7"/>
  <c r="J460" i="7" l="1"/>
  <c r="G460" i="7"/>
  <c r="BK249" i="13"/>
  <c r="Q249" i="13"/>
  <c r="Z250" i="13" s="1"/>
  <c r="K249" i="13"/>
  <c r="L249" i="13"/>
  <c r="O249" i="13" s="1"/>
  <c r="R249" i="13"/>
  <c r="AA250" i="13" s="1"/>
  <c r="F460" i="7" s="1"/>
  <c r="H359" i="12"/>
  <c r="I359" i="12" s="1"/>
  <c r="I460" i="7"/>
  <c r="K460" i="7"/>
  <c r="S249" i="13"/>
  <c r="AB250" i="13" s="1"/>
  <c r="M249" i="13"/>
  <c r="P249" i="13" s="1"/>
  <c r="L460" i="7" l="1"/>
  <c r="G360" i="12" s="1"/>
  <c r="H360" i="12" s="1"/>
  <c r="I360" i="12" s="1"/>
  <c r="N249" i="13"/>
  <c r="BA250" i="13"/>
  <c r="K461" i="7"/>
  <c r="J360" i="12"/>
  <c r="BJ250" i="13" l="1"/>
  <c r="BI250" i="13"/>
  <c r="BH250" i="13"/>
  <c r="I461" i="7"/>
  <c r="J250" i="13"/>
  <c r="AW250" i="13"/>
  <c r="AK251" i="13" s="1"/>
  <c r="AT251" i="13" s="1"/>
  <c r="BG250" i="13"/>
  <c r="H250" i="13"/>
  <c r="BE250" i="13"/>
  <c r="AU250" i="13"/>
  <c r="AI251" i="13" s="1"/>
  <c r="AR251" i="13" s="1"/>
  <c r="I250" i="13"/>
  <c r="AV250" i="13"/>
  <c r="AJ251" i="13" s="1"/>
  <c r="AS251" i="13" s="1"/>
  <c r="BF250" i="13"/>
  <c r="J461" i="7"/>
  <c r="H461" i="7"/>
  <c r="G461" i="7"/>
  <c r="J361" i="12"/>
  <c r="R250" i="13" l="1"/>
  <c r="AA251" i="13" s="1"/>
  <c r="L250" i="13"/>
  <c r="O250" i="13" s="1"/>
  <c r="L461" i="7"/>
  <c r="G361" i="12" s="1"/>
  <c r="S250" i="13"/>
  <c r="AB251" i="13" s="1"/>
  <c r="M250" i="13"/>
  <c r="P250" i="13" s="1"/>
  <c r="Q250" i="13"/>
  <c r="Z251" i="13" s="1"/>
  <c r="BK250" i="13"/>
  <c r="K250" i="13"/>
  <c r="F461" i="7" l="1"/>
  <c r="BI251" i="13"/>
  <c r="N250" i="13"/>
  <c r="BH251" i="13"/>
  <c r="BJ251" i="13"/>
  <c r="BA251" i="13"/>
  <c r="I251" i="13"/>
  <c r="AV251" i="13"/>
  <c r="AJ252" i="13" s="1"/>
  <c r="AS252" i="13" s="1"/>
  <c r="BF251" i="13"/>
  <c r="H361" i="12"/>
  <c r="I361" i="12" s="1"/>
  <c r="J251" i="13"/>
  <c r="AW251" i="13"/>
  <c r="AK252" i="13" s="1"/>
  <c r="AT252" i="13" s="1"/>
  <c r="BG251" i="13"/>
  <c r="H251" i="13"/>
  <c r="AU251" i="13"/>
  <c r="AI252" i="13" s="1"/>
  <c r="AR252" i="13" s="1"/>
  <c r="BE251" i="13"/>
  <c r="BK251" i="13" l="1"/>
  <c r="K251" i="13"/>
  <c r="Q251" i="13"/>
  <c r="Z252" i="13" s="1"/>
  <c r="F462" i="7" s="1"/>
  <c r="S251" i="13"/>
  <c r="AB252" i="13" s="1"/>
  <c r="M251" i="13"/>
  <c r="P251" i="13" s="1"/>
  <c r="K462" i="7"/>
  <c r="I462" i="7"/>
  <c r="J462" i="7"/>
  <c r="G462" i="7"/>
  <c r="H462" i="7"/>
  <c r="J362" i="12"/>
  <c r="R251" i="13"/>
  <c r="AA252" i="13" s="1"/>
  <c r="L251" i="13"/>
  <c r="O251" i="13" s="1"/>
  <c r="K463" i="7" l="1"/>
  <c r="BH252" i="13"/>
  <c r="BJ252" i="13"/>
  <c r="BI252" i="13"/>
  <c r="N251" i="13"/>
  <c r="BF252" i="13"/>
  <c r="AV252" i="13"/>
  <c r="AJ253" i="13" s="1"/>
  <c r="AS253" i="13" s="1"/>
  <c r="I252" i="13"/>
  <c r="AW252" i="13"/>
  <c r="AK253" i="13" s="1"/>
  <c r="AT253" i="13" s="1"/>
  <c r="J252" i="13"/>
  <c r="BG252" i="13"/>
  <c r="H252" i="13"/>
  <c r="AU252" i="13"/>
  <c r="AI253" i="13" s="1"/>
  <c r="AR253" i="13" s="1"/>
  <c r="BE252" i="13"/>
  <c r="L462" i="7"/>
  <c r="G362" i="12" s="1"/>
  <c r="BA252" i="13"/>
  <c r="G463" i="7" l="1"/>
  <c r="I463" i="7"/>
  <c r="J463" i="7"/>
  <c r="H463" i="7"/>
  <c r="H362" i="12"/>
  <c r="I362" i="12" s="1"/>
  <c r="Q252" i="13"/>
  <c r="Z253" i="13" s="1"/>
  <c r="F463" i="7" s="1"/>
  <c r="BK252" i="13"/>
  <c r="K252" i="13"/>
  <c r="S252" i="13"/>
  <c r="AB253" i="13" s="1"/>
  <c r="M252" i="13"/>
  <c r="P252" i="13" s="1"/>
  <c r="R252" i="13"/>
  <c r="AA253" i="13" s="1"/>
  <c r="L252" i="13"/>
  <c r="O252" i="13" s="1"/>
  <c r="L463" i="7" l="1"/>
  <c r="G363" i="12" s="1"/>
  <c r="H363" i="12" s="1"/>
  <c r="I363" i="12" s="1"/>
  <c r="N252" i="13"/>
  <c r="BA253" i="13"/>
  <c r="J363" i="12"/>
  <c r="BI253" i="13" l="1"/>
  <c r="BJ253" i="13"/>
  <c r="BH253" i="13"/>
  <c r="J253" i="13"/>
  <c r="AW253" i="13"/>
  <c r="AK254" i="13" s="1"/>
  <c r="AT254" i="13" s="1"/>
  <c r="BG253" i="13"/>
  <c r="H253" i="13"/>
  <c r="AU253" i="13"/>
  <c r="AI254" i="13" s="1"/>
  <c r="AR254" i="13" s="1"/>
  <c r="BE253" i="13"/>
  <c r="G464" i="7"/>
  <c r="I464" i="7"/>
  <c r="H464" i="7"/>
  <c r="J464" i="7"/>
  <c r="K464" i="7"/>
  <c r="I253" i="13"/>
  <c r="AV253" i="13"/>
  <c r="AJ254" i="13" s="1"/>
  <c r="AS254" i="13" s="1"/>
  <c r="BF253" i="13"/>
  <c r="J364" i="12"/>
  <c r="R253" i="13" l="1"/>
  <c r="AA254" i="13" s="1"/>
  <c r="L253" i="13"/>
  <c r="O253" i="13" s="1"/>
  <c r="L464" i="7"/>
  <c r="G364" i="12" s="1"/>
  <c r="Q253" i="13"/>
  <c r="Z254" i="13" s="1"/>
  <c r="BK253" i="13"/>
  <c r="K253" i="13"/>
  <c r="S253" i="13"/>
  <c r="AB254" i="13" s="1"/>
  <c r="M253" i="13"/>
  <c r="P253" i="13" s="1"/>
  <c r="F464" i="7" l="1"/>
  <c r="BJ254" i="13"/>
  <c r="N253" i="13"/>
  <c r="BI254" i="13"/>
  <c r="BH254" i="13"/>
  <c r="BA254" i="13"/>
  <c r="H364" i="12"/>
  <c r="I364" i="12" s="1"/>
  <c r="J254" i="13"/>
  <c r="AW254" i="13"/>
  <c r="AK255" i="13" s="1"/>
  <c r="AT255" i="13" s="1"/>
  <c r="BG254" i="13"/>
  <c r="BF254" i="13"/>
  <c r="I254" i="13"/>
  <c r="AV254" i="13"/>
  <c r="AJ255" i="13" s="1"/>
  <c r="AS255" i="13" s="1"/>
  <c r="H254" i="13"/>
  <c r="AU254" i="13"/>
  <c r="AI255" i="13" s="1"/>
  <c r="AR255" i="13" s="1"/>
  <c r="BE254" i="13"/>
  <c r="Q254" i="13" l="1"/>
  <c r="Z255" i="13" s="1"/>
  <c r="F465" i="7" s="1"/>
  <c r="K254" i="13"/>
  <c r="BK254" i="13"/>
  <c r="S254" i="13"/>
  <c r="AB255" i="13" s="1"/>
  <c r="M254" i="13"/>
  <c r="P254" i="13" s="1"/>
  <c r="I465" i="7"/>
  <c r="G465" i="7"/>
  <c r="K465" i="7"/>
  <c r="H465" i="7"/>
  <c r="J465" i="7"/>
  <c r="R254" i="13"/>
  <c r="AA255" i="13" s="1"/>
  <c r="L254" i="13"/>
  <c r="O254" i="13" s="1"/>
  <c r="J365" i="12"/>
  <c r="BJ255" i="13" l="1"/>
  <c r="BI255" i="13"/>
  <c r="J466" i="7"/>
  <c r="N254" i="13"/>
  <c r="BH255" i="13"/>
  <c r="H255" i="13"/>
  <c r="AU255" i="13"/>
  <c r="AI256" i="13" s="1"/>
  <c r="AR256" i="13" s="1"/>
  <c r="BE255" i="13"/>
  <c r="AV255" i="13"/>
  <c r="AJ256" i="13" s="1"/>
  <c r="AS256" i="13" s="1"/>
  <c r="I255" i="13"/>
  <c r="BF255" i="13"/>
  <c r="BA255" i="13"/>
  <c r="J255" i="13"/>
  <c r="AW255" i="13"/>
  <c r="AK256" i="13" s="1"/>
  <c r="AT256" i="13" s="1"/>
  <c r="BG255" i="13"/>
  <c r="L465" i="7"/>
  <c r="G365" i="12" s="1"/>
  <c r="H466" i="7" l="1"/>
  <c r="I466" i="7"/>
  <c r="K466" i="7"/>
  <c r="G466" i="7"/>
  <c r="R255" i="13"/>
  <c r="AA256" i="13" s="1"/>
  <c r="L255" i="13"/>
  <c r="O255" i="13" s="1"/>
  <c r="H365" i="12"/>
  <c r="I365" i="12" s="1"/>
  <c r="S255" i="13"/>
  <c r="AB256" i="13" s="1"/>
  <c r="M255" i="13"/>
  <c r="P255" i="13" s="1"/>
  <c r="Q255" i="13"/>
  <c r="Z256" i="13" s="1"/>
  <c r="K255" i="13"/>
  <c r="BK255" i="13"/>
  <c r="F466" i="7" l="1"/>
  <c r="L466" i="7"/>
  <c r="G366" i="12" s="1"/>
  <c r="H366" i="12" s="1"/>
  <c r="I366" i="12" s="1"/>
  <c r="N255" i="13"/>
  <c r="J366" i="12"/>
  <c r="BA256" i="13"/>
  <c r="BI256" i="13" l="1"/>
  <c r="BH256" i="13"/>
  <c r="BJ256" i="13"/>
  <c r="AV256" i="13"/>
  <c r="AJ257" i="13" s="1"/>
  <c r="AS257" i="13" s="1"/>
  <c r="I256" i="13"/>
  <c r="BF256" i="13"/>
  <c r="J367" i="12"/>
  <c r="AW256" i="13"/>
  <c r="AK257" i="13" s="1"/>
  <c r="AT257" i="13" s="1"/>
  <c r="J256" i="13"/>
  <c r="BG256" i="13"/>
  <c r="H256" i="13"/>
  <c r="AU256" i="13"/>
  <c r="AI257" i="13" s="1"/>
  <c r="AR257" i="13" s="1"/>
  <c r="BE256" i="13"/>
  <c r="K467" i="7"/>
  <c r="J467" i="7"/>
  <c r="H467" i="7"/>
  <c r="G467" i="7"/>
  <c r="I467" i="7"/>
  <c r="S256" i="13" l="1"/>
  <c r="AB257" i="13" s="1"/>
  <c r="BJ257" i="13" s="1"/>
  <c r="M256" i="13"/>
  <c r="P256" i="13" s="1"/>
  <c r="L467" i="7"/>
  <c r="G367" i="12" s="1"/>
  <c r="K256" i="13"/>
  <c r="BK256" i="13"/>
  <c r="Q256" i="13"/>
  <c r="Z257" i="13" s="1"/>
  <c r="R256" i="13"/>
  <c r="AA257" i="13" s="1"/>
  <c r="L256" i="13"/>
  <c r="O256" i="13" s="1"/>
  <c r="F467" i="7" l="1"/>
  <c r="BH257" i="13"/>
  <c r="N256" i="13"/>
  <c r="BI257" i="13"/>
  <c r="AV257" i="13"/>
  <c r="AJ258" i="13" s="1"/>
  <c r="AS258" i="13" s="1"/>
  <c r="I257" i="13"/>
  <c r="BF257" i="13"/>
  <c r="BA257" i="13"/>
  <c r="BE257" i="13"/>
  <c r="AU257" i="13"/>
  <c r="AI258" i="13" s="1"/>
  <c r="AR258" i="13" s="1"/>
  <c r="H257" i="13"/>
  <c r="H367" i="12"/>
  <c r="I367" i="12" s="1"/>
  <c r="AW257" i="13"/>
  <c r="AK258" i="13" s="1"/>
  <c r="AT258" i="13" s="1"/>
  <c r="J257" i="13"/>
  <c r="BG257" i="13"/>
  <c r="L257" i="13" l="1"/>
  <c r="O257" i="13" s="1"/>
  <c r="R257" i="13"/>
  <c r="AA258" i="13" s="1"/>
  <c r="S257" i="13"/>
  <c r="AB258" i="13" s="1"/>
  <c r="M257" i="13"/>
  <c r="P257" i="13" s="1"/>
  <c r="BK257" i="13"/>
  <c r="Q257" i="13"/>
  <c r="Z258" i="13" s="1"/>
  <c r="F468" i="7" s="1"/>
  <c r="K257" i="13"/>
  <c r="H468" i="7"/>
  <c r="G468" i="7"/>
  <c r="K468" i="7"/>
  <c r="J468" i="7"/>
  <c r="I468" i="7"/>
  <c r="J368" i="12"/>
  <c r="BJ258" i="13" l="1"/>
  <c r="BH258" i="13"/>
  <c r="BI258" i="13"/>
  <c r="J469" i="7"/>
  <c r="N257" i="13"/>
  <c r="K469" i="7"/>
  <c r="BE258" i="13"/>
  <c r="H258" i="13"/>
  <c r="AU258" i="13"/>
  <c r="AI259" i="13" s="1"/>
  <c r="AR259" i="13" s="1"/>
  <c r="J258" i="13"/>
  <c r="AW258" i="13"/>
  <c r="AK259" i="13" s="1"/>
  <c r="AT259" i="13" s="1"/>
  <c r="BG258" i="13"/>
  <c r="I469" i="7"/>
  <c r="H469" i="7"/>
  <c r="I258" i="13"/>
  <c r="AV258" i="13"/>
  <c r="AJ259" i="13" s="1"/>
  <c r="AS259" i="13" s="1"/>
  <c r="BF258" i="13"/>
  <c r="G469" i="7"/>
  <c r="L468" i="7"/>
  <c r="G368" i="12" s="1"/>
  <c r="BA258" i="13"/>
  <c r="L469" i="7" l="1"/>
  <c r="G369" i="12" s="1"/>
  <c r="R258" i="13"/>
  <c r="AA259" i="13" s="1"/>
  <c r="L258" i="13"/>
  <c r="O258" i="13" s="1"/>
  <c r="H368" i="12"/>
  <c r="I368" i="12" s="1"/>
  <c r="S258" i="13"/>
  <c r="AB259" i="13" s="1"/>
  <c r="M258" i="13"/>
  <c r="P258" i="13" s="1"/>
  <c r="Q258" i="13"/>
  <c r="Z259" i="13" s="1"/>
  <c r="F469" i="7" s="1"/>
  <c r="BK258" i="13"/>
  <c r="K258" i="13"/>
  <c r="N258" i="13" l="1"/>
  <c r="H369" i="12"/>
  <c r="I369" i="12" s="1"/>
  <c r="BA259" i="13"/>
  <c r="J369" i="12"/>
  <c r="BJ259" i="13" l="1"/>
  <c r="BI259" i="13"/>
  <c r="BH259" i="13"/>
  <c r="J259" i="13"/>
  <c r="AW259" i="13"/>
  <c r="AK260" i="13" s="1"/>
  <c r="AT260" i="13" s="1"/>
  <c r="BG259" i="13"/>
  <c r="AU259" i="13"/>
  <c r="AI260" i="13" s="1"/>
  <c r="AR260" i="13" s="1"/>
  <c r="BE259" i="13"/>
  <c r="H259" i="13"/>
  <c r="J370" i="12"/>
  <c r="J470" i="7"/>
  <c r="K470" i="7"/>
  <c r="H470" i="7"/>
  <c r="G470" i="7"/>
  <c r="I470" i="7"/>
  <c r="AV259" i="13"/>
  <c r="AJ260" i="13" s="1"/>
  <c r="AS260" i="13" s="1"/>
  <c r="I259" i="13"/>
  <c r="BF259" i="13"/>
  <c r="BK259" i="13" l="1"/>
  <c r="Q259" i="13"/>
  <c r="Z260" i="13" s="1"/>
  <c r="K259" i="13"/>
  <c r="L470" i="7"/>
  <c r="G370" i="12" s="1"/>
  <c r="S259" i="13"/>
  <c r="AB260" i="13" s="1"/>
  <c r="M259" i="13"/>
  <c r="P259" i="13" s="1"/>
  <c r="R259" i="13"/>
  <c r="AA260" i="13" s="1"/>
  <c r="L259" i="13"/>
  <c r="O259" i="13" s="1"/>
  <c r="BH260" i="13" l="1"/>
  <c r="F470" i="7"/>
  <c r="BJ260" i="13"/>
  <c r="BI260" i="13"/>
  <c r="N259" i="13"/>
  <c r="I260" i="13"/>
  <c r="AV260" i="13"/>
  <c r="AJ261" i="13" s="1"/>
  <c r="AS261" i="13" s="1"/>
  <c r="BF260" i="13"/>
  <c r="AW260" i="13"/>
  <c r="AK261" i="13" s="1"/>
  <c r="AT261" i="13" s="1"/>
  <c r="BG260" i="13"/>
  <c r="J260" i="13"/>
  <c r="H260" i="13"/>
  <c r="AU260" i="13"/>
  <c r="AI261" i="13" s="1"/>
  <c r="AR261" i="13" s="1"/>
  <c r="BE260" i="13"/>
  <c r="H370" i="12"/>
  <c r="I370" i="12" s="1"/>
  <c r="BA260" i="13"/>
  <c r="F471" i="7" l="1"/>
  <c r="J471" i="7"/>
  <c r="H471" i="7"/>
  <c r="K471" i="7"/>
  <c r="I471" i="7"/>
  <c r="G471" i="7"/>
  <c r="BK260" i="13"/>
  <c r="K260" i="13"/>
  <c r="Q260" i="13"/>
  <c r="Z261" i="13" s="1"/>
  <c r="R260" i="13"/>
  <c r="AA261" i="13" s="1"/>
  <c r="L260" i="13"/>
  <c r="O260" i="13" s="1"/>
  <c r="J371" i="12"/>
  <c r="M260" i="13"/>
  <c r="P260" i="13" s="1"/>
  <c r="S260" i="13"/>
  <c r="AB261" i="13" s="1"/>
  <c r="BH261" i="13" l="1"/>
  <c r="BJ261" i="13"/>
  <c r="BI261" i="13"/>
  <c r="N260" i="13"/>
  <c r="I261" i="13"/>
  <c r="AV261" i="13"/>
  <c r="AJ262" i="13" s="1"/>
  <c r="AS262" i="13" s="1"/>
  <c r="BF261" i="13"/>
  <c r="AU261" i="13"/>
  <c r="AI262" i="13" s="1"/>
  <c r="AR262" i="13" s="1"/>
  <c r="BE261" i="13"/>
  <c r="H261" i="13"/>
  <c r="L471" i="7"/>
  <c r="G371" i="12" s="1"/>
  <c r="J261" i="13"/>
  <c r="AW261" i="13"/>
  <c r="AK262" i="13" s="1"/>
  <c r="AT262" i="13" s="1"/>
  <c r="BG261" i="13"/>
  <c r="BA261" i="13"/>
  <c r="H472" i="7"/>
  <c r="I472" i="7" l="1"/>
  <c r="G472" i="7"/>
  <c r="J472" i="7"/>
  <c r="K472" i="7"/>
  <c r="H371" i="12"/>
  <c r="I371" i="12" s="1"/>
  <c r="R261" i="13"/>
  <c r="AA262" i="13" s="1"/>
  <c r="L261" i="13"/>
  <c r="O261" i="13" s="1"/>
  <c r="S261" i="13"/>
  <c r="AB262" i="13" s="1"/>
  <c r="M261" i="13"/>
  <c r="P261" i="13" s="1"/>
  <c r="Q261" i="13"/>
  <c r="Z262" i="13" s="1"/>
  <c r="BK261" i="13"/>
  <c r="K261" i="13"/>
  <c r="F472" i="7" l="1"/>
  <c r="L472" i="7"/>
  <c r="G372" i="12" s="1"/>
  <c r="H372" i="12" s="1"/>
  <c r="I372" i="12" s="1"/>
  <c r="N261" i="13"/>
  <c r="BA262" i="13"/>
  <c r="J372" i="12"/>
  <c r="BH262" i="13" l="1"/>
  <c r="BI262" i="13"/>
  <c r="BJ262" i="13"/>
  <c r="H473" i="7"/>
  <c r="I473" i="7"/>
  <c r="J473" i="7"/>
  <c r="K473" i="7"/>
  <c r="G473" i="7"/>
  <c r="AW262" i="13"/>
  <c r="AK263" i="13" s="1"/>
  <c r="AT263" i="13" s="1"/>
  <c r="J262" i="13"/>
  <c r="BG262" i="13"/>
  <c r="J373" i="12"/>
  <c r="AU262" i="13"/>
  <c r="AI263" i="13" s="1"/>
  <c r="AR263" i="13" s="1"/>
  <c r="BE262" i="13"/>
  <c r="H262" i="13"/>
  <c r="AV262" i="13"/>
  <c r="AJ263" i="13" s="1"/>
  <c r="AS263" i="13" s="1"/>
  <c r="I262" i="13"/>
  <c r="BF262" i="13"/>
  <c r="BK262" i="13" l="1"/>
  <c r="Q262" i="13"/>
  <c r="Z263" i="13" s="1"/>
  <c r="K262" i="13"/>
  <c r="L473" i="7"/>
  <c r="G373" i="12" s="1"/>
  <c r="R262" i="13"/>
  <c r="AA263" i="13" s="1"/>
  <c r="L262" i="13"/>
  <c r="O262" i="13" s="1"/>
  <c r="M262" i="13"/>
  <c r="P262" i="13" s="1"/>
  <c r="S262" i="13"/>
  <c r="AB263" i="13" s="1"/>
  <c r="F473" i="7" l="1"/>
  <c r="BH263" i="13"/>
  <c r="BJ263" i="13"/>
  <c r="BI263" i="13"/>
  <c r="N262" i="13"/>
  <c r="H263" i="13"/>
  <c r="AU263" i="13"/>
  <c r="AI264" i="13" s="1"/>
  <c r="AR264" i="13" s="1"/>
  <c r="BE263" i="13"/>
  <c r="H373" i="12"/>
  <c r="I373" i="12" s="1"/>
  <c r="AV263" i="13"/>
  <c r="AJ264" i="13" s="1"/>
  <c r="AS264" i="13" s="1"/>
  <c r="BF263" i="13"/>
  <c r="I263" i="13"/>
  <c r="BA263" i="13"/>
  <c r="AW263" i="13"/>
  <c r="AK264" i="13" s="1"/>
  <c r="AT264" i="13" s="1"/>
  <c r="J263" i="13"/>
  <c r="BG263" i="13"/>
  <c r="L263" i="13" l="1"/>
  <c r="O263" i="13" s="1"/>
  <c r="R263" i="13"/>
  <c r="AA264" i="13" s="1"/>
  <c r="J474" i="7"/>
  <c r="G474" i="7"/>
  <c r="I474" i="7"/>
  <c r="H474" i="7"/>
  <c r="K474" i="7"/>
  <c r="BK263" i="13"/>
  <c r="Q263" i="13"/>
  <c r="Z264" i="13" s="1"/>
  <c r="K263" i="13"/>
  <c r="J374" i="12"/>
  <c r="S263" i="13"/>
  <c r="AB264" i="13" s="1"/>
  <c r="F474" i="7" s="1"/>
  <c r="M263" i="13"/>
  <c r="P263" i="13" s="1"/>
  <c r="BI264" i="13" l="1"/>
  <c r="BH264" i="13"/>
  <c r="BJ264" i="13"/>
  <c r="N263" i="13"/>
  <c r="J264" i="13"/>
  <c r="AW264" i="13"/>
  <c r="AK265" i="13" s="1"/>
  <c r="AT265" i="13" s="1"/>
  <c r="BG264" i="13"/>
  <c r="BA264" i="13"/>
  <c r="L474" i="7"/>
  <c r="G374" i="12" s="1"/>
  <c r="I475" i="7"/>
  <c r="H264" i="13"/>
  <c r="BE264" i="13"/>
  <c r="AU264" i="13"/>
  <c r="AI265" i="13" s="1"/>
  <c r="AR265" i="13" s="1"/>
  <c r="I264" i="13"/>
  <c r="AV264" i="13"/>
  <c r="AJ265" i="13" s="1"/>
  <c r="AS265" i="13" s="1"/>
  <c r="BF264" i="13"/>
  <c r="J475" i="7" l="1"/>
  <c r="L264" i="13"/>
  <c r="O264" i="13" s="1"/>
  <c r="R264" i="13"/>
  <c r="AA265" i="13" s="1"/>
  <c r="BK264" i="13"/>
  <c r="Q264" i="13"/>
  <c r="Z265" i="13" s="1"/>
  <c r="F475" i="7" s="1"/>
  <c r="K264" i="13"/>
  <c r="S264" i="13"/>
  <c r="AB265" i="13" s="1"/>
  <c r="M264" i="13"/>
  <c r="P264" i="13" s="1"/>
  <c r="H475" i="7"/>
  <c r="K475" i="7"/>
  <c r="H374" i="12"/>
  <c r="I374" i="12" s="1"/>
  <c r="G475" i="7"/>
  <c r="I476" i="7" l="1"/>
  <c r="N264" i="13"/>
  <c r="L475" i="7"/>
  <c r="G375" i="12" s="1"/>
  <c r="BA265" i="13"/>
  <c r="J375" i="12"/>
  <c r="BH265" i="13" l="1"/>
  <c r="BI265" i="13"/>
  <c r="BJ265" i="13"/>
  <c r="G476" i="7"/>
  <c r="H476" i="7"/>
  <c r="K476" i="7"/>
  <c r="J476" i="7"/>
  <c r="AV265" i="13"/>
  <c r="AJ266" i="13" s="1"/>
  <c r="AS266" i="13" s="1"/>
  <c r="I265" i="13"/>
  <c r="BF265" i="13"/>
  <c r="H375" i="12"/>
  <c r="I375" i="12" s="1"/>
  <c r="J376" i="12" s="1"/>
  <c r="J265" i="13"/>
  <c r="AW265" i="13"/>
  <c r="AK266" i="13" s="1"/>
  <c r="AT266" i="13" s="1"/>
  <c r="BG265" i="13"/>
  <c r="AU265" i="13"/>
  <c r="AI266" i="13" s="1"/>
  <c r="AR266" i="13" s="1"/>
  <c r="H265" i="13"/>
  <c r="BE265" i="13"/>
  <c r="L476" i="7" l="1"/>
  <c r="G376" i="12" s="1"/>
  <c r="H376" i="12" s="1"/>
  <c r="I376" i="12" s="1"/>
  <c r="J377" i="12" s="1"/>
  <c r="Q265" i="13"/>
  <c r="Z266" i="13" s="1"/>
  <c r="BK265" i="13"/>
  <c r="K265" i="13"/>
  <c r="S265" i="13"/>
  <c r="AB266" i="13" s="1"/>
  <c r="M265" i="13"/>
  <c r="P265" i="13" s="1"/>
  <c r="R265" i="13"/>
  <c r="AA266" i="13" s="1"/>
  <c r="L265" i="13"/>
  <c r="O265" i="13" s="1"/>
  <c r="F476" i="7" l="1"/>
  <c r="BH266" i="13"/>
  <c r="BI266" i="13"/>
  <c r="BJ266" i="13"/>
  <c r="N265" i="13"/>
  <c r="AU266" i="13"/>
  <c r="AI267" i="13" s="1"/>
  <c r="AR267" i="13" s="1"/>
  <c r="H266" i="13"/>
  <c r="BE266" i="13"/>
  <c r="I266" i="13"/>
  <c r="AV266" i="13"/>
  <c r="AJ267" i="13" s="1"/>
  <c r="AS267" i="13" s="1"/>
  <c r="BF266" i="13"/>
  <c r="J266" i="13"/>
  <c r="AW266" i="13"/>
  <c r="AK267" i="13" s="1"/>
  <c r="AT267" i="13" s="1"/>
  <c r="BG266" i="13"/>
  <c r="BA266" i="13"/>
  <c r="I477" i="7" l="1"/>
  <c r="K477" i="7"/>
  <c r="H477" i="7"/>
  <c r="G477" i="7"/>
  <c r="J477" i="7"/>
  <c r="Q266" i="13"/>
  <c r="Z267" i="13" s="1"/>
  <c r="F477" i="7" s="1"/>
  <c r="BK266" i="13"/>
  <c r="K266" i="13"/>
  <c r="S266" i="13"/>
  <c r="AB267" i="13" s="1"/>
  <c r="M266" i="13"/>
  <c r="P266" i="13" s="1"/>
  <c r="R266" i="13"/>
  <c r="AA267" i="13" s="1"/>
  <c r="L266" i="13"/>
  <c r="O266" i="13" s="1"/>
  <c r="BH267" i="13" l="1"/>
  <c r="BJ267" i="13"/>
  <c r="N266" i="13"/>
  <c r="BI267" i="13"/>
  <c r="I267" i="13"/>
  <c r="AV267" i="13"/>
  <c r="AJ268" i="13" s="1"/>
  <c r="AS268" i="13" s="1"/>
  <c r="BF267" i="13"/>
  <c r="BA267" i="13"/>
  <c r="J478" i="7"/>
  <c r="H267" i="13"/>
  <c r="AU267" i="13"/>
  <c r="AI268" i="13" s="1"/>
  <c r="AR268" i="13" s="1"/>
  <c r="BE267" i="13"/>
  <c r="J267" i="13"/>
  <c r="BG267" i="13"/>
  <c r="AW267" i="13"/>
  <c r="AK268" i="13" s="1"/>
  <c r="AT268" i="13" s="1"/>
  <c r="L477" i="7"/>
  <c r="G377" i="12" s="1"/>
  <c r="G478" i="7" l="1"/>
  <c r="I478" i="7"/>
  <c r="H478" i="7"/>
  <c r="K478" i="7"/>
  <c r="H377" i="12"/>
  <c r="I377" i="12" s="1"/>
  <c r="BK267" i="13"/>
  <c r="K267" i="13"/>
  <c r="Q267" i="13"/>
  <c r="Z268" i="13" s="1"/>
  <c r="F478" i="7" s="1"/>
  <c r="R267" i="13"/>
  <c r="AA268" i="13" s="1"/>
  <c r="L267" i="13"/>
  <c r="O267" i="13" s="1"/>
  <c r="S267" i="13"/>
  <c r="AB268" i="13" s="1"/>
  <c r="M267" i="13"/>
  <c r="P267" i="13" s="1"/>
  <c r="G479" i="7" l="1"/>
  <c r="L478" i="7"/>
  <c r="G378" i="12" s="1"/>
  <c r="H378" i="12" s="1"/>
  <c r="I378" i="12" s="1"/>
  <c r="N267" i="13"/>
  <c r="BA268" i="13"/>
  <c r="J378" i="12"/>
  <c r="K479" i="7" l="1"/>
  <c r="H479" i="7"/>
  <c r="I479" i="7"/>
  <c r="J479" i="7"/>
  <c r="BI268" i="13"/>
  <c r="BH268" i="13"/>
  <c r="BJ268" i="13"/>
  <c r="H268" i="13"/>
  <c r="AU268" i="13"/>
  <c r="AI269" i="13" s="1"/>
  <c r="AR269" i="13" s="1"/>
  <c r="BE268" i="13"/>
  <c r="AV268" i="13"/>
  <c r="AJ269" i="13" s="1"/>
  <c r="AS269" i="13" s="1"/>
  <c r="I268" i="13"/>
  <c r="BF268" i="13"/>
  <c r="AW268" i="13"/>
  <c r="AK269" i="13" s="1"/>
  <c r="AT269" i="13" s="1"/>
  <c r="J268" i="13"/>
  <c r="BG268" i="13"/>
  <c r="J379" i="12"/>
  <c r="L479" i="7" l="1"/>
  <c r="G379" i="12" s="1"/>
  <c r="H379" i="12" s="1"/>
  <c r="I379" i="12" s="1"/>
  <c r="R268" i="13"/>
  <c r="AA269" i="13" s="1"/>
  <c r="L268" i="13"/>
  <c r="O268" i="13" s="1"/>
  <c r="Q268" i="13"/>
  <c r="Z269" i="13" s="1"/>
  <c r="BK268" i="13"/>
  <c r="K268" i="13"/>
  <c r="S268" i="13"/>
  <c r="AB269" i="13" s="1"/>
  <c r="M268" i="13"/>
  <c r="P268" i="13" s="1"/>
  <c r="F479" i="7" l="1"/>
  <c r="BH269" i="13"/>
  <c r="J380" i="12"/>
  <c r="BI269" i="13"/>
  <c r="N268" i="13"/>
  <c r="BJ269" i="13"/>
  <c r="H269" i="13"/>
  <c r="AU269" i="13"/>
  <c r="AI270" i="13" s="1"/>
  <c r="AR270" i="13" s="1"/>
  <c r="BE269" i="13"/>
  <c r="J269" i="13"/>
  <c r="AW269" i="13"/>
  <c r="AK270" i="13" s="1"/>
  <c r="AT270" i="13" s="1"/>
  <c r="BG269" i="13"/>
  <c r="BA269" i="13"/>
  <c r="I269" i="13"/>
  <c r="AV269" i="13"/>
  <c r="AJ270" i="13" s="1"/>
  <c r="AS270" i="13" s="1"/>
  <c r="BF269" i="13"/>
  <c r="Q269" i="13" l="1"/>
  <c r="Z270" i="13" s="1"/>
  <c r="F480" i="7" s="1"/>
  <c r="BK269" i="13"/>
  <c r="K269" i="13"/>
  <c r="R269" i="13"/>
  <c r="AA270" i="13" s="1"/>
  <c r="L269" i="13"/>
  <c r="O269" i="13" s="1"/>
  <c r="H480" i="7"/>
  <c r="J480" i="7"/>
  <c r="K480" i="7"/>
  <c r="G480" i="7"/>
  <c r="I480" i="7"/>
  <c r="M269" i="13"/>
  <c r="P269" i="13" s="1"/>
  <c r="S269" i="13"/>
  <c r="AB270" i="13" s="1"/>
  <c r="H481" i="7" l="1"/>
  <c r="BI270" i="13"/>
  <c r="BH270" i="13"/>
  <c r="BJ270" i="13"/>
  <c r="N269" i="13"/>
  <c r="H270" i="13"/>
  <c r="AU270" i="13"/>
  <c r="AI271" i="13" s="1"/>
  <c r="AR271" i="13" s="1"/>
  <c r="BE270" i="13"/>
  <c r="BA270" i="13"/>
  <c r="J270" i="13"/>
  <c r="AW270" i="13"/>
  <c r="AK271" i="13" s="1"/>
  <c r="AT271" i="13" s="1"/>
  <c r="BG270" i="13"/>
  <c r="L480" i="7"/>
  <c r="G380" i="12" s="1"/>
  <c r="I270" i="13"/>
  <c r="AV270" i="13"/>
  <c r="AJ271" i="13" s="1"/>
  <c r="AS271" i="13" s="1"/>
  <c r="BF270" i="13"/>
  <c r="I481" i="7" l="1"/>
  <c r="K481" i="7"/>
  <c r="G481" i="7"/>
  <c r="J481" i="7"/>
  <c r="M270" i="13"/>
  <c r="P270" i="13" s="1"/>
  <c r="S270" i="13"/>
  <c r="AB271" i="13" s="1"/>
  <c r="H380" i="12"/>
  <c r="I380" i="12" s="1"/>
  <c r="R270" i="13"/>
  <c r="AA271" i="13" s="1"/>
  <c r="L270" i="13"/>
  <c r="O270" i="13" s="1"/>
  <c r="Q270" i="13"/>
  <c r="Z271" i="13" s="1"/>
  <c r="K270" i="13"/>
  <c r="BK270" i="13"/>
  <c r="F481" i="7" l="1"/>
  <c r="L481" i="7"/>
  <c r="G381" i="12" s="1"/>
  <c r="H381" i="12" s="1"/>
  <c r="I381" i="12" s="1"/>
  <c r="N270" i="13"/>
  <c r="BA271" i="13"/>
  <c r="J381" i="12"/>
  <c r="BH271" i="13" l="1"/>
  <c r="BJ271" i="13"/>
  <c r="BI271" i="13"/>
  <c r="AU271" i="13"/>
  <c r="AI272" i="13" s="1"/>
  <c r="AR272" i="13" s="1"/>
  <c r="H271" i="13"/>
  <c r="BE271" i="13"/>
  <c r="I271" i="13"/>
  <c r="AV271" i="13"/>
  <c r="AJ272" i="13" s="1"/>
  <c r="AS272" i="13" s="1"/>
  <c r="BF271" i="13"/>
  <c r="K482" i="7"/>
  <c r="G482" i="7"/>
  <c r="H482" i="7"/>
  <c r="I482" i="7"/>
  <c r="J482" i="7"/>
  <c r="J271" i="13"/>
  <c r="AW271" i="13"/>
  <c r="AK272" i="13" s="1"/>
  <c r="AT272" i="13" s="1"/>
  <c r="BG271" i="13"/>
  <c r="J382" i="12"/>
  <c r="S271" i="13" l="1"/>
  <c r="AB272" i="13" s="1"/>
  <c r="M271" i="13"/>
  <c r="P271" i="13" s="1"/>
  <c r="L482" i="7"/>
  <c r="G382" i="12" s="1"/>
  <c r="Q271" i="13"/>
  <c r="Z272" i="13" s="1"/>
  <c r="BK271" i="13"/>
  <c r="K271" i="13"/>
  <c r="R271" i="13"/>
  <c r="AA272" i="13" s="1"/>
  <c r="L271" i="13"/>
  <c r="O271" i="13" s="1"/>
  <c r="F482" i="7" l="1"/>
  <c r="BH272" i="13"/>
  <c r="BJ272" i="13"/>
  <c r="BI272" i="13"/>
  <c r="N271" i="13"/>
  <c r="J272" i="13"/>
  <c r="AW272" i="13"/>
  <c r="AK273" i="13" s="1"/>
  <c r="AT273" i="13" s="1"/>
  <c r="BG272" i="13"/>
  <c r="BA272" i="13"/>
  <c r="AV272" i="13"/>
  <c r="AJ273" i="13" s="1"/>
  <c r="AS273" i="13" s="1"/>
  <c r="I272" i="13"/>
  <c r="BF272" i="13"/>
  <c r="H272" i="13"/>
  <c r="AU272" i="13"/>
  <c r="AI273" i="13" s="1"/>
  <c r="AR273" i="13" s="1"/>
  <c r="BE272" i="13"/>
  <c r="H382" i="12"/>
  <c r="I382" i="12" s="1"/>
  <c r="F483" i="7" l="1"/>
  <c r="L272" i="13"/>
  <c r="O272" i="13" s="1"/>
  <c r="R272" i="13"/>
  <c r="AA273" i="13" s="1"/>
  <c r="M272" i="13"/>
  <c r="P272" i="13" s="1"/>
  <c r="S272" i="13"/>
  <c r="AB273" i="13" s="1"/>
  <c r="J383" i="12"/>
  <c r="J483" i="7"/>
  <c r="I483" i="7"/>
  <c r="G483" i="7"/>
  <c r="H483" i="7"/>
  <c r="K483" i="7"/>
  <c r="Q272" i="13"/>
  <c r="Z273" i="13" s="1"/>
  <c r="BK272" i="13"/>
  <c r="K272" i="13"/>
  <c r="BJ273" i="13" l="1"/>
  <c r="K484" i="7"/>
  <c r="BI273" i="13"/>
  <c r="N272" i="13"/>
  <c r="BH273" i="13"/>
  <c r="AW273" i="13"/>
  <c r="AK274" i="13" s="1"/>
  <c r="AT274" i="13" s="1"/>
  <c r="BG273" i="13"/>
  <c r="J273" i="13"/>
  <c r="BE273" i="13"/>
  <c r="H273" i="13"/>
  <c r="AU273" i="13"/>
  <c r="AI274" i="13" s="1"/>
  <c r="AR274" i="13" s="1"/>
  <c r="L483" i="7"/>
  <c r="G383" i="12" s="1"/>
  <c r="AV273" i="13"/>
  <c r="AJ274" i="13" s="1"/>
  <c r="AS274" i="13" s="1"/>
  <c r="I273" i="13"/>
  <c r="BF273" i="13"/>
  <c r="BA273" i="13"/>
  <c r="J484" i="7" l="1"/>
  <c r="I484" i="7"/>
  <c r="G484" i="7"/>
  <c r="H484" i="7"/>
  <c r="BK273" i="13"/>
  <c r="Q273" i="13"/>
  <c r="Z274" i="13" s="1"/>
  <c r="F484" i="7" s="1"/>
  <c r="K273" i="13"/>
  <c r="S273" i="13"/>
  <c r="AB274" i="13" s="1"/>
  <c r="M273" i="13"/>
  <c r="P273" i="13" s="1"/>
  <c r="R273" i="13"/>
  <c r="AA274" i="13" s="1"/>
  <c r="L273" i="13"/>
  <c r="O273" i="13" s="1"/>
  <c r="H383" i="12"/>
  <c r="I383" i="12" s="1"/>
  <c r="L484" i="7" l="1"/>
  <c r="G384" i="12" s="1"/>
  <c r="H384" i="12" s="1"/>
  <c r="I384" i="12" s="1"/>
  <c r="N273" i="13"/>
  <c r="J384" i="12"/>
  <c r="BA274" i="13"/>
  <c r="BI274" i="13" l="1"/>
  <c r="BJ274" i="13"/>
  <c r="BH274" i="13"/>
  <c r="J274" i="13"/>
  <c r="BG274" i="13"/>
  <c r="AW274" i="13"/>
  <c r="AK275" i="13" s="1"/>
  <c r="AT275" i="13" s="1"/>
  <c r="H485" i="7"/>
  <c r="G485" i="7"/>
  <c r="I485" i="7"/>
  <c r="K485" i="7"/>
  <c r="J485" i="7"/>
  <c r="J385" i="12"/>
  <c r="AU274" i="13"/>
  <c r="AI275" i="13" s="1"/>
  <c r="AR275" i="13" s="1"/>
  <c r="BE274" i="13"/>
  <c r="H274" i="13"/>
  <c r="I274" i="13"/>
  <c r="AV274" i="13"/>
  <c r="AJ275" i="13" s="1"/>
  <c r="AS275" i="13" s="1"/>
  <c r="BF274" i="13"/>
  <c r="S274" i="13" l="1"/>
  <c r="AB275" i="13" s="1"/>
  <c r="M274" i="13"/>
  <c r="P274" i="13" s="1"/>
  <c r="Q274" i="13"/>
  <c r="Z275" i="13" s="1"/>
  <c r="BK274" i="13"/>
  <c r="K274" i="13"/>
  <c r="R274" i="13"/>
  <c r="AA275" i="13" s="1"/>
  <c r="L274" i="13"/>
  <c r="O274" i="13" s="1"/>
  <c r="L485" i="7"/>
  <c r="G385" i="12" s="1"/>
  <c r="BI275" i="13"/>
  <c r="BH275" i="13" l="1"/>
  <c r="F485" i="7"/>
  <c r="BJ275" i="13"/>
  <c r="N274" i="13"/>
  <c r="H385" i="12"/>
  <c r="I385" i="12" s="1"/>
  <c r="J275" i="13"/>
  <c r="BG275" i="13"/>
  <c r="AW275" i="13"/>
  <c r="AK276" i="13" s="1"/>
  <c r="AT276" i="13" s="1"/>
  <c r="BA275" i="13"/>
  <c r="AU275" i="13"/>
  <c r="AI276" i="13" s="1"/>
  <c r="AR276" i="13" s="1"/>
  <c r="BE275" i="13"/>
  <c r="H275" i="13"/>
  <c r="I275" i="13"/>
  <c r="AV275" i="13"/>
  <c r="AJ276" i="13" s="1"/>
  <c r="AS276" i="13" s="1"/>
  <c r="BF275" i="13"/>
  <c r="F486" i="7" l="1"/>
  <c r="R275" i="13"/>
  <c r="AA276" i="13" s="1"/>
  <c r="L275" i="13"/>
  <c r="O275" i="13" s="1"/>
  <c r="J386" i="12"/>
  <c r="S275" i="13"/>
  <c r="AB276" i="13" s="1"/>
  <c r="M275" i="13"/>
  <c r="P275" i="13" s="1"/>
  <c r="G486" i="7"/>
  <c r="H486" i="7"/>
  <c r="I486" i="7"/>
  <c r="J486" i="7"/>
  <c r="K486" i="7"/>
  <c r="BK275" i="13"/>
  <c r="Q275" i="13"/>
  <c r="Z276" i="13" s="1"/>
  <c r="K275" i="13"/>
  <c r="BJ276" i="13" l="1"/>
  <c r="BH276" i="13"/>
  <c r="BI276" i="13"/>
  <c r="N275" i="13"/>
  <c r="H276" i="13"/>
  <c r="AU276" i="13"/>
  <c r="AI277" i="13" s="1"/>
  <c r="AR277" i="13" s="1"/>
  <c r="BE276" i="13"/>
  <c r="AW276" i="13"/>
  <c r="AK277" i="13" s="1"/>
  <c r="AT277" i="13" s="1"/>
  <c r="BG276" i="13"/>
  <c r="J276" i="13"/>
  <c r="BA276" i="13"/>
  <c r="L486" i="7"/>
  <c r="G386" i="12" s="1"/>
  <c r="AV276" i="13"/>
  <c r="AJ277" i="13" s="1"/>
  <c r="AS277" i="13" s="1"/>
  <c r="I276" i="13"/>
  <c r="BF276" i="13"/>
  <c r="J487" i="7"/>
  <c r="H386" i="12" l="1"/>
  <c r="I386" i="12" s="1"/>
  <c r="M276" i="13"/>
  <c r="P276" i="13" s="1"/>
  <c r="S276" i="13"/>
  <c r="AB277" i="13" s="1"/>
  <c r="K487" i="7"/>
  <c r="G487" i="7"/>
  <c r="H487" i="7"/>
  <c r="L276" i="13"/>
  <c r="O276" i="13" s="1"/>
  <c r="R276" i="13"/>
  <c r="AA277" i="13" s="1"/>
  <c r="BK276" i="13"/>
  <c r="Q276" i="13"/>
  <c r="Z277" i="13" s="1"/>
  <c r="K276" i="13"/>
  <c r="I487" i="7"/>
  <c r="F487" i="7" l="1"/>
  <c r="N276" i="13"/>
  <c r="BJ277" i="13"/>
  <c r="J387" i="12"/>
  <c r="L487" i="7"/>
  <c r="G387" i="12" s="1"/>
  <c r="BA277" i="13"/>
  <c r="H488" i="7"/>
  <c r="BH277" i="13" l="1"/>
  <c r="BI277" i="13"/>
  <c r="J277" i="13"/>
  <c r="AW277" i="13"/>
  <c r="AK278" i="13" s="1"/>
  <c r="AT278" i="13" s="1"/>
  <c r="BG277" i="13"/>
  <c r="J488" i="7"/>
  <c r="AV277" i="13"/>
  <c r="AJ278" i="13" s="1"/>
  <c r="AS278" i="13" s="1"/>
  <c r="I277" i="13"/>
  <c r="BF277" i="13"/>
  <c r="I488" i="7"/>
  <c r="K488" i="7"/>
  <c r="G488" i="7"/>
  <c r="H277" i="13"/>
  <c r="AU277" i="13"/>
  <c r="AI278" i="13" s="1"/>
  <c r="AR278" i="13" s="1"/>
  <c r="BE277" i="13"/>
  <c r="H387" i="12"/>
  <c r="I387" i="12" s="1"/>
  <c r="M277" i="13" l="1"/>
  <c r="P277" i="13" s="1"/>
  <c r="S277" i="13"/>
  <c r="AB278" i="13" s="1"/>
  <c r="L488" i="7"/>
  <c r="G388" i="12" s="1"/>
  <c r="BK277" i="13"/>
  <c r="Q277" i="13"/>
  <c r="Z278" i="13" s="1"/>
  <c r="K277" i="13"/>
  <c r="R277" i="13"/>
  <c r="AA278" i="13" s="1"/>
  <c r="L277" i="13"/>
  <c r="O277" i="13" s="1"/>
  <c r="J388" i="12"/>
  <c r="F488" i="7" l="1"/>
  <c r="BJ278" i="13"/>
  <c r="BH278" i="13"/>
  <c r="N277" i="13"/>
  <c r="BI278" i="13"/>
  <c r="I278" i="13"/>
  <c r="AV278" i="13"/>
  <c r="AJ279" i="13" s="1"/>
  <c r="AS279" i="13" s="1"/>
  <c r="BF278" i="13"/>
  <c r="H278" i="13"/>
  <c r="AU278" i="13"/>
  <c r="AI279" i="13" s="1"/>
  <c r="AR279" i="13" s="1"/>
  <c r="BE278" i="13"/>
  <c r="BA278" i="13"/>
  <c r="J278" i="13"/>
  <c r="AW278" i="13"/>
  <c r="AK279" i="13" s="1"/>
  <c r="AT279" i="13" s="1"/>
  <c r="BG278" i="13"/>
  <c r="H388" i="12"/>
  <c r="I388" i="12" s="1"/>
  <c r="J389" i="12" s="1"/>
  <c r="H489" i="7" l="1"/>
  <c r="G489" i="7"/>
  <c r="I489" i="7"/>
  <c r="K489" i="7"/>
  <c r="J489" i="7"/>
  <c r="S278" i="13"/>
  <c r="AB279" i="13" s="1"/>
  <c r="M278" i="13"/>
  <c r="P278" i="13" s="1"/>
  <c r="Q278" i="13"/>
  <c r="Z279" i="13" s="1"/>
  <c r="F489" i="7" s="1"/>
  <c r="K278" i="13"/>
  <c r="BK278" i="13"/>
  <c r="R278" i="13"/>
  <c r="AA279" i="13" s="1"/>
  <c r="L278" i="13"/>
  <c r="O278" i="13" s="1"/>
  <c r="BJ279" i="13" l="1"/>
  <c r="N278" i="13"/>
  <c r="BI279" i="13"/>
  <c r="BH279" i="13"/>
  <c r="H279" i="13"/>
  <c r="BE279" i="13"/>
  <c r="AU279" i="13"/>
  <c r="AI280" i="13" s="1"/>
  <c r="AR280" i="13" s="1"/>
  <c r="I279" i="13"/>
  <c r="AV279" i="13"/>
  <c r="AJ280" i="13" s="1"/>
  <c r="AS280" i="13" s="1"/>
  <c r="BF279" i="13"/>
  <c r="BA279" i="13"/>
  <c r="J279" i="13"/>
  <c r="BG279" i="13"/>
  <c r="AW279" i="13"/>
  <c r="AK280" i="13" s="1"/>
  <c r="AT280" i="13" s="1"/>
  <c r="L489" i="7"/>
  <c r="G389" i="12" s="1"/>
  <c r="Q279" i="13" l="1"/>
  <c r="Z280" i="13" s="1"/>
  <c r="BK279" i="13"/>
  <c r="K279" i="13"/>
  <c r="H389" i="12"/>
  <c r="I389" i="12" s="1"/>
  <c r="G490" i="7"/>
  <c r="H490" i="7"/>
  <c r="S279" i="13"/>
  <c r="AB280" i="13" s="1"/>
  <c r="M279" i="13"/>
  <c r="P279" i="13" s="1"/>
  <c r="R279" i="13"/>
  <c r="AA280" i="13" s="1"/>
  <c r="L279" i="13"/>
  <c r="O279" i="13" s="1"/>
  <c r="I490" i="7"/>
  <c r="J490" i="7"/>
  <c r="K490" i="7"/>
  <c r="F490" i="7" l="1"/>
  <c r="N279" i="13"/>
  <c r="L490" i="7"/>
  <c r="G390" i="12" s="1"/>
  <c r="BA280" i="13"/>
  <c r="J390" i="12"/>
  <c r="H491" i="7"/>
  <c r="J491" i="7" l="1"/>
  <c r="I491" i="7"/>
  <c r="BH280" i="13"/>
  <c r="BI280" i="13"/>
  <c r="BJ280" i="13"/>
  <c r="J280" i="13"/>
  <c r="BG280" i="13"/>
  <c r="AW280" i="13"/>
  <c r="AK281" i="13" s="1"/>
  <c r="AT281" i="13" s="1"/>
  <c r="H280" i="13"/>
  <c r="AU280" i="13"/>
  <c r="AI281" i="13" s="1"/>
  <c r="AR281" i="13" s="1"/>
  <c r="BE280" i="13"/>
  <c r="H390" i="12"/>
  <c r="I390" i="12" s="1"/>
  <c r="J391" i="12" s="1"/>
  <c r="G491" i="7"/>
  <c r="I280" i="13"/>
  <c r="AV280" i="13"/>
  <c r="AJ281" i="13" s="1"/>
  <c r="AS281" i="13" s="1"/>
  <c r="BF280" i="13"/>
  <c r="K491" i="7"/>
  <c r="R280" i="13" l="1"/>
  <c r="AA281" i="13" s="1"/>
  <c r="L280" i="13"/>
  <c r="O280" i="13" s="1"/>
  <c r="Q280" i="13"/>
  <c r="Z281" i="13" s="1"/>
  <c r="K280" i="13"/>
  <c r="BK280" i="13"/>
  <c r="S280" i="13"/>
  <c r="AB281" i="13" s="1"/>
  <c r="M280" i="13"/>
  <c r="P280" i="13" s="1"/>
  <c r="L491" i="7"/>
  <c r="G391" i="12" s="1"/>
  <c r="F491" i="7" l="1"/>
  <c r="BJ281" i="13"/>
  <c r="BI281" i="13"/>
  <c r="BH281" i="13"/>
  <c r="N280" i="13"/>
  <c r="BE281" i="13"/>
  <c r="H281" i="13"/>
  <c r="AU281" i="13"/>
  <c r="AI282" i="13" s="1"/>
  <c r="AR282" i="13" s="1"/>
  <c r="I281" i="13"/>
  <c r="AV281" i="13"/>
  <c r="AJ282" i="13" s="1"/>
  <c r="AS282" i="13" s="1"/>
  <c r="BF281" i="13"/>
  <c r="H391" i="12"/>
  <c r="I391" i="12" s="1"/>
  <c r="BA281" i="13"/>
  <c r="J281" i="13"/>
  <c r="AW281" i="13"/>
  <c r="AK282" i="13" s="1"/>
  <c r="AT282" i="13" s="1"/>
  <c r="BG281" i="13"/>
  <c r="S281" i="13" l="1"/>
  <c r="AB282" i="13" s="1"/>
  <c r="M281" i="13"/>
  <c r="P281" i="13" s="1"/>
  <c r="Q281" i="13"/>
  <c r="Z282" i="13" s="1"/>
  <c r="F492" i="7" s="1"/>
  <c r="BK281" i="13"/>
  <c r="K281" i="13"/>
  <c r="H492" i="7"/>
  <c r="J492" i="7"/>
  <c r="I492" i="7"/>
  <c r="K492" i="7"/>
  <c r="G492" i="7"/>
  <c r="J392" i="12"/>
  <c r="L281" i="13"/>
  <c r="O281" i="13" s="1"/>
  <c r="R281" i="13"/>
  <c r="AA282" i="13" s="1"/>
  <c r="BI282" i="13" l="1"/>
  <c r="BJ282" i="13"/>
  <c r="BH282" i="13"/>
  <c r="N281" i="13"/>
  <c r="J282" i="13"/>
  <c r="AW282" i="13"/>
  <c r="AK283" i="13" s="1"/>
  <c r="AT283" i="13" s="1"/>
  <c r="BG282" i="13"/>
  <c r="AV282" i="13"/>
  <c r="AJ283" i="13" s="1"/>
  <c r="AS283" i="13" s="1"/>
  <c r="I282" i="13"/>
  <c r="BF282" i="13"/>
  <c r="H282" i="13"/>
  <c r="AU282" i="13"/>
  <c r="AI283" i="13" s="1"/>
  <c r="AR283" i="13" s="1"/>
  <c r="BE282" i="13"/>
  <c r="BA282" i="13"/>
  <c r="L492" i="7"/>
  <c r="G392" i="12" s="1"/>
  <c r="H493" i="7"/>
  <c r="J493" i="7" l="1"/>
  <c r="H392" i="12"/>
  <c r="I392" i="12" s="1"/>
  <c r="Q282" i="13"/>
  <c r="Z283" i="13" s="1"/>
  <c r="BK282" i="13"/>
  <c r="K282" i="13"/>
  <c r="S282" i="13"/>
  <c r="AB283" i="13" s="1"/>
  <c r="M282" i="13"/>
  <c r="P282" i="13" s="1"/>
  <c r="R282" i="13"/>
  <c r="AA283" i="13" s="1"/>
  <c r="L282" i="13"/>
  <c r="O282" i="13" s="1"/>
  <c r="I493" i="7"/>
  <c r="K493" i="7"/>
  <c r="G493" i="7"/>
  <c r="F493" i="7" l="1"/>
  <c r="N282" i="13"/>
  <c r="J393" i="12"/>
  <c r="L493" i="7"/>
  <c r="G393" i="12" s="1"/>
  <c r="BA283" i="13"/>
  <c r="I494" i="7"/>
  <c r="BJ283" i="13" l="1"/>
  <c r="BI283" i="13"/>
  <c r="BH283" i="13"/>
  <c r="H393" i="12"/>
  <c r="I393" i="12" s="1"/>
  <c r="J394" i="12" s="1"/>
  <c r="I283" i="13"/>
  <c r="AV283" i="13"/>
  <c r="AJ284" i="13" s="1"/>
  <c r="AS284" i="13" s="1"/>
  <c r="BF283" i="13"/>
  <c r="AU283" i="13"/>
  <c r="AI284" i="13" s="1"/>
  <c r="AR284" i="13" s="1"/>
  <c r="BE283" i="13"/>
  <c r="H283" i="13"/>
  <c r="J494" i="7"/>
  <c r="H494" i="7"/>
  <c r="J283" i="13"/>
  <c r="AW283" i="13"/>
  <c r="AK284" i="13" s="1"/>
  <c r="AT284" i="13" s="1"/>
  <c r="BG283" i="13"/>
  <c r="K494" i="7"/>
  <c r="G494" i="7"/>
  <c r="S283" i="13" l="1"/>
  <c r="AB284" i="13" s="1"/>
  <c r="M283" i="13"/>
  <c r="P283" i="13" s="1"/>
  <c r="BK283" i="13"/>
  <c r="K283" i="13"/>
  <c r="Q283" i="13"/>
  <c r="Z284" i="13" s="1"/>
  <c r="L494" i="7"/>
  <c r="G394" i="12" s="1"/>
  <c r="R283" i="13"/>
  <c r="AA284" i="13" s="1"/>
  <c r="L283" i="13"/>
  <c r="O283" i="13" s="1"/>
  <c r="F494" i="7" l="1"/>
  <c r="BI284" i="13"/>
  <c r="BJ284" i="13"/>
  <c r="N283" i="13"/>
  <c r="BH284" i="13"/>
  <c r="AV284" i="13"/>
  <c r="AJ285" i="13" s="1"/>
  <c r="AS285" i="13" s="1"/>
  <c r="I284" i="13"/>
  <c r="BF284" i="13"/>
  <c r="H284" i="13"/>
  <c r="AU284" i="13"/>
  <c r="AI285" i="13" s="1"/>
  <c r="AR285" i="13" s="1"/>
  <c r="BE284" i="13"/>
  <c r="BA284" i="13"/>
  <c r="AW284" i="13"/>
  <c r="AK285" i="13" s="1"/>
  <c r="AT285" i="13" s="1"/>
  <c r="BG284" i="13"/>
  <c r="J284" i="13"/>
  <c r="H394" i="12"/>
  <c r="I394" i="12" s="1"/>
  <c r="BK284" i="13" l="1"/>
  <c r="K284" i="13"/>
  <c r="Q284" i="13"/>
  <c r="Z285" i="13" s="1"/>
  <c r="F495" i="7" s="1"/>
  <c r="S284" i="13"/>
  <c r="AB285" i="13" s="1"/>
  <c r="M284" i="13"/>
  <c r="P284" i="13" s="1"/>
  <c r="R284" i="13"/>
  <c r="AA285" i="13" s="1"/>
  <c r="L284" i="13"/>
  <c r="O284" i="13" s="1"/>
  <c r="I495" i="7"/>
  <c r="G495" i="7"/>
  <c r="J495" i="7"/>
  <c r="H495" i="7"/>
  <c r="K495" i="7"/>
  <c r="J395" i="12"/>
  <c r="BJ285" i="13" l="1"/>
  <c r="BI285" i="13"/>
  <c r="BH285" i="13"/>
  <c r="N284" i="13"/>
  <c r="AU285" i="13"/>
  <c r="AI286" i="13" s="1"/>
  <c r="AR286" i="13" s="1"/>
  <c r="H285" i="13"/>
  <c r="BE285" i="13"/>
  <c r="L495" i="7"/>
  <c r="G395" i="12" s="1"/>
  <c r="BA285" i="13"/>
  <c r="AV285" i="13"/>
  <c r="AJ286" i="13" s="1"/>
  <c r="AS286" i="13" s="1"/>
  <c r="I285" i="13"/>
  <c r="BF285" i="13"/>
  <c r="AW285" i="13"/>
  <c r="AK286" i="13" s="1"/>
  <c r="AT286" i="13" s="1"/>
  <c r="J285" i="13"/>
  <c r="BG285" i="13"/>
  <c r="H496" i="7"/>
  <c r="G496" i="7" l="1"/>
  <c r="R285" i="13"/>
  <c r="AA286" i="13" s="1"/>
  <c r="L285" i="13"/>
  <c r="O285" i="13" s="1"/>
  <c r="BK285" i="13"/>
  <c r="Q285" i="13"/>
  <c r="Z286" i="13" s="1"/>
  <c r="F496" i="7" s="1"/>
  <c r="K285" i="13"/>
  <c r="J496" i="7"/>
  <c r="I496" i="7"/>
  <c r="S285" i="13"/>
  <c r="AB286" i="13" s="1"/>
  <c r="M285" i="13"/>
  <c r="P285" i="13" s="1"/>
  <c r="H395" i="12"/>
  <c r="I395" i="12" s="1"/>
  <c r="K496" i="7"/>
  <c r="N285" i="13" l="1"/>
  <c r="BA286" i="13"/>
  <c r="J396" i="12"/>
  <c r="K497" i="7"/>
  <c r="L496" i="7"/>
  <c r="G396" i="12" s="1"/>
  <c r="BJ286" i="13" l="1"/>
  <c r="BI286" i="13"/>
  <c r="BH286" i="13"/>
  <c r="J497" i="7"/>
  <c r="I286" i="13"/>
  <c r="AV286" i="13"/>
  <c r="AJ287" i="13" s="1"/>
  <c r="AS287" i="13" s="1"/>
  <c r="BF286" i="13"/>
  <c r="AU286" i="13"/>
  <c r="AI287" i="13" s="1"/>
  <c r="AR287" i="13" s="1"/>
  <c r="BE286" i="13"/>
  <c r="H286" i="13"/>
  <c r="H396" i="12"/>
  <c r="I396" i="12" s="1"/>
  <c r="J397" i="12" s="1"/>
  <c r="G497" i="7"/>
  <c r="H497" i="7"/>
  <c r="J286" i="13"/>
  <c r="AW286" i="13"/>
  <c r="AK287" i="13" s="1"/>
  <c r="AT287" i="13" s="1"/>
  <c r="BG286" i="13"/>
  <c r="I497" i="7"/>
  <c r="L286" i="13" l="1"/>
  <c r="O286" i="13" s="1"/>
  <c r="R286" i="13"/>
  <c r="AA287" i="13" s="1"/>
  <c r="S286" i="13"/>
  <c r="AB287" i="13" s="1"/>
  <c r="M286" i="13"/>
  <c r="P286" i="13" s="1"/>
  <c r="L497" i="7"/>
  <c r="G397" i="12" s="1"/>
  <c r="BK286" i="13"/>
  <c r="Q286" i="13"/>
  <c r="Z287" i="13" s="1"/>
  <c r="F497" i="7" s="1"/>
  <c r="K286" i="13"/>
  <c r="BI287" i="13" l="1"/>
  <c r="BJ287" i="13"/>
  <c r="BH287" i="13"/>
  <c r="N286" i="13"/>
  <c r="BA287" i="13"/>
  <c r="AV287" i="13"/>
  <c r="AJ288" i="13" s="1"/>
  <c r="AS288" i="13" s="1"/>
  <c r="I287" i="13"/>
  <c r="BF287" i="13"/>
  <c r="J287" i="13"/>
  <c r="AW287" i="13"/>
  <c r="AK288" i="13" s="1"/>
  <c r="AT288" i="13" s="1"/>
  <c r="BG287" i="13"/>
  <c r="AU287" i="13"/>
  <c r="AI288" i="13" s="1"/>
  <c r="AR288" i="13" s="1"/>
  <c r="H287" i="13"/>
  <c r="BE287" i="13"/>
  <c r="H397" i="12"/>
  <c r="I397" i="12" s="1"/>
  <c r="J398" i="12" l="1"/>
  <c r="BK287" i="13"/>
  <c r="K287" i="13"/>
  <c r="Q287" i="13"/>
  <c r="Z288" i="13" s="1"/>
  <c r="R287" i="13"/>
  <c r="AA288" i="13" s="1"/>
  <c r="L287" i="13"/>
  <c r="O287" i="13" s="1"/>
  <c r="J498" i="7"/>
  <c r="K498" i="7"/>
  <c r="G498" i="7"/>
  <c r="I498" i="7"/>
  <c r="H498" i="7"/>
  <c r="S287" i="13"/>
  <c r="AB288" i="13" s="1"/>
  <c r="M287" i="13"/>
  <c r="P287" i="13" s="1"/>
  <c r="F498" i="7" l="1"/>
  <c r="BI288" i="13"/>
  <c r="BH288" i="13"/>
  <c r="N287" i="13"/>
  <c r="BJ288" i="13"/>
  <c r="BE288" i="13"/>
  <c r="AU288" i="13"/>
  <c r="AI289" i="13" s="1"/>
  <c r="AR289" i="13" s="1"/>
  <c r="H288" i="13"/>
  <c r="I288" i="13"/>
  <c r="AV288" i="13"/>
  <c r="AJ289" i="13" s="1"/>
  <c r="AS289" i="13" s="1"/>
  <c r="BF288" i="13"/>
  <c r="J288" i="13"/>
  <c r="AW288" i="13"/>
  <c r="AK289" i="13" s="1"/>
  <c r="AT289" i="13" s="1"/>
  <c r="BG288" i="13"/>
  <c r="I499" i="7"/>
  <c r="K499" i="7"/>
  <c r="L498" i="7"/>
  <c r="G398" i="12" s="1"/>
  <c r="G499" i="7"/>
  <c r="BA288" i="13"/>
  <c r="H499" i="7"/>
  <c r="J499" i="7"/>
  <c r="H398" i="12" l="1"/>
  <c r="I398" i="12" s="1"/>
  <c r="Q288" i="13"/>
  <c r="Z289" i="13" s="1"/>
  <c r="F499" i="7" s="1"/>
  <c r="BK288" i="13"/>
  <c r="K288" i="13"/>
  <c r="L499" i="7"/>
  <c r="G399" i="12" s="1"/>
  <c r="M288" i="13"/>
  <c r="P288" i="13" s="1"/>
  <c r="S288" i="13"/>
  <c r="AB289" i="13" s="1"/>
  <c r="L288" i="13"/>
  <c r="O288" i="13" s="1"/>
  <c r="R288" i="13"/>
  <c r="AA289" i="13" s="1"/>
  <c r="N288" i="13" l="1"/>
  <c r="H399" i="12"/>
  <c r="I399" i="12" s="1"/>
  <c r="J399" i="12"/>
  <c r="BA289" i="13"/>
  <c r="BJ289" i="13" l="1"/>
  <c r="BH289" i="13"/>
  <c r="BI289" i="13"/>
  <c r="J400" i="12"/>
  <c r="H500" i="7"/>
  <c r="K500" i="7"/>
  <c r="G500" i="7"/>
  <c r="J500" i="7"/>
  <c r="I500" i="7"/>
  <c r="AV289" i="13"/>
  <c r="AJ290" i="13" s="1"/>
  <c r="AS290" i="13" s="1"/>
  <c r="I289" i="13"/>
  <c r="BF289" i="13"/>
  <c r="H289" i="13"/>
  <c r="BE289" i="13"/>
  <c r="AU289" i="13"/>
  <c r="AI290" i="13" s="1"/>
  <c r="AR290" i="13" s="1"/>
  <c r="AW289" i="13"/>
  <c r="AK290" i="13" s="1"/>
  <c r="AT290" i="13" s="1"/>
  <c r="J289" i="13"/>
  <c r="BG289" i="13"/>
  <c r="M289" i="13" l="1"/>
  <c r="P289" i="13" s="1"/>
  <c r="S289" i="13"/>
  <c r="AB290" i="13" s="1"/>
  <c r="Q289" i="13"/>
  <c r="Z290" i="13" s="1"/>
  <c r="BK289" i="13"/>
  <c r="K289" i="13"/>
  <c r="R289" i="13"/>
  <c r="AA290" i="13" s="1"/>
  <c r="L289" i="13"/>
  <c r="O289" i="13" s="1"/>
  <c r="L500" i="7"/>
  <c r="G400" i="12" s="1"/>
  <c r="BH290" i="13" l="1"/>
  <c r="F500" i="7"/>
  <c r="BJ290" i="13"/>
  <c r="N289" i="13"/>
  <c r="BI290" i="13"/>
  <c r="J290" i="13"/>
  <c r="AW290" i="13"/>
  <c r="AK291" i="13" s="1"/>
  <c r="AT291" i="13" s="1"/>
  <c r="BG290" i="13"/>
  <c r="BA290" i="13"/>
  <c r="AU290" i="13"/>
  <c r="AI291" i="13" s="1"/>
  <c r="AR291" i="13" s="1"/>
  <c r="BE290" i="13"/>
  <c r="H290" i="13"/>
  <c r="H400" i="12"/>
  <c r="I400" i="12" s="1"/>
  <c r="I290" i="13"/>
  <c r="BF290" i="13"/>
  <c r="AV290" i="13"/>
  <c r="AJ291" i="13" s="1"/>
  <c r="AS291" i="13" s="1"/>
  <c r="L290" i="13" l="1"/>
  <c r="O290" i="13" s="1"/>
  <c r="R290" i="13"/>
  <c r="AA291" i="13" s="1"/>
  <c r="M290" i="13"/>
  <c r="P290" i="13" s="1"/>
  <c r="S290" i="13"/>
  <c r="AB291" i="13" s="1"/>
  <c r="Q290" i="13"/>
  <c r="Z291" i="13" s="1"/>
  <c r="F501" i="7" s="1"/>
  <c r="BK290" i="13"/>
  <c r="K290" i="13"/>
  <c r="J401" i="12"/>
  <c r="K501" i="7"/>
  <c r="H501" i="7"/>
  <c r="I501" i="7"/>
  <c r="J501" i="7"/>
  <c r="G501" i="7"/>
  <c r="BI291" i="13" l="1"/>
  <c r="BH291" i="13"/>
  <c r="N290" i="13"/>
  <c r="K502" i="7"/>
  <c r="BJ291" i="13"/>
  <c r="J291" i="13"/>
  <c r="AW291" i="13"/>
  <c r="AK292" i="13" s="1"/>
  <c r="AT292" i="13" s="1"/>
  <c r="BG291" i="13"/>
  <c r="BA291" i="13"/>
  <c r="AV291" i="13"/>
  <c r="AJ292" i="13" s="1"/>
  <c r="AS292" i="13" s="1"/>
  <c r="BF291" i="13"/>
  <c r="I291" i="13"/>
  <c r="H291" i="13"/>
  <c r="AU291" i="13"/>
  <c r="AI292" i="13" s="1"/>
  <c r="AR292" i="13" s="1"/>
  <c r="BE291" i="13"/>
  <c r="L501" i="7"/>
  <c r="G401" i="12" s="1"/>
  <c r="J502" i="7" l="1"/>
  <c r="I502" i="7"/>
  <c r="H502" i="7"/>
  <c r="G502" i="7"/>
  <c r="H401" i="12"/>
  <c r="I401" i="12" s="1"/>
  <c r="S291" i="13"/>
  <c r="AB292" i="13" s="1"/>
  <c r="M291" i="13"/>
  <c r="P291" i="13" s="1"/>
  <c r="R291" i="13"/>
  <c r="AA292" i="13" s="1"/>
  <c r="L291" i="13"/>
  <c r="O291" i="13" s="1"/>
  <c r="Q291" i="13"/>
  <c r="Z292" i="13" s="1"/>
  <c r="BK291" i="13"/>
  <c r="K291" i="13"/>
  <c r="F502" i="7" l="1"/>
  <c r="L502" i="7"/>
  <c r="G402" i="12" s="1"/>
  <c r="H402" i="12" s="1"/>
  <c r="I402" i="12" s="1"/>
  <c r="N291" i="13"/>
  <c r="BA292" i="13"/>
  <c r="J402" i="12"/>
  <c r="BI292" i="13" l="1"/>
  <c r="BH292" i="13"/>
  <c r="BJ292" i="13"/>
  <c r="AW292" i="13"/>
  <c r="AK293" i="13" s="1"/>
  <c r="AT293" i="13" s="1"/>
  <c r="J292" i="13"/>
  <c r="BG292" i="13"/>
  <c r="K503" i="7"/>
  <c r="J503" i="7"/>
  <c r="I503" i="7"/>
  <c r="G503" i="7"/>
  <c r="H503" i="7"/>
  <c r="AV292" i="13"/>
  <c r="AJ293" i="13" s="1"/>
  <c r="AS293" i="13" s="1"/>
  <c r="I292" i="13"/>
  <c r="BF292" i="13"/>
  <c r="AU292" i="13"/>
  <c r="AI293" i="13" s="1"/>
  <c r="AR293" i="13" s="1"/>
  <c r="H292" i="13"/>
  <c r="BE292" i="13"/>
  <c r="J403" i="12"/>
  <c r="R292" i="13" l="1"/>
  <c r="AA293" i="13" s="1"/>
  <c r="L292" i="13"/>
  <c r="O292" i="13" s="1"/>
  <c r="L503" i="7"/>
  <c r="G403" i="12" s="1"/>
  <c r="S292" i="13"/>
  <c r="AB293" i="13" s="1"/>
  <c r="M292" i="13"/>
  <c r="P292" i="13" s="1"/>
  <c r="BK292" i="13"/>
  <c r="K292" i="13"/>
  <c r="Q292" i="13"/>
  <c r="Z293" i="13" s="1"/>
  <c r="F503" i="7" s="1"/>
  <c r="BH293" i="13" l="1"/>
  <c r="N292" i="13"/>
  <c r="BI293" i="13"/>
  <c r="BJ293" i="13"/>
  <c r="H293" i="13"/>
  <c r="AU293" i="13"/>
  <c r="AI294" i="13" s="1"/>
  <c r="AR294" i="13" s="1"/>
  <c r="BE293" i="13"/>
  <c r="H403" i="12"/>
  <c r="I403" i="12" s="1"/>
  <c r="BA293" i="13"/>
  <c r="AW293" i="13"/>
  <c r="AK294" i="13" s="1"/>
  <c r="AT294" i="13" s="1"/>
  <c r="J293" i="13"/>
  <c r="BG293" i="13"/>
  <c r="AV293" i="13"/>
  <c r="AJ294" i="13" s="1"/>
  <c r="AS294" i="13" s="1"/>
  <c r="I293" i="13"/>
  <c r="BF293" i="13"/>
  <c r="Q293" i="13" l="1"/>
  <c r="Z294" i="13" s="1"/>
  <c r="BK293" i="13"/>
  <c r="K293" i="13"/>
  <c r="R293" i="13"/>
  <c r="AA294" i="13" s="1"/>
  <c r="L293" i="13"/>
  <c r="O293" i="13" s="1"/>
  <c r="S293" i="13"/>
  <c r="AB294" i="13" s="1"/>
  <c r="M293" i="13"/>
  <c r="P293" i="13" s="1"/>
  <c r="G504" i="7"/>
  <c r="J504" i="7"/>
  <c r="I504" i="7"/>
  <c r="K504" i="7"/>
  <c r="H504" i="7"/>
  <c r="J404" i="12"/>
  <c r="F504" i="7" l="1"/>
  <c r="BI294" i="13"/>
  <c r="BH294" i="13"/>
  <c r="N293" i="13"/>
  <c r="BJ294" i="13"/>
  <c r="AV294" i="13"/>
  <c r="AJ295" i="13" s="1"/>
  <c r="AS295" i="13" s="1"/>
  <c r="BF294" i="13"/>
  <c r="I294" i="13"/>
  <c r="J294" i="13"/>
  <c r="AW294" i="13"/>
  <c r="AK295" i="13" s="1"/>
  <c r="AT295" i="13" s="1"/>
  <c r="BG294" i="13"/>
  <c r="H294" i="13"/>
  <c r="AU294" i="13"/>
  <c r="AI295" i="13" s="1"/>
  <c r="AR295" i="13" s="1"/>
  <c r="BE294" i="13"/>
  <c r="BA294" i="13"/>
  <c r="L504" i="7"/>
  <c r="G404" i="12" s="1"/>
  <c r="K505" i="7"/>
  <c r="J505" i="7" l="1"/>
  <c r="BK294" i="13"/>
  <c r="Q294" i="13"/>
  <c r="Z295" i="13" s="1"/>
  <c r="F505" i="7" s="1"/>
  <c r="K294" i="13"/>
  <c r="S294" i="13"/>
  <c r="AB295" i="13" s="1"/>
  <c r="M294" i="13"/>
  <c r="P294" i="13" s="1"/>
  <c r="H404" i="12"/>
  <c r="I404" i="12" s="1"/>
  <c r="R294" i="13"/>
  <c r="AA295" i="13" s="1"/>
  <c r="L294" i="13"/>
  <c r="O294" i="13" s="1"/>
  <c r="G505" i="7"/>
  <c r="H505" i="7"/>
  <c r="I505" i="7"/>
  <c r="I506" i="7" l="1"/>
  <c r="N294" i="13"/>
  <c r="BA295" i="13"/>
  <c r="L505" i="7"/>
  <c r="G405" i="12" s="1"/>
  <c r="J405" i="12"/>
  <c r="BH295" i="13" l="1"/>
  <c r="BJ295" i="13"/>
  <c r="BI295" i="13"/>
  <c r="G506" i="7"/>
  <c r="H506" i="7"/>
  <c r="K506" i="7"/>
  <c r="J506" i="7"/>
  <c r="H295" i="13"/>
  <c r="AU295" i="13"/>
  <c r="AI296" i="13" s="1"/>
  <c r="AR296" i="13" s="1"/>
  <c r="BE295" i="13"/>
  <c r="AV295" i="13"/>
  <c r="AJ296" i="13" s="1"/>
  <c r="AS296" i="13" s="1"/>
  <c r="I295" i="13"/>
  <c r="BF295" i="13"/>
  <c r="H405" i="12"/>
  <c r="I405" i="12" s="1"/>
  <c r="J406" i="12" s="1"/>
  <c r="AW295" i="13"/>
  <c r="AK296" i="13" s="1"/>
  <c r="AT296" i="13" s="1"/>
  <c r="J295" i="13"/>
  <c r="BG295" i="13"/>
  <c r="L506" i="7" l="1"/>
  <c r="G406" i="12" s="1"/>
  <c r="H406" i="12" s="1"/>
  <c r="I406" i="12" s="1"/>
  <c r="L295" i="13"/>
  <c r="O295" i="13" s="1"/>
  <c r="R295" i="13"/>
  <c r="AA296" i="13" s="1"/>
  <c r="BK295" i="13"/>
  <c r="Q295" i="13"/>
  <c r="Z296" i="13" s="1"/>
  <c r="K295" i="13"/>
  <c r="M295" i="13"/>
  <c r="P295" i="13" s="1"/>
  <c r="S295" i="13"/>
  <c r="AB296" i="13" s="1"/>
  <c r="F506" i="7" l="1"/>
  <c r="BH296" i="13"/>
  <c r="BJ296" i="13"/>
  <c r="BI296" i="13"/>
  <c r="N295" i="13"/>
  <c r="J296" i="13"/>
  <c r="AW296" i="13"/>
  <c r="AK297" i="13" s="1"/>
  <c r="AT297" i="13" s="1"/>
  <c r="BG296" i="13"/>
  <c r="AU296" i="13"/>
  <c r="AI297" i="13" s="1"/>
  <c r="AR297" i="13" s="1"/>
  <c r="H296" i="13"/>
  <c r="BE296" i="13"/>
  <c r="I296" i="13"/>
  <c r="AV296" i="13"/>
  <c r="AJ297" i="13" s="1"/>
  <c r="AS297" i="13" s="1"/>
  <c r="BF296" i="13"/>
  <c r="BA296" i="13"/>
  <c r="J407" i="12"/>
  <c r="S296" i="13" l="1"/>
  <c r="AB297" i="13" s="1"/>
  <c r="M296" i="13"/>
  <c r="P296" i="13" s="1"/>
  <c r="J507" i="7"/>
  <c r="I507" i="7"/>
  <c r="G507" i="7"/>
  <c r="K507" i="7"/>
  <c r="H507" i="7"/>
  <c r="Q296" i="13"/>
  <c r="Z297" i="13" s="1"/>
  <c r="F507" i="7" s="1"/>
  <c r="K296" i="13"/>
  <c r="BK296" i="13"/>
  <c r="R296" i="13"/>
  <c r="AA297" i="13" s="1"/>
  <c r="L296" i="13"/>
  <c r="O296" i="13" s="1"/>
  <c r="BH297" i="13" l="1"/>
  <c r="BJ297" i="13"/>
  <c r="BI297" i="13"/>
  <c r="N296" i="13"/>
  <c r="BA297" i="13"/>
  <c r="L507" i="7"/>
  <c r="G407" i="12" s="1"/>
  <c r="I297" i="13"/>
  <c r="BF297" i="13"/>
  <c r="AV297" i="13"/>
  <c r="AJ298" i="13" s="1"/>
  <c r="AS298" i="13" s="1"/>
  <c r="AW297" i="13"/>
  <c r="AK298" i="13" s="1"/>
  <c r="AT298" i="13" s="1"/>
  <c r="J297" i="13"/>
  <c r="BG297" i="13"/>
  <c r="H297" i="13"/>
  <c r="AU297" i="13"/>
  <c r="AI298" i="13" s="1"/>
  <c r="AR298" i="13" s="1"/>
  <c r="BE297" i="13"/>
  <c r="G508" i="7"/>
  <c r="K508" i="7" l="1"/>
  <c r="J508" i="7"/>
  <c r="R297" i="13"/>
  <c r="AA298" i="13" s="1"/>
  <c r="L297" i="13"/>
  <c r="O297" i="13" s="1"/>
  <c r="Q297" i="13"/>
  <c r="Z298" i="13" s="1"/>
  <c r="F508" i="7" s="1"/>
  <c r="BK297" i="13"/>
  <c r="K297" i="13"/>
  <c r="M297" i="13"/>
  <c r="P297" i="13" s="1"/>
  <c r="S297" i="13"/>
  <c r="AB298" i="13" s="1"/>
  <c r="H407" i="12"/>
  <c r="I407" i="12" s="1"/>
  <c r="H508" i="7"/>
  <c r="I508" i="7"/>
  <c r="N297" i="13" l="1"/>
  <c r="BA298" i="13"/>
  <c r="J408" i="12"/>
  <c r="L508" i="7"/>
  <c r="G408" i="12" s="1"/>
  <c r="I509" i="7"/>
  <c r="BI298" i="13" l="1"/>
  <c r="BH298" i="13"/>
  <c r="BJ298" i="13"/>
  <c r="H408" i="12"/>
  <c r="I408" i="12" s="1"/>
  <c r="I298" i="13"/>
  <c r="AV298" i="13"/>
  <c r="AJ299" i="13" s="1"/>
  <c r="AS299" i="13" s="1"/>
  <c r="BF298" i="13"/>
  <c r="AU298" i="13"/>
  <c r="AI299" i="13" s="1"/>
  <c r="AR299" i="13" s="1"/>
  <c r="H298" i="13"/>
  <c r="BE298" i="13"/>
  <c r="K509" i="7"/>
  <c r="G509" i="7"/>
  <c r="J509" i="7"/>
  <c r="AW298" i="13"/>
  <c r="AK299" i="13" s="1"/>
  <c r="AT299" i="13" s="1"/>
  <c r="J298" i="13"/>
  <c r="BG298" i="13"/>
  <c r="H509" i="7"/>
  <c r="S298" i="13" l="1"/>
  <c r="AB299" i="13" s="1"/>
  <c r="M298" i="13"/>
  <c r="P298" i="13" s="1"/>
  <c r="L298" i="13"/>
  <c r="O298" i="13" s="1"/>
  <c r="R298" i="13"/>
  <c r="AA299" i="13" s="1"/>
  <c r="J409" i="12"/>
  <c r="L509" i="7"/>
  <c r="G409" i="12" s="1"/>
  <c r="BK298" i="13"/>
  <c r="Q298" i="13"/>
  <c r="Z299" i="13" s="1"/>
  <c r="F509" i="7" s="1"/>
  <c r="K298" i="13"/>
  <c r="BI299" i="13" l="1"/>
  <c r="BH299" i="13"/>
  <c r="BJ299" i="13"/>
  <c r="N298" i="13"/>
  <c r="I299" i="13"/>
  <c r="AV299" i="13"/>
  <c r="AJ300" i="13" s="1"/>
  <c r="AS300" i="13" s="1"/>
  <c r="BF299" i="13"/>
  <c r="H299" i="13"/>
  <c r="AU299" i="13"/>
  <c r="AI300" i="13" s="1"/>
  <c r="AR300" i="13" s="1"/>
  <c r="BE299" i="13"/>
  <c r="J299" i="13"/>
  <c r="BG299" i="13"/>
  <c r="AW299" i="13"/>
  <c r="AK300" i="13" s="1"/>
  <c r="AT300" i="13" s="1"/>
  <c r="BA299" i="13"/>
  <c r="H409" i="12"/>
  <c r="I409" i="12" s="1"/>
  <c r="S299" i="13" l="1"/>
  <c r="AB300" i="13" s="1"/>
  <c r="M299" i="13"/>
  <c r="P299" i="13" s="1"/>
  <c r="I510" i="7"/>
  <c r="K510" i="7"/>
  <c r="J510" i="7"/>
  <c r="G510" i="7"/>
  <c r="H510" i="7"/>
  <c r="BK299" i="13"/>
  <c r="Q299" i="13"/>
  <c r="Z300" i="13" s="1"/>
  <c r="F510" i="7" s="1"/>
  <c r="K299" i="13"/>
  <c r="R299" i="13"/>
  <c r="AA300" i="13" s="1"/>
  <c r="L299" i="13"/>
  <c r="O299" i="13" s="1"/>
  <c r="J410" i="12"/>
  <c r="BJ300" i="13" l="1"/>
  <c r="BI300" i="13"/>
  <c r="G511" i="7"/>
  <c r="N299" i="13"/>
  <c r="BH300" i="13"/>
  <c r="J300" i="13"/>
  <c r="AW300" i="13"/>
  <c r="AK301" i="13" s="1"/>
  <c r="AT301" i="13" s="1"/>
  <c r="BG300" i="13"/>
  <c r="H300" i="13"/>
  <c r="BE300" i="13"/>
  <c r="AU300" i="13"/>
  <c r="AI301" i="13" s="1"/>
  <c r="AR301" i="13" s="1"/>
  <c r="L510" i="7"/>
  <c r="G410" i="12" s="1"/>
  <c r="BA300" i="13"/>
  <c r="I300" i="13"/>
  <c r="AV300" i="13"/>
  <c r="AJ301" i="13" s="1"/>
  <c r="AS301" i="13" s="1"/>
  <c r="BF300" i="13"/>
  <c r="J511" i="7" l="1"/>
  <c r="I511" i="7"/>
  <c r="K511" i="7"/>
  <c r="H511" i="7"/>
  <c r="L300" i="13"/>
  <c r="O300" i="13" s="1"/>
  <c r="R300" i="13"/>
  <c r="AA301" i="13" s="1"/>
  <c r="Q300" i="13"/>
  <c r="Z301" i="13" s="1"/>
  <c r="F511" i="7" s="1"/>
  <c r="BK300" i="13"/>
  <c r="K300" i="13"/>
  <c r="M300" i="13"/>
  <c r="P300" i="13" s="1"/>
  <c r="S300" i="13"/>
  <c r="AB301" i="13" s="1"/>
  <c r="H410" i="12"/>
  <c r="I410" i="12" s="1"/>
  <c r="L511" i="7" l="1"/>
  <c r="G411" i="12" s="1"/>
  <c r="H411" i="12" s="1"/>
  <c r="I411" i="12" s="1"/>
  <c r="N300" i="13"/>
  <c r="BA301" i="13"/>
  <c r="J411" i="12"/>
  <c r="BI301" i="13" l="1"/>
  <c r="BJ301" i="13"/>
  <c r="BH301" i="13"/>
  <c r="I301" i="13"/>
  <c r="BF301" i="13"/>
  <c r="AV301" i="13"/>
  <c r="AJ302" i="13" s="1"/>
  <c r="AS302" i="13" s="1"/>
  <c r="AU301" i="13"/>
  <c r="AI302" i="13" s="1"/>
  <c r="AR302" i="13" s="1"/>
  <c r="H301" i="13"/>
  <c r="BE301" i="13"/>
  <c r="I512" i="7"/>
  <c r="J512" i="7"/>
  <c r="H512" i="7"/>
  <c r="G512" i="7"/>
  <c r="K512" i="7"/>
  <c r="J301" i="13"/>
  <c r="AW301" i="13"/>
  <c r="AK302" i="13" s="1"/>
  <c r="AT302" i="13" s="1"/>
  <c r="BG301" i="13"/>
  <c r="J412" i="12"/>
  <c r="L301" i="13" l="1"/>
  <c r="O301" i="13" s="1"/>
  <c r="R301" i="13"/>
  <c r="AA302" i="13" s="1"/>
  <c r="M301" i="13"/>
  <c r="P301" i="13" s="1"/>
  <c r="S301" i="13"/>
  <c r="AB302" i="13" s="1"/>
  <c r="BK301" i="13"/>
  <c r="K301" i="13"/>
  <c r="Q301" i="13"/>
  <c r="Z302" i="13" s="1"/>
  <c r="L512" i="7"/>
  <c r="G412" i="12" s="1"/>
  <c r="F512" i="7" l="1"/>
  <c r="BJ302" i="13"/>
  <c r="BI302" i="13"/>
  <c r="BH302" i="13"/>
  <c r="N301" i="13"/>
  <c r="H412" i="12"/>
  <c r="I412" i="12" s="1"/>
  <c r="AW302" i="13"/>
  <c r="AK303" i="13" s="1"/>
  <c r="AT303" i="13" s="1"/>
  <c r="J302" i="13"/>
  <c r="BG302" i="13"/>
  <c r="BF302" i="13"/>
  <c r="I302" i="13"/>
  <c r="AV302" i="13"/>
  <c r="AJ303" i="13" s="1"/>
  <c r="AS303" i="13" s="1"/>
  <c r="BA302" i="13"/>
  <c r="H302" i="13"/>
  <c r="AU302" i="13"/>
  <c r="AI303" i="13" s="1"/>
  <c r="AR303" i="13" s="1"/>
  <c r="BE302" i="13"/>
  <c r="H513" i="7" l="1"/>
  <c r="J513" i="7"/>
  <c r="K513" i="7"/>
  <c r="I513" i="7"/>
  <c r="G513" i="7"/>
  <c r="J413" i="12"/>
  <c r="BK302" i="13"/>
  <c r="Q302" i="13"/>
  <c r="Z303" i="13" s="1"/>
  <c r="F513" i="7" s="1"/>
  <c r="K302" i="13"/>
  <c r="R302" i="13"/>
  <c r="AA303" i="13" s="1"/>
  <c r="L302" i="13"/>
  <c r="O302" i="13" s="1"/>
  <c r="M302" i="13"/>
  <c r="P302" i="13" s="1"/>
  <c r="S302" i="13"/>
  <c r="AB303" i="13" s="1"/>
  <c r="BJ303" i="13" l="1"/>
  <c r="BI303" i="13"/>
  <c r="BH303" i="13"/>
  <c r="N302" i="13"/>
  <c r="J303" i="13"/>
  <c r="AW303" i="13"/>
  <c r="AK304" i="13" s="1"/>
  <c r="AT304" i="13" s="1"/>
  <c r="BG303" i="13"/>
  <c r="AV303" i="13"/>
  <c r="AJ304" i="13" s="1"/>
  <c r="AS304" i="13" s="1"/>
  <c r="BF303" i="13"/>
  <c r="I303" i="13"/>
  <c r="L513" i="7"/>
  <c r="G413" i="12" s="1"/>
  <c r="H303" i="13"/>
  <c r="AU303" i="13"/>
  <c r="AI304" i="13" s="1"/>
  <c r="AR304" i="13" s="1"/>
  <c r="BE303" i="13"/>
  <c r="BA303" i="13"/>
  <c r="J514" i="7"/>
  <c r="K514" i="7" l="1"/>
  <c r="I514" i="7"/>
  <c r="H413" i="12"/>
  <c r="I413" i="12" s="1"/>
  <c r="S303" i="13"/>
  <c r="AB304" i="13" s="1"/>
  <c r="M303" i="13"/>
  <c r="P303" i="13" s="1"/>
  <c r="BK303" i="13"/>
  <c r="Q303" i="13"/>
  <c r="Z304" i="13" s="1"/>
  <c r="F514" i="7" s="1"/>
  <c r="K303" i="13"/>
  <c r="G514" i="7"/>
  <c r="L303" i="13"/>
  <c r="O303" i="13" s="1"/>
  <c r="R303" i="13"/>
  <c r="AA304" i="13" s="1"/>
  <c r="H514" i="7"/>
  <c r="I515" i="7" l="1"/>
  <c r="N303" i="13"/>
  <c r="J414" i="12"/>
  <c r="BA304" i="13"/>
  <c r="L514" i="7"/>
  <c r="G414" i="12" s="1"/>
  <c r="BH304" i="13" l="1"/>
  <c r="BI304" i="13"/>
  <c r="BJ304" i="13"/>
  <c r="K515" i="7"/>
  <c r="H515" i="7"/>
  <c r="J515" i="7"/>
  <c r="G515" i="7"/>
  <c r="AU304" i="13"/>
  <c r="AI305" i="13" s="1"/>
  <c r="AR305" i="13" s="1"/>
  <c r="H304" i="13"/>
  <c r="BE304" i="13"/>
  <c r="AW304" i="13"/>
  <c r="AK305" i="13" s="1"/>
  <c r="AT305" i="13" s="1"/>
  <c r="J304" i="13"/>
  <c r="BG304" i="13"/>
  <c r="I304" i="13"/>
  <c r="BF304" i="13"/>
  <c r="AV304" i="13"/>
  <c r="AJ305" i="13" s="1"/>
  <c r="AS305" i="13" s="1"/>
  <c r="H414" i="12"/>
  <c r="I414" i="12" s="1"/>
  <c r="L515" i="7" l="1"/>
  <c r="G415" i="12" s="1"/>
  <c r="H415" i="12" s="1"/>
  <c r="I415" i="12" s="1"/>
  <c r="R304" i="13"/>
  <c r="AA305" i="13" s="1"/>
  <c r="L304" i="13"/>
  <c r="O304" i="13" s="1"/>
  <c r="M304" i="13"/>
  <c r="P304" i="13" s="1"/>
  <c r="S304" i="13"/>
  <c r="AB305" i="13" s="1"/>
  <c r="Q304" i="13"/>
  <c r="Z305" i="13" s="1"/>
  <c r="F515" i="7" s="1"/>
  <c r="BK304" i="13"/>
  <c r="K304" i="13"/>
  <c r="J415" i="12"/>
  <c r="BH305" i="13" l="1"/>
  <c r="BJ305" i="13"/>
  <c r="BI305" i="13"/>
  <c r="N304" i="13"/>
  <c r="AU305" i="13"/>
  <c r="AI306" i="13" s="1"/>
  <c r="AR306" i="13" s="1"/>
  <c r="BE305" i="13"/>
  <c r="H305" i="13"/>
  <c r="AV305" i="13"/>
  <c r="AJ306" i="13" s="1"/>
  <c r="AS306" i="13" s="1"/>
  <c r="I305" i="13"/>
  <c r="BF305" i="13"/>
  <c r="AW305" i="13"/>
  <c r="AK306" i="13" s="1"/>
  <c r="AT306" i="13" s="1"/>
  <c r="J305" i="13"/>
  <c r="BG305" i="13"/>
  <c r="BA305" i="13"/>
  <c r="J416" i="12"/>
  <c r="H516" i="7" l="1"/>
  <c r="I516" i="7"/>
  <c r="K516" i="7"/>
  <c r="J516" i="7"/>
  <c r="G516" i="7"/>
  <c r="BK305" i="13"/>
  <c r="Q305" i="13"/>
  <c r="Z306" i="13" s="1"/>
  <c r="F516" i="7" s="1"/>
  <c r="K305" i="13"/>
  <c r="S305" i="13"/>
  <c r="AB306" i="13" s="1"/>
  <c r="M305" i="13"/>
  <c r="P305" i="13" s="1"/>
  <c r="R305" i="13"/>
  <c r="AA306" i="13" s="1"/>
  <c r="L305" i="13"/>
  <c r="O305" i="13" s="1"/>
  <c r="BI306" i="13"/>
  <c r="BH306" i="13" l="1"/>
  <c r="J517" i="7"/>
  <c r="N305" i="13"/>
  <c r="BJ306" i="13"/>
  <c r="I306" i="13"/>
  <c r="AV306" i="13"/>
  <c r="AJ307" i="13" s="1"/>
  <c r="AS307" i="13" s="1"/>
  <c r="BF306" i="13"/>
  <c r="L516" i="7"/>
  <c r="G416" i="12" s="1"/>
  <c r="J306" i="13"/>
  <c r="AW306" i="13"/>
  <c r="AK307" i="13" s="1"/>
  <c r="AT307" i="13" s="1"/>
  <c r="BG306" i="13"/>
  <c r="AU306" i="13"/>
  <c r="AI307" i="13" s="1"/>
  <c r="AR307" i="13" s="1"/>
  <c r="H306" i="13"/>
  <c r="BE306" i="13"/>
  <c r="BA306" i="13"/>
  <c r="K517" i="7" l="1"/>
  <c r="G517" i="7"/>
  <c r="I517" i="7"/>
  <c r="H517" i="7"/>
  <c r="L306" i="13"/>
  <c r="O306" i="13" s="1"/>
  <c r="R306" i="13"/>
  <c r="AA307" i="13" s="1"/>
  <c r="BK306" i="13"/>
  <c r="Q306" i="13"/>
  <c r="Z307" i="13" s="1"/>
  <c r="F517" i="7" s="1"/>
  <c r="K306" i="13"/>
  <c r="H416" i="12"/>
  <c r="I416" i="12" s="1"/>
  <c r="M306" i="13"/>
  <c r="P306" i="13" s="1"/>
  <c r="S306" i="13"/>
  <c r="AB307" i="13" s="1"/>
  <c r="L517" i="7" l="1"/>
  <c r="G417" i="12" s="1"/>
  <c r="H417" i="12" s="1"/>
  <c r="I417" i="12" s="1"/>
  <c r="N306" i="13"/>
  <c r="J417" i="12"/>
  <c r="BA307" i="13"/>
  <c r="BJ307" i="13" l="1"/>
  <c r="BI307" i="13"/>
  <c r="BH307" i="13"/>
  <c r="AU307" i="13"/>
  <c r="AI308" i="13" s="1"/>
  <c r="AR308" i="13" s="1"/>
  <c r="H307" i="13"/>
  <c r="BE307" i="13"/>
  <c r="BF307" i="13"/>
  <c r="AV307" i="13"/>
  <c r="AJ308" i="13" s="1"/>
  <c r="AS308" i="13" s="1"/>
  <c r="I307" i="13"/>
  <c r="J518" i="7"/>
  <c r="K518" i="7"/>
  <c r="H518" i="7"/>
  <c r="G518" i="7"/>
  <c r="I518" i="7"/>
  <c r="BG307" i="13"/>
  <c r="J307" i="13"/>
  <c r="AW307" i="13"/>
  <c r="AK308" i="13" s="1"/>
  <c r="AT308" i="13" s="1"/>
  <c r="J418" i="12"/>
  <c r="L307" i="13" l="1"/>
  <c r="O307" i="13" s="1"/>
  <c r="R307" i="13"/>
  <c r="AA308" i="13" s="1"/>
  <c r="BK307" i="13"/>
  <c r="Q307" i="13"/>
  <c r="Z308" i="13" s="1"/>
  <c r="K307" i="13"/>
  <c r="S307" i="13"/>
  <c r="AB308" i="13" s="1"/>
  <c r="M307" i="13"/>
  <c r="P307" i="13" s="1"/>
  <c r="L518" i="7"/>
  <c r="G418" i="12" s="1"/>
  <c r="F518" i="7" l="1"/>
  <c r="BJ308" i="13"/>
  <c r="BH308" i="13"/>
  <c r="N307" i="13"/>
  <c r="BI308" i="13"/>
  <c r="H418" i="12"/>
  <c r="I418" i="12" s="1"/>
  <c r="H308" i="13"/>
  <c r="AU308" i="13"/>
  <c r="AI309" i="13" s="1"/>
  <c r="AR309" i="13" s="1"/>
  <c r="BE308" i="13"/>
  <c r="AV308" i="13"/>
  <c r="AJ309" i="13" s="1"/>
  <c r="AS309" i="13" s="1"/>
  <c r="I308" i="13"/>
  <c r="BF308" i="13"/>
  <c r="AW308" i="13"/>
  <c r="AK309" i="13" s="1"/>
  <c r="AT309" i="13" s="1"/>
  <c r="J308" i="13"/>
  <c r="BG308" i="13"/>
  <c r="BA308" i="13"/>
  <c r="J419" i="12" l="1"/>
  <c r="S308" i="13"/>
  <c r="AB309" i="13" s="1"/>
  <c r="M308" i="13"/>
  <c r="P308" i="13" s="1"/>
  <c r="K308" i="13"/>
  <c r="Q308" i="13"/>
  <c r="Z309" i="13" s="1"/>
  <c r="F519" i="7" s="1"/>
  <c r="BK308" i="13"/>
  <c r="J519" i="7"/>
  <c r="I519" i="7"/>
  <c r="K519" i="7"/>
  <c r="G519" i="7"/>
  <c r="H519" i="7"/>
  <c r="R308" i="13"/>
  <c r="AA309" i="13" s="1"/>
  <c r="L308" i="13"/>
  <c r="O308" i="13" s="1"/>
  <c r="BH309" i="13" l="1"/>
  <c r="BJ309" i="13"/>
  <c r="N308" i="13"/>
  <c r="BI309" i="13"/>
  <c r="AV309" i="13"/>
  <c r="AJ310" i="13" s="1"/>
  <c r="AS310" i="13" s="1"/>
  <c r="BF309" i="13"/>
  <c r="I309" i="13"/>
  <c r="AU309" i="13"/>
  <c r="AI310" i="13" s="1"/>
  <c r="AR310" i="13" s="1"/>
  <c r="H309" i="13"/>
  <c r="BE309" i="13"/>
  <c r="BA309" i="13"/>
  <c r="AW309" i="13"/>
  <c r="AK310" i="13" s="1"/>
  <c r="AT310" i="13" s="1"/>
  <c r="BG309" i="13"/>
  <c r="J309" i="13"/>
  <c r="L519" i="7"/>
  <c r="G419" i="12" s="1"/>
  <c r="S309" i="13" l="1"/>
  <c r="AB310" i="13" s="1"/>
  <c r="M309" i="13"/>
  <c r="P309" i="13" s="1"/>
  <c r="BK309" i="13"/>
  <c r="K309" i="13"/>
  <c r="Q309" i="13"/>
  <c r="Z310" i="13" s="1"/>
  <c r="F520" i="7" s="1"/>
  <c r="J520" i="7"/>
  <c r="I520" i="7"/>
  <c r="G520" i="7"/>
  <c r="H419" i="12"/>
  <c r="I419" i="12" s="1"/>
  <c r="L309" i="13"/>
  <c r="O309" i="13" s="1"/>
  <c r="R309" i="13"/>
  <c r="AA310" i="13" s="1"/>
  <c r="H520" i="7"/>
  <c r="K520" i="7"/>
  <c r="G521" i="7" l="1"/>
  <c r="N309" i="13"/>
  <c r="L520" i="7"/>
  <c r="G420" i="12" s="1"/>
  <c r="BA310" i="13"/>
  <c r="J420" i="12"/>
  <c r="BH310" i="13" l="1"/>
  <c r="BI310" i="13"/>
  <c r="BJ310" i="13"/>
  <c r="J521" i="7"/>
  <c r="K521" i="7"/>
  <c r="I521" i="7"/>
  <c r="H521" i="7"/>
  <c r="J310" i="13"/>
  <c r="BG310" i="13"/>
  <c r="AW310" i="13"/>
  <c r="AK311" i="13" s="1"/>
  <c r="AT311" i="13" s="1"/>
  <c r="H420" i="12"/>
  <c r="I420" i="12" s="1"/>
  <c r="J421" i="12" s="1"/>
  <c r="AU310" i="13"/>
  <c r="AI311" i="13" s="1"/>
  <c r="AR311" i="13" s="1"/>
  <c r="H310" i="13"/>
  <c r="BE310" i="13"/>
  <c r="AV310" i="13"/>
  <c r="AJ311" i="13" s="1"/>
  <c r="AS311" i="13" s="1"/>
  <c r="I310" i="13"/>
  <c r="BF310" i="13"/>
  <c r="L521" i="7" l="1"/>
  <c r="G421" i="12" s="1"/>
  <c r="H421" i="12" s="1"/>
  <c r="I421" i="12" s="1"/>
  <c r="J422" i="12" s="1"/>
  <c r="M310" i="13"/>
  <c r="P310" i="13" s="1"/>
  <c r="S310" i="13"/>
  <c r="AB311" i="13" s="1"/>
  <c r="L310" i="13"/>
  <c r="O310" i="13" s="1"/>
  <c r="R310" i="13"/>
  <c r="AA311" i="13" s="1"/>
  <c r="BK310" i="13"/>
  <c r="Q310" i="13"/>
  <c r="Z311" i="13" s="1"/>
  <c r="F521" i="7" s="1"/>
  <c r="K310" i="13"/>
  <c r="BJ311" i="13" l="1"/>
  <c r="BH311" i="13"/>
  <c r="BI311" i="13"/>
  <c r="N310" i="13"/>
  <c r="H311" i="13"/>
  <c r="AU311" i="13"/>
  <c r="AI312" i="13" s="1"/>
  <c r="AR312" i="13" s="1"/>
  <c r="BE311" i="13"/>
  <c r="AW311" i="13"/>
  <c r="AK312" i="13" s="1"/>
  <c r="AT312" i="13" s="1"/>
  <c r="J311" i="13"/>
  <c r="BG311" i="13"/>
  <c r="AV311" i="13"/>
  <c r="AJ312" i="13" s="1"/>
  <c r="AS312" i="13" s="1"/>
  <c r="I311" i="13"/>
  <c r="BF311" i="13"/>
  <c r="BA311" i="13"/>
  <c r="Q311" i="13" l="1"/>
  <c r="Z312" i="13" s="1"/>
  <c r="K311" i="13"/>
  <c r="BK311" i="13"/>
  <c r="J522" i="7"/>
  <c r="K522" i="7"/>
  <c r="H522" i="7"/>
  <c r="I522" i="7"/>
  <c r="G522" i="7"/>
  <c r="R311" i="13"/>
  <c r="AA312" i="13" s="1"/>
  <c r="L311" i="13"/>
  <c r="O311" i="13" s="1"/>
  <c r="S311" i="13"/>
  <c r="AB312" i="13" s="1"/>
  <c r="M311" i="13"/>
  <c r="P311" i="13" s="1"/>
  <c r="F522" i="7" l="1"/>
  <c r="H523" i="7" s="1"/>
  <c r="BI312" i="13"/>
  <c r="N311" i="13"/>
  <c r="BH312" i="13"/>
  <c r="BJ312" i="13"/>
  <c r="AV312" i="13"/>
  <c r="AJ313" i="13" s="1"/>
  <c r="AS313" i="13" s="1"/>
  <c r="I312" i="13"/>
  <c r="BF312" i="13"/>
  <c r="AW312" i="13"/>
  <c r="AK313" i="13" s="1"/>
  <c r="AT313" i="13" s="1"/>
  <c r="BG312" i="13"/>
  <c r="J312" i="13"/>
  <c r="L522" i="7"/>
  <c r="G422" i="12" s="1"/>
  <c r="BA312" i="13"/>
  <c r="H312" i="13"/>
  <c r="BE312" i="13"/>
  <c r="AU312" i="13"/>
  <c r="AI313" i="13" s="1"/>
  <c r="AR313" i="13" s="1"/>
  <c r="I523" i="7" l="1"/>
  <c r="J523" i="7"/>
  <c r="K523" i="7"/>
  <c r="G523" i="7"/>
  <c r="H422" i="12"/>
  <c r="I422" i="12" s="1"/>
  <c r="R312" i="13"/>
  <c r="AA313" i="13" s="1"/>
  <c r="L312" i="13"/>
  <c r="O312" i="13" s="1"/>
  <c r="BK312" i="13"/>
  <c r="Q312" i="13"/>
  <c r="Z313" i="13" s="1"/>
  <c r="F523" i="7" s="1"/>
  <c r="K312" i="13"/>
  <c r="S312" i="13"/>
  <c r="AB313" i="13" s="1"/>
  <c r="M312" i="13"/>
  <c r="P312" i="13" s="1"/>
  <c r="L523" i="7" l="1"/>
  <c r="G423" i="12" s="1"/>
  <c r="H423" i="12" s="1"/>
  <c r="I423" i="12" s="1"/>
  <c r="N312" i="13"/>
  <c r="J423" i="12"/>
  <c r="BA313" i="13"/>
  <c r="BI313" i="13" l="1"/>
  <c r="BJ313" i="13"/>
  <c r="BH313" i="13"/>
  <c r="I313" i="13"/>
  <c r="AV313" i="13"/>
  <c r="AJ314" i="13" s="1"/>
  <c r="AS314" i="13" s="1"/>
  <c r="BF313" i="13"/>
  <c r="J313" i="13"/>
  <c r="BG313" i="13"/>
  <c r="AW313" i="13"/>
  <c r="AK314" i="13" s="1"/>
  <c r="AT314" i="13" s="1"/>
  <c r="AU313" i="13"/>
  <c r="AI314" i="13" s="1"/>
  <c r="AR314" i="13" s="1"/>
  <c r="H313" i="13"/>
  <c r="BE313" i="13"/>
  <c r="J424" i="12"/>
  <c r="H524" i="7"/>
  <c r="I524" i="7"/>
  <c r="G524" i="7"/>
  <c r="J524" i="7"/>
  <c r="K524" i="7"/>
  <c r="BK313" i="13" l="1"/>
  <c r="Q313" i="13"/>
  <c r="Z314" i="13" s="1"/>
  <c r="K313" i="13"/>
  <c r="S313" i="13"/>
  <c r="AB314" i="13" s="1"/>
  <c r="M313" i="13"/>
  <c r="P313" i="13" s="1"/>
  <c r="R313" i="13"/>
  <c r="AA314" i="13" s="1"/>
  <c r="L313" i="13"/>
  <c r="O313" i="13" s="1"/>
  <c r="L524" i="7"/>
  <c r="G424" i="12" s="1"/>
  <c r="F524" i="7" l="1"/>
  <c r="BI314" i="13"/>
  <c r="BJ314" i="13"/>
  <c r="BH314" i="13"/>
  <c r="N313" i="13"/>
  <c r="H314" i="13"/>
  <c r="AU314" i="13"/>
  <c r="AI315" i="13" s="1"/>
  <c r="AR315" i="13" s="1"/>
  <c r="BE314" i="13"/>
  <c r="H424" i="12"/>
  <c r="I424" i="12" s="1"/>
  <c r="J314" i="13"/>
  <c r="AW314" i="13"/>
  <c r="AK315" i="13" s="1"/>
  <c r="AT315" i="13" s="1"/>
  <c r="BG314" i="13"/>
  <c r="I314" i="13"/>
  <c r="AV314" i="13"/>
  <c r="AJ315" i="13" s="1"/>
  <c r="AS315" i="13" s="1"/>
  <c r="BF314" i="13"/>
  <c r="BA314" i="13"/>
  <c r="J425" i="12" l="1"/>
  <c r="Q314" i="13"/>
  <c r="Z315" i="13" s="1"/>
  <c r="F525" i="7" s="1"/>
  <c r="K314" i="13"/>
  <c r="BK314" i="13"/>
  <c r="J525" i="7"/>
  <c r="I525" i="7"/>
  <c r="G525" i="7"/>
  <c r="H525" i="7"/>
  <c r="K525" i="7"/>
  <c r="R314" i="13"/>
  <c r="AA315" i="13" s="1"/>
  <c r="L314" i="13"/>
  <c r="O314" i="13" s="1"/>
  <c r="M314" i="13"/>
  <c r="P314" i="13" s="1"/>
  <c r="S314" i="13"/>
  <c r="AB315" i="13" s="1"/>
  <c r="BH315" i="13" l="1"/>
  <c r="BI315" i="13"/>
  <c r="BJ315" i="13"/>
  <c r="N314" i="13"/>
  <c r="BG315" i="13"/>
  <c r="J315" i="13"/>
  <c r="AW315" i="13"/>
  <c r="AK316" i="13" s="1"/>
  <c r="AT316" i="13" s="1"/>
  <c r="BA315" i="13"/>
  <c r="I526" i="7"/>
  <c r="I315" i="13"/>
  <c r="AV315" i="13"/>
  <c r="AJ316" i="13" s="1"/>
  <c r="AS316" i="13" s="1"/>
  <c r="BF315" i="13"/>
  <c r="BE315" i="13"/>
  <c r="H315" i="13"/>
  <c r="AU315" i="13"/>
  <c r="AI316" i="13" s="1"/>
  <c r="AR316" i="13" s="1"/>
  <c r="L525" i="7"/>
  <c r="G425" i="12" s="1"/>
  <c r="G526" i="7" l="1"/>
  <c r="R315" i="13"/>
  <c r="AA316" i="13" s="1"/>
  <c r="L315" i="13"/>
  <c r="O315" i="13" s="1"/>
  <c r="S315" i="13"/>
  <c r="AB316" i="13" s="1"/>
  <c r="M315" i="13"/>
  <c r="P315" i="13" s="1"/>
  <c r="Q315" i="13"/>
  <c r="Z316" i="13" s="1"/>
  <c r="F526" i="7" s="1"/>
  <c r="BK315" i="13"/>
  <c r="K315" i="13"/>
  <c r="H425" i="12"/>
  <c r="I425" i="12" s="1"/>
  <c r="H526" i="7"/>
  <c r="K526" i="7"/>
  <c r="J526" i="7"/>
  <c r="N315" i="13" l="1"/>
  <c r="J527" i="7"/>
  <c r="H527" i="7"/>
  <c r="L526" i="7"/>
  <c r="G426" i="12" s="1"/>
  <c r="J426" i="12"/>
  <c r="BA316" i="13"/>
  <c r="I527" i="7"/>
  <c r="G527" i="7"/>
  <c r="K527" i="7"/>
  <c r="BJ316" i="13" l="1"/>
  <c r="BI316" i="13"/>
  <c r="BH316" i="13"/>
  <c r="L527" i="7"/>
  <c r="G427" i="12" s="1"/>
  <c r="H316" i="13"/>
  <c r="AU316" i="13"/>
  <c r="AI317" i="13" s="1"/>
  <c r="AR317" i="13" s="1"/>
  <c r="BE316" i="13"/>
  <c r="J316" i="13"/>
  <c r="AW316" i="13"/>
  <c r="AK317" i="13" s="1"/>
  <c r="AT317" i="13" s="1"/>
  <c r="BG316" i="13"/>
  <c r="I316" i="13"/>
  <c r="AV316" i="13"/>
  <c r="AJ317" i="13" s="1"/>
  <c r="AS317" i="13" s="1"/>
  <c r="BF316" i="13"/>
  <c r="H426" i="12"/>
  <c r="I426" i="12" s="1"/>
  <c r="S316" i="13" l="1"/>
  <c r="AB317" i="13" s="1"/>
  <c r="M316" i="13"/>
  <c r="P316" i="13" s="1"/>
  <c r="R316" i="13"/>
  <c r="AA317" i="13" s="1"/>
  <c r="L316" i="13"/>
  <c r="O316" i="13" s="1"/>
  <c r="H427" i="12"/>
  <c r="I427" i="12" s="1"/>
  <c r="BK316" i="13"/>
  <c r="Q316" i="13"/>
  <c r="Z317" i="13" s="1"/>
  <c r="F527" i="7" s="1"/>
  <c r="K316" i="13"/>
  <c r="J427" i="12"/>
  <c r="BH317" i="13" l="1"/>
  <c r="BJ317" i="13"/>
  <c r="N316" i="13"/>
  <c r="BI317" i="13"/>
  <c r="BG317" i="13"/>
  <c r="AW317" i="13"/>
  <c r="AK318" i="13" s="1"/>
  <c r="AT318" i="13" s="1"/>
  <c r="J317" i="13"/>
  <c r="I317" i="13"/>
  <c r="AV317" i="13"/>
  <c r="AJ318" i="13" s="1"/>
  <c r="AS318" i="13" s="1"/>
  <c r="BF317" i="13"/>
  <c r="H317" i="13"/>
  <c r="AU317" i="13"/>
  <c r="AI318" i="13" s="1"/>
  <c r="AR318" i="13" s="1"/>
  <c r="BE317" i="13"/>
  <c r="BA317" i="13"/>
  <c r="J428" i="12"/>
  <c r="Q317" i="13" l="1"/>
  <c r="Z318" i="13" s="1"/>
  <c r="K317" i="13"/>
  <c r="BK317" i="13"/>
  <c r="H528" i="7"/>
  <c r="G528" i="7"/>
  <c r="K528" i="7"/>
  <c r="I528" i="7"/>
  <c r="J528" i="7"/>
  <c r="L317" i="13"/>
  <c r="O317" i="13" s="1"/>
  <c r="R317" i="13"/>
  <c r="AA318" i="13" s="1"/>
  <c r="S317" i="13"/>
  <c r="AB318" i="13" s="1"/>
  <c r="M317" i="13"/>
  <c r="P317" i="13" s="1"/>
  <c r="F528" i="7" l="1"/>
  <c r="BH318" i="13"/>
  <c r="BJ318" i="13"/>
  <c r="BI318" i="13"/>
  <c r="N317" i="13"/>
  <c r="H529" i="7"/>
  <c r="AV318" i="13"/>
  <c r="AJ319" i="13" s="1"/>
  <c r="AS319" i="13" s="1"/>
  <c r="I318" i="13"/>
  <c r="BF318" i="13"/>
  <c r="H318" i="13"/>
  <c r="AU318" i="13"/>
  <c r="AI319" i="13" s="1"/>
  <c r="AR319" i="13" s="1"/>
  <c r="BE318" i="13"/>
  <c r="L528" i="7"/>
  <c r="G428" i="12" s="1"/>
  <c r="BA318" i="13"/>
  <c r="AW318" i="13"/>
  <c r="AK319" i="13" s="1"/>
  <c r="AT319" i="13" s="1"/>
  <c r="J318" i="13"/>
  <c r="BG318" i="13"/>
  <c r="G529" i="7" l="1"/>
  <c r="J529" i="7"/>
  <c r="K529" i="7"/>
  <c r="I529" i="7"/>
  <c r="L318" i="13"/>
  <c r="O318" i="13" s="1"/>
  <c r="R318" i="13"/>
  <c r="AA319" i="13" s="1"/>
  <c r="Q318" i="13"/>
  <c r="Z319" i="13" s="1"/>
  <c r="F529" i="7" s="1"/>
  <c r="K318" i="13"/>
  <c r="BK318" i="13"/>
  <c r="S318" i="13"/>
  <c r="AB319" i="13" s="1"/>
  <c r="M318" i="13"/>
  <c r="P318" i="13" s="1"/>
  <c r="H428" i="12"/>
  <c r="I428" i="12" s="1"/>
  <c r="L529" i="7" l="1"/>
  <c r="G429" i="12" s="1"/>
  <c r="H429" i="12" s="1"/>
  <c r="I429" i="12" s="1"/>
  <c r="N318" i="13"/>
  <c r="J429" i="12"/>
  <c r="BA319" i="13"/>
  <c r="BJ319" i="13" l="1"/>
  <c r="BH319" i="13"/>
  <c r="BI319" i="13"/>
  <c r="H530" i="7"/>
  <c r="K530" i="7"/>
  <c r="G530" i="7"/>
  <c r="J530" i="7"/>
  <c r="I530" i="7"/>
  <c r="AU319" i="13"/>
  <c r="AI320" i="13" s="1"/>
  <c r="AR320" i="13" s="1"/>
  <c r="H319" i="13"/>
  <c r="BE319" i="13"/>
  <c r="J430" i="12"/>
  <c r="AV319" i="13"/>
  <c r="AJ320" i="13" s="1"/>
  <c r="AS320" i="13" s="1"/>
  <c r="I319" i="13"/>
  <c r="BF319" i="13"/>
  <c r="J319" i="13"/>
  <c r="AW319" i="13"/>
  <c r="AK320" i="13" s="1"/>
  <c r="AT320" i="13" s="1"/>
  <c r="BG319" i="13"/>
  <c r="S319" i="13" l="1"/>
  <c r="AB320" i="13" s="1"/>
  <c r="M319" i="13"/>
  <c r="P319" i="13" s="1"/>
  <c r="L319" i="13"/>
  <c r="O319" i="13" s="1"/>
  <c r="R319" i="13"/>
  <c r="AA320" i="13" s="1"/>
  <c r="BK319" i="13"/>
  <c r="Q319" i="13"/>
  <c r="Z320" i="13" s="1"/>
  <c r="F530" i="7" s="1"/>
  <c r="K319" i="13"/>
  <c r="L530" i="7"/>
  <c r="G430" i="12" s="1"/>
  <c r="BI320" i="13" l="1"/>
  <c r="N319" i="13"/>
  <c r="BH320" i="13"/>
  <c r="BJ320" i="13"/>
  <c r="AV320" i="13"/>
  <c r="AJ321" i="13" s="1"/>
  <c r="AS321" i="13" s="1"/>
  <c r="I320" i="13"/>
  <c r="BF320" i="13"/>
  <c r="J320" i="13"/>
  <c r="BG320" i="13"/>
  <c r="AW320" i="13"/>
  <c r="AK321" i="13" s="1"/>
  <c r="AT321" i="13" s="1"/>
  <c r="BA320" i="13"/>
  <c r="BE320" i="13"/>
  <c r="H320" i="13"/>
  <c r="AU320" i="13"/>
  <c r="AI321" i="13" s="1"/>
  <c r="AR321" i="13" s="1"/>
  <c r="H430" i="12"/>
  <c r="I430" i="12" s="1"/>
  <c r="R320" i="13" l="1"/>
  <c r="AA321" i="13" s="1"/>
  <c r="L320" i="13"/>
  <c r="O320" i="13" s="1"/>
  <c r="J431" i="12"/>
  <c r="S320" i="13"/>
  <c r="AB321" i="13" s="1"/>
  <c r="M320" i="13"/>
  <c r="P320" i="13" s="1"/>
  <c r="BK320" i="13"/>
  <c r="Q320" i="13"/>
  <c r="Z321" i="13" s="1"/>
  <c r="F531" i="7" s="1"/>
  <c r="K320" i="13"/>
  <c r="J531" i="7"/>
  <c r="K531" i="7"/>
  <c r="G531" i="7"/>
  <c r="I531" i="7"/>
  <c r="H531" i="7"/>
  <c r="BI321" i="13" l="1"/>
  <c r="BH321" i="13"/>
  <c r="BJ321" i="13"/>
  <c r="N320" i="13"/>
  <c r="AW321" i="13"/>
  <c r="AK322" i="13" s="1"/>
  <c r="AT322" i="13" s="1"/>
  <c r="J321" i="13"/>
  <c r="BG321" i="13"/>
  <c r="I321" i="13"/>
  <c r="AV321" i="13"/>
  <c r="AJ322" i="13" s="1"/>
  <c r="AS322" i="13" s="1"/>
  <c r="BF321" i="13"/>
  <c r="G532" i="7"/>
  <c r="L531" i="7"/>
  <c r="G431" i="12" s="1"/>
  <c r="BA321" i="13"/>
  <c r="I532" i="7"/>
  <c r="J532" i="7"/>
  <c r="K532" i="7"/>
  <c r="AU321" i="13"/>
  <c r="AI322" i="13" s="1"/>
  <c r="AR322" i="13" s="1"/>
  <c r="H321" i="13"/>
  <c r="BE321" i="13"/>
  <c r="H532" i="7"/>
  <c r="L321" i="13" l="1"/>
  <c r="O321" i="13" s="1"/>
  <c r="R321" i="13"/>
  <c r="AA322" i="13" s="1"/>
  <c r="H431" i="12"/>
  <c r="I431" i="12" s="1"/>
  <c r="M321" i="13"/>
  <c r="P321" i="13" s="1"/>
  <c r="S321" i="13"/>
  <c r="AB322" i="13" s="1"/>
  <c r="BK321" i="13"/>
  <c r="Q321" i="13"/>
  <c r="Z322" i="13" s="1"/>
  <c r="F532" i="7" s="1"/>
  <c r="K321" i="13"/>
  <c r="L532" i="7"/>
  <c r="G432" i="12" s="1"/>
  <c r="N321" i="13" l="1"/>
  <c r="J432" i="12"/>
  <c r="H432" i="12"/>
  <c r="I432" i="12" s="1"/>
  <c r="BA322" i="13"/>
  <c r="BH322" i="13" l="1"/>
  <c r="BJ322" i="13"/>
  <c r="BI322" i="13"/>
  <c r="H322" i="13"/>
  <c r="BE322" i="13"/>
  <c r="AU322" i="13"/>
  <c r="AI323" i="13" s="1"/>
  <c r="AR323" i="13" s="1"/>
  <c r="AW322" i="13"/>
  <c r="AK323" i="13" s="1"/>
  <c r="AT323" i="13" s="1"/>
  <c r="BG322" i="13"/>
  <c r="J322" i="13"/>
  <c r="J433" i="12"/>
  <c r="K533" i="7"/>
  <c r="H533" i="7"/>
  <c r="J533" i="7"/>
  <c r="I533" i="7"/>
  <c r="G533" i="7"/>
  <c r="I322" i="13"/>
  <c r="AV322" i="13"/>
  <c r="AJ323" i="13" s="1"/>
  <c r="AS323" i="13" s="1"/>
  <c r="BF322" i="13"/>
  <c r="Q322" i="13" l="1"/>
  <c r="Z323" i="13" s="1"/>
  <c r="BK322" i="13"/>
  <c r="K322" i="13"/>
  <c r="R322" i="13"/>
  <c r="AA323" i="13" s="1"/>
  <c r="L322" i="13"/>
  <c r="O322" i="13" s="1"/>
  <c r="M322" i="13"/>
  <c r="P322" i="13" s="1"/>
  <c r="S322" i="13"/>
  <c r="AB323" i="13" s="1"/>
  <c r="L533" i="7"/>
  <c r="G433" i="12" s="1"/>
  <c r="F533" i="7" l="1"/>
  <c r="BI323" i="13"/>
  <c r="BJ323" i="13"/>
  <c r="N322" i="13"/>
  <c r="BH323" i="13"/>
  <c r="BA323" i="13"/>
  <c r="H433" i="12"/>
  <c r="I433" i="12" s="1"/>
  <c r="J323" i="13"/>
  <c r="BG323" i="13"/>
  <c r="AW323" i="13"/>
  <c r="AK324" i="13" s="1"/>
  <c r="AT324" i="13" s="1"/>
  <c r="AV323" i="13"/>
  <c r="AJ324" i="13" s="1"/>
  <c r="AS324" i="13" s="1"/>
  <c r="I323" i="13"/>
  <c r="BF323" i="13"/>
  <c r="AU323" i="13"/>
  <c r="AI324" i="13" s="1"/>
  <c r="AR324" i="13" s="1"/>
  <c r="H323" i="13"/>
  <c r="BE323" i="13"/>
  <c r="S323" i="13" l="1"/>
  <c r="AB324" i="13" s="1"/>
  <c r="M323" i="13"/>
  <c r="P323" i="13" s="1"/>
  <c r="K534" i="7"/>
  <c r="I534" i="7"/>
  <c r="H534" i="7"/>
  <c r="J534" i="7"/>
  <c r="G534" i="7"/>
  <c r="R323" i="13"/>
  <c r="AA324" i="13" s="1"/>
  <c r="L323" i="13"/>
  <c r="O323" i="13" s="1"/>
  <c r="BK323" i="13"/>
  <c r="Q323" i="13"/>
  <c r="Z324" i="13" s="1"/>
  <c r="F534" i="7" s="1"/>
  <c r="K323" i="13"/>
  <c r="J434" i="12"/>
  <c r="BI324" i="13" l="1"/>
  <c r="BH324" i="13"/>
  <c r="J535" i="7"/>
  <c r="BJ324" i="13"/>
  <c r="N323" i="13"/>
  <c r="J324" i="13"/>
  <c r="BG324" i="13"/>
  <c r="AW324" i="13"/>
  <c r="AK325" i="13" s="1"/>
  <c r="AT325" i="13" s="1"/>
  <c r="I324" i="13"/>
  <c r="AV324" i="13"/>
  <c r="AJ325" i="13" s="1"/>
  <c r="AS325" i="13" s="1"/>
  <c r="BF324" i="13"/>
  <c r="AU324" i="13"/>
  <c r="AI325" i="13" s="1"/>
  <c r="AR325" i="13" s="1"/>
  <c r="H324" i="13"/>
  <c r="BE324" i="13"/>
  <c r="BA324" i="13"/>
  <c r="L534" i="7"/>
  <c r="G434" i="12" s="1"/>
  <c r="I535" i="7" l="1"/>
  <c r="K535" i="7"/>
  <c r="H535" i="7"/>
  <c r="G535" i="7"/>
  <c r="H434" i="12"/>
  <c r="I434" i="12" s="1"/>
  <c r="L324" i="13"/>
  <c r="O324" i="13" s="1"/>
  <c r="R324" i="13"/>
  <c r="AA325" i="13" s="1"/>
  <c r="BK324" i="13"/>
  <c r="K324" i="13"/>
  <c r="Q324" i="13"/>
  <c r="Z325" i="13" s="1"/>
  <c r="S324" i="13"/>
  <c r="AB325" i="13" s="1"/>
  <c r="M324" i="13"/>
  <c r="P324" i="13" s="1"/>
  <c r="F535" i="7" l="1"/>
  <c r="L535" i="7"/>
  <c r="G435" i="12" s="1"/>
  <c r="H435" i="12" s="1"/>
  <c r="I435" i="12" s="1"/>
  <c r="N324" i="13"/>
  <c r="J435" i="12"/>
  <c r="BA325" i="13"/>
  <c r="BI325" i="13" l="1"/>
  <c r="BH325" i="13"/>
  <c r="BJ325" i="13"/>
  <c r="H325" i="13"/>
  <c r="AU325" i="13"/>
  <c r="AI326" i="13" s="1"/>
  <c r="AR326" i="13" s="1"/>
  <c r="BE325" i="13"/>
  <c r="AV325" i="13"/>
  <c r="AJ326" i="13" s="1"/>
  <c r="AS326" i="13" s="1"/>
  <c r="I325" i="13"/>
  <c r="BF325" i="13"/>
  <c r="J436" i="12"/>
  <c r="J325" i="13"/>
  <c r="AW325" i="13"/>
  <c r="AK326" i="13" s="1"/>
  <c r="AT326" i="13" s="1"/>
  <c r="BG325" i="13"/>
  <c r="H536" i="7"/>
  <c r="G536" i="7"/>
  <c r="J536" i="7"/>
  <c r="K536" i="7"/>
  <c r="I536" i="7"/>
  <c r="R325" i="13" l="1"/>
  <c r="AA326" i="13" s="1"/>
  <c r="L325" i="13"/>
  <c r="O325" i="13" s="1"/>
  <c r="M325" i="13"/>
  <c r="P325" i="13" s="1"/>
  <c r="S325" i="13"/>
  <c r="AB326" i="13" s="1"/>
  <c r="BK325" i="13"/>
  <c r="K325" i="13"/>
  <c r="Q325" i="13"/>
  <c r="Z326" i="13" s="1"/>
  <c r="F536" i="7" s="1"/>
  <c r="L536" i="7"/>
  <c r="G436" i="12" s="1"/>
  <c r="BJ326" i="13" l="1"/>
  <c r="N325" i="13"/>
  <c r="BI326" i="13"/>
  <c r="BH326" i="13"/>
  <c r="H436" i="12"/>
  <c r="I436" i="12" s="1"/>
  <c r="BA326" i="13"/>
  <c r="AV326" i="13"/>
  <c r="AJ327" i="13" s="1"/>
  <c r="AS327" i="13" s="1"/>
  <c r="I326" i="13"/>
  <c r="BF326" i="13"/>
  <c r="BG326" i="13"/>
  <c r="AW326" i="13"/>
  <c r="AK327" i="13" s="1"/>
  <c r="AT327" i="13" s="1"/>
  <c r="J326" i="13"/>
  <c r="H326" i="13"/>
  <c r="AU326" i="13"/>
  <c r="AI327" i="13" s="1"/>
  <c r="AR327" i="13" s="1"/>
  <c r="BE326" i="13"/>
  <c r="S326" i="13" l="1"/>
  <c r="AB327" i="13" s="1"/>
  <c r="M326" i="13"/>
  <c r="P326" i="13" s="1"/>
  <c r="L326" i="13"/>
  <c r="O326" i="13" s="1"/>
  <c r="R326" i="13"/>
  <c r="AA327" i="13" s="1"/>
  <c r="H537" i="7"/>
  <c r="J537" i="7"/>
  <c r="G537" i="7"/>
  <c r="K537" i="7"/>
  <c r="I537" i="7"/>
  <c r="J437" i="12"/>
  <c r="BK326" i="13"/>
  <c r="Q326" i="13"/>
  <c r="Z327" i="13" s="1"/>
  <c r="F537" i="7" s="1"/>
  <c r="K326" i="13"/>
  <c r="BH327" i="13" l="1"/>
  <c r="BJ327" i="13"/>
  <c r="I538" i="7"/>
  <c r="N326" i="13"/>
  <c r="BI327" i="13"/>
  <c r="L537" i="7"/>
  <c r="G437" i="12" s="1"/>
  <c r="AV327" i="13"/>
  <c r="AJ328" i="13" s="1"/>
  <c r="AS328" i="13" s="1"/>
  <c r="I327" i="13"/>
  <c r="BF327" i="13"/>
  <c r="J327" i="13"/>
  <c r="AW327" i="13"/>
  <c r="AK328" i="13" s="1"/>
  <c r="AT328" i="13" s="1"/>
  <c r="BG327" i="13"/>
  <c r="AU327" i="13"/>
  <c r="AI328" i="13" s="1"/>
  <c r="AR328" i="13" s="1"/>
  <c r="H327" i="13"/>
  <c r="BE327" i="13"/>
  <c r="BA327" i="13"/>
  <c r="H538" i="7" l="1"/>
  <c r="G538" i="7"/>
  <c r="K538" i="7"/>
  <c r="J538" i="7"/>
  <c r="S327" i="13"/>
  <c r="AB328" i="13" s="1"/>
  <c r="M327" i="13"/>
  <c r="P327" i="13" s="1"/>
  <c r="R327" i="13"/>
  <c r="AA328" i="13" s="1"/>
  <c r="L327" i="13"/>
  <c r="O327" i="13" s="1"/>
  <c r="H437" i="12"/>
  <c r="I437" i="12" s="1"/>
  <c r="BK327" i="13"/>
  <c r="Q327" i="13"/>
  <c r="Z328" i="13" s="1"/>
  <c r="K327" i="13"/>
  <c r="F538" i="7" l="1"/>
  <c r="L538" i="7"/>
  <c r="G438" i="12" s="1"/>
  <c r="H438" i="12" s="1"/>
  <c r="I438" i="12" s="1"/>
  <c r="N327" i="13"/>
  <c r="BA328" i="13"/>
  <c r="J438" i="12"/>
  <c r="BH328" i="13" l="1"/>
  <c r="BJ328" i="13"/>
  <c r="BI328" i="13"/>
  <c r="AV328" i="13"/>
  <c r="AJ329" i="13" s="1"/>
  <c r="AS329" i="13" s="1"/>
  <c r="I328" i="13"/>
  <c r="BF328" i="13"/>
  <c r="K539" i="7"/>
  <c r="H539" i="7"/>
  <c r="I539" i="7"/>
  <c r="G539" i="7"/>
  <c r="J539" i="7"/>
  <c r="AU328" i="13"/>
  <c r="AI329" i="13" s="1"/>
  <c r="AR329" i="13" s="1"/>
  <c r="H328" i="13"/>
  <c r="BE328" i="13"/>
  <c r="AW328" i="13"/>
  <c r="AK329" i="13" s="1"/>
  <c r="AT329" i="13" s="1"/>
  <c r="J328" i="13"/>
  <c r="BG328" i="13"/>
  <c r="J439" i="12"/>
  <c r="L539" i="7" l="1"/>
  <c r="G439" i="12" s="1"/>
  <c r="L328" i="13"/>
  <c r="O328" i="13" s="1"/>
  <c r="R328" i="13"/>
  <c r="AA329" i="13" s="1"/>
  <c r="S328" i="13"/>
  <c r="AB329" i="13" s="1"/>
  <c r="M328" i="13"/>
  <c r="P328" i="13" s="1"/>
  <c r="BK328" i="13"/>
  <c r="K328" i="13"/>
  <c r="Q328" i="13"/>
  <c r="Z329" i="13" s="1"/>
  <c r="F539" i="7" s="1"/>
  <c r="BH329" i="13" l="1"/>
  <c r="BI329" i="13"/>
  <c r="BJ329" i="13"/>
  <c r="N328" i="13"/>
  <c r="I329" i="13"/>
  <c r="AV329" i="13"/>
  <c r="AJ330" i="13" s="1"/>
  <c r="AS330" i="13" s="1"/>
  <c r="BF329" i="13"/>
  <c r="H439" i="12"/>
  <c r="I439" i="12" s="1"/>
  <c r="BA329" i="13"/>
  <c r="AW329" i="13"/>
  <c r="AK330" i="13" s="1"/>
  <c r="AT330" i="13" s="1"/>
  <c r="BG329" i="13"/>
  <c r="J329" i="13"/>
  <c r="H329" i="13"/>
  <c r="AU329" i="13"/>
  <c r="AI330" i="13" s="1"/>
  <c r="AR330" i="13" s="1"/>
  <c r="BE329" i="13"/>
  <c r="M329" i="13" l="1"/>
  <c r="P329" i="13" s="1"/>
  <c r="S329" i="13"/>
  <c r="AB330" i="13" s="1"/>
  <c r="R329" i="13"/>
  <c r="AA330" i="13" s="1"/>
  <c r="L329" i="13"/>
  <c r="O329" i="13" s="1"/>
  <c r="BI330" i="13"/>
  <c r="J440" i="12"/>
  <c r="I540" i="7"/>
  <c r="K540" i="7"/>
  <c r="J540" i="7"/>
  <c r="G540" i="7"/>
  <c r="H540" i="7"/>
  <c r="K329" i="13"/>
  <c r="Q329" i="13"/>
  <c r="Z330" i="13" s="1"/>
  <c r="F540" i="7" s="1"/>
  <c r="BK329" i="13"/>
  <c r="BH330" i="13" l="1"/>
  <c r="N329" i="13"/>
  <c r="BJ330" i="13"/>
  <c r="AU330" i="13"/>
  <c r="AI331" i="13" s="1"/>
  <c r="AR331" i="13" s="1"/>
  <c r="H330" i="13"/>
  <c r="BE330" i="13"/>
  <c r="BA330" i="13"/>
  <c r="AV330" i="13"/>
  <c r="AJ331" i="13" s="1"/>
  <c r="AS331" i="13" s="1"/>
  <c r="BF330" i="13"/>
  <c r="I330" i="13"/>
  <c r="BG330" i="13"/>
  <c r="AW330" i="13"/>
  <c r="AK331" i="13" s="1"/>
  <c r="AT331" i="13" s="1"/>
  <c r="J330" i="13"/>
  <c r="L540" i="7"/>
  <c r="G440" i="12" s="1"/>
  <c r="K541" i="7"/>
  <c r="H440" i="12" l="1"/>
  <c r="I440" i="12" s="1"/>
  <c r="R330" i="13"/>
  <c r="AA331" i="13" s="1"/>
  <c r="L330" i="13"/>
  <c r="O330" i="13" s="1"/>
  <c r="I541" i="7"/>
  <c r="BK330" i="13"/>
  <c r="K330" i="13"/>
  <c r="Q330" i="13"/>
  <c r="Z331" i="13" s="1"/>
  <c r="F541" i="7" s="1"/>
  <c r="S330" i="13"/>
  <c r="AB331" i="13" s="1"/>
  <c r="M330" i="13"/>
  <c r="P330" i="13" s="1"/>
  <c r="G541" i="7"/>
  <c r="H541" i="7"/>
  <c r="J541" i="7"/>
  <c r="J542" i="7" l="1"/>
  <c r="N330" i="13"/>
  <c r="L541" i="7"/>
  <c r="G441" i="12" s="1"/>
  <c r="BA331" i="13"/>
  <c r="J441" i="12"/>
  <c r="BI331" i="13" l="1"/>
  <c r="BJ331" i="13"/>
  <c r="BH331" i="13"/>
  <c r="I542" i="7"/>
  <c r="G542" i="7"/>
  <c r="H542" i="7"/>
  <c r="K542" i="7"/>
  <c r="H331" i="13"/>
  <c r="AU331" i="13"/>
  <c r="AI332" i="13" s="1"/>
  <c r="AR332" i="13" s="1"/>
  <c r="BE331" i="13"/>
  <c r="J331" i="13"/>
  <c r="AW331" i="13"/>
  <c r="AK332" i="13" s="1"/>
  <c r="AT332" i="13" s="1"/>
  <c r="BG331" i="13"/>
  <c r="H441" i="12"/>
  <c r="I441" i="12" s="1"/>
  <c r="J442" i="12" s="1"/>
  <c r="I331" i="13"/>
  <c r="AV331" i="13"/>
  <c r="AJ332" i="13" s="1"/>
  <c r="AS332" i="13" s="1"/>
  <c r="BF331" i="13"/>
  <c r="L542" i="7" l="1"/>
  <c r="G442" i="12" s="1"/>
  <c r="H442" i="12" s="1"/>
  <c r="I442" i="12" s="1"/>
  <c r="J443" i="12" s="1"/>
  <c r="K331" i="13"/>
  <c r="BK331" i="13"/>
  <c r="Q331" i="13"/>
  <c r="Z332" i="13" s="1"/>
  <c r="F542" i="7" s="1"/>
  <c r="S331" i="13"/>
  <c r="AB332" i="13" s="1"/>
  <c r="M331" i="13"/>
  <c r="P331" i="13" s="1"/>
  <c r="L331" i="13"/>
  <c r="O331" i="13" s="1"/>
  <c r="R331" i="13"/>
  <c r="AA332" i="13" s="1"/>
  <c r="BH332" i="13" l="1"/>
  <c r="BI332" i="13"/>
  <c r="N331" i="13"/>
  <c r="BJ332" i="13"/>
  <c r="H332" i="13"/>
  <c r="AU332" i="13"/>
  <c r="AI333" i="13" s="1"/>
  <c r="AR333" i="13" s="1"/>
  <c r="BE332" i="13"/>
  <c r="J332" i="13"/>
  <c r="AW332" i="13"/>
  <c r="AK333" i="13" s="1"/>
  <c r="AT333" i="13" s="1"/>
  <c r="BG332" i="13"/>
  <c r="I332" i="13"/>
  <c r="BF332" i="13"/>
  <c r="AV332" i="13"/>
  <c r="AJ333" i="13" s="1"/>
  <c r="AS333" i="13" s="1"/>
  <c r="BA332" i="13"/>
  <c r="R332" i="13" l="1"/>
  <c r="AA333" i="13" s="1"/>
  <c r="L332" i="13"/>
  <c r="O332" i="13" s="1"/>
  <c r="Q332" i="13"/>
  <c r="Z333" i="13" s="1"/>
  <c r="K332" i="13"/>
  <c r="BK332" i="13"/>
  <c r="J543" i="7"/>
  <c r="G543" i="7"/>
  <c r="H543" i="7"/>
  <c r="I543" i="7"/>
  <c r="K543" i="7"/>
  <c r="M332" i="13"/>
  <c r="P332" i="13" s="1"/>
  <c r="S332" i="13"/>
  <c r="AB333" i="13" s="1"/>
  <c r="F543" i="7" l="1"/>
  <c r="J544" i="7" s="1"/>
  <c r="BI333" i="13"/>
  <c r="N332" i="13"/>
  <c r="BH333" i="13"/>
  <c r="BJ333" i="13"/>
  <c r="I333" i="13"/>
  <c r="AV333" i="13"/>
  <c r="AJ334" i="13" s="1"/>
  <c r="AS334" i="13" s="1"/>
  <c r="BF333" i="13"/>
  <c r="BA333" i="13"/>
  <c r="AW333" i="13"/>
  <c r="AK334" i="13" s="1"/>
  <c r="AT334" i="13" s="1"/>
  <c r="J333" i="13"/>
  <c r="BG333" i="13"/>
  <c r="H333" i="13"/>
  <c r="AU333" i="13"/>
  <c r="AI334" i="13" s="1"/>
  <c r="AR334" i="13" s="1"/>
  <c r="BE333" i="13"/>
  <c r="L543" i="7"/>
  <c r="G443" i="12" s="1"/>
  <c r="K544" i="7" l="1"/>
  <c r="G544" i="7"/>
  <c r="H544" i="7"/>
  <c r="I544" i="7"/>
  <c r="H443" i="12"/>
  <c r="I443" i="12" s="1"/>
  <c r="Q333" i="13"/>
  <c r="Z334" i="13" s="1"/>
  <c r="F544" i="7" s="1"/>
  <c r="K333" i="13"/>
  <c r="BK333" i="13"/>
  <c r="R333" i="13"/>
  <c r="AA334" i="13" s="1"/>
  <c r="L333" i="13"/>
  <c r="O333" i="13" s="1"/>
  <c r="S333" i="13"/>
  <c r="AB334" i="13" s="1"/>
  <c r="M333" i="13"/>
  <c r="P333" i="13" s="1"/>
  <c r="L544" i="7" l="1"/>
  <c r="G444" i="12" s="1"/>
  <c r="H444" i="12" s="1"/>
  <c r="I444" i="12" s="1"/>
  <c r="N333" i="13"/>
  <c r="J444" i="12"/>
  <c r="BA334" i="13"/>
  <c r="BJ334" i="13" l="1"/>
  <c r="BI334" i="13"/>
  <c r="BH334" i="13"/>
  <c r="AW334" i="13"/>
  <c r="AK335" i="13" s="1"/>
  <c r="AT335" i="13" s="1"/>
  <c r="J334" i="13"/>
  <c r="BG334" i="13"/>
  <c r="I334" i="13"/>
  <c r="AV334" i="13"/>
  <c r="AJ335" i="13" s="1"/>
  <c r="AS335" i="13" s="1"/>
  <c r="BF334" i="13"/>
  <c r="BE334" i="13"/>
  <c r="AU334" i="13"/>
  <c r="AI335" i="13" s="1"/>
  <c r="AR335" i="13" s="1"/>
  <c r="H334" i="13"/>
  <c r="J445" i="12"/>
  <c r="H545" i="7"/>
  <c r="J545" i="7"/>
  <c r="G545" i="7"/>
  <c r="I545" i="7"/>
  <c r="K545" i="7"/>
  <c r="R334" i="13" l="1"/>
  <c r="AA335" i="13" s="1"/>
  <c r="L334" i="13"/>
  <c r="O334" i="13" s="1"/>
  <c r="S334" i="13"/>
  <c r="AB335" i="13" s="1"/>
  <c r="M334" i="13"/>
  <c r="P334" i="13" s="1"/>
  <c r="Q334" i="13"/>
  <c r="Z335" i="13" s="1"/>
  <c r="BK334" i="13"/>
  <c r="K334" i="13"/>
  <c r="L545" i="7"/>
  <c r="G445" i="12" s="1"/>
  <c r="F545" i="7" l="1"/>
  <c r="BI335" i="13"/>
  <c r="N334" i="13"/>
  <c r="BJ335" i="13"/>
  <c r="BH335" i="13"/>
  <c r="H445" i="12"/>
  <c r="I445" i="12" s="1"/>
  <c r="AW335" i="13"/>
  <c r="AK336" i="13" s="1"/>
  <c r="AT336" i="13" s="1"/>
  <c r="J335" i="13"/>
  <c r="BG335" i="13"/>
  <c r="BA335" i="13"/>
  <c r="I335" i="13"/>
  <c r="AV335" i="13"/>
  <c r="AJ336" i="13" s="1"/>
  <c r="AS336" i="13" s="1"/>
  <c r="BF335" i="13"/>
  <c r="H335" i="13"/>
  <c r="AU335" i="13"/>
  <c r="AI336" i="13" s="1"/>
  <c r="AR336" i="13" s="1"/>
  <c r="BE335" i="13"/>
  <c r="I546" i="7" l="1"/>
  <c r="H546" i="7"/>
  <c r="K546" i="7"/>
  <c r="G546" i="7"/>
  <c r="J546" i="7"/>
  <c r="Q335" i="13"/>
  <c r="Z336" i="13" s="1"/>
  <c r="F546" i="7" s="1"/>
  <c r="BK335" i="13"/>
  <c r="K335" i="13"/>
  <c r="J446" i="12"/>
  <c r="R335" i="13"/>
  <c r="AA336" i="13" s="1"/>
  <c r="L335" i="13"/>
  <c r="O335" i="13" s="1"/>
  <c r="M335" i="13"/>
  <c r="P335" i="13" s="1"/>
  <c r="S335" i="13"/>
  <c r="AB336" i="13" s="1"/>
  <c r="BJ336" i="13" l="1"/>
  <c r="BH336" i="13"/>
  <c r="N335" i="13"/>
  <c r="BI336" i="13"/>
  <c r="H547" i="7"/>
  <c r="I336" i="13"/>
  <c r="AV336" i="13"/>
  <c r="AJ337" i="13" s="1"/>
  <c r="AS337" i="13" s="1"/>
  <c r="BF336" i="13"/>
  <c r="J336" i="13"/>
  <c r="BG336" i="13"/>
  <c r="AW336" i="13"/>
  <c r="AK337" i="13" s="1"/>
  <c r="AT337" i="13" s="1"/>
  <c r="H336" i="13"/>
  <c r="AU336" i="13"/>
  <c r="AI337" i="13" s="1"/>
  <c r="AR337" i="13" s="1"/>
  <c r="BE336" i="13"/>
  <c r="L546" i="7"/>
  <c r="G446" i="12" s="1"/>
  <c r="BA336" i="13"/>
  <c r="I547" i="7" l="1"/>
  <c r="J547" i="7"/>
  <c r="G547" i="7"/>
  <c r="K547" i="7"/>
  <c r="H446" i="12"/>
  <c r="I446" i="12" s="1"/>
  <c r="S336" i="13"/>
  <c r="AB337" i="13" s="1"/>
  <c r="M336" i="13"/>
  <c r="P336" i="13" s="1"/>
  <c r="L336" i="13"/>
  <c r="O336" i="13" s="1"/>
  <c r="R336" i="13"/>
  <c r="AA337" i="13" s="1"/>
  <c r="BK336" i="13"/>
  <c r="K336" i="13"/>
  <c r="Q336" i="13"/>
  <c r="Z337" i="13" s="1"/>
  <c r="F547" i="7" l="1"/>
  <c r="L547" i="7"/>
  <c r="G447" i="12" s="1"/>
  <c r="H447" i="12" s="1"/>
  <c r="I447" i="12" s="1"/>
  <c r="N336" i="13"/>
  <c r="BA337" i="13"/>
  <c r="J447" i="12"/>
  <c r="BH337" i="13" l="1"/>
  <c r="BI337" i="13"/>
  <c r="BJ337" i="13"/>
  <c r="G548" i="7"/>
  <c r="J548" i="7"/>
  <c r="I548" i="7"/>
  <c r="H548" i="7"/>
  <c r="K548" i="7"/>
  <c r="H337" i="13"/>
  <c r="AU337" i="13"/>
  <c r="AI338" i="13" s="1"/>
  <c r="AR338" i="13" s="1"/>
  <c r="BE337" i="13"/>
  <c r="AV337" i="13"/>
  <c r="AJ338" i="13" s="1"/>
  <c r="AS338" i="13" s="1"/>
  <c r="I337" i="13"/>
  <c r="BF337" i="13"/>
  <c r="AW337" i="13"/>
  <c r="AK338" i="13" s="1"/>
  <c r="AT338" i="13" s="1"/>
  <c r="J337" i="13"/>
  <c r="BG337" i="13"/>
  <c r="J448" i="12"/>
  <c r="L548" i="7" l="1"/>
  <c r="G448" i="12" s="1"/>
  <c r="S337" i="13"/>
  <c r="AB338" i="13" s="1"/>
  <c r="M337" i="13"/>
  <c r="P337" i="13" s="1"/>
  <c r="R337" i="13"/>
  <c r="AA338" i="13" s="1"/>
  <c r="L337" i="13"/>
  <c r="O337" i="13" s="1"/>
  <c r="Q337" i="13"/>
  <c r="Z338" i="13" s="1"/>
  <c r="BK337" i="13"/>
  <c r="K337" i="13"/>
  <c r="F548" i="7" l="1"/>
  <c r="N337" i="13"/>
  <c r="BH338" i="13"/>
  <c r="BJ338" i="13"/>
  <c r="BI338" i="13"/>
  <c r="J338" i="13"/>
  <c r="AW338" i="13"/>
  <c r="AK339" i="13" s="1"/>
  <c r="AT339" i="13" s="1"/>
  <c r="BG338" i="13"/>
  <c r="BA338" i="13"/>
  <c r="AV338" i="13"/>
  <c r="AJ339" i="13" s="1"/>
  <c r="AS339" i="13" s="1"/>
  <c r="I338" i="13"/>
  <c r="BF338" i="13"/>
  <c r="BE338" i="13"/>
  <c r="H338" i="13"/>
  <c r="AU338" i="13"/>
  <c r="AI339" i="13" s="1"/>
  <c r="AR339" i="13" s="1"/>
  <c r="H448" i="12"/>
  <c r="I448" i="12" s="1"/>
  <c r="BK338" i="13" l="1"/>
  <c r="Q338" i="13"/>
  <c r="Z339" i="13" s="1"/>
  <c r="F549" i="7" s="1"/>
  <c r="K338" i="13"/>
  <c r="R338" i="13"/>
  <c r="AA339" i="13" s="1"/>
  <c r="L338" i="13"/>
  <c r="O338" i="13" s="1"/>
  <c r="S338" i="13"/>
  <c r="AB339" i="13" s="1"/>
  <c r="M338" i="13"/>
  <c r="P338" i="13" s="1"/>
  <c r="J449" i="12"/>
  <c r="K549" i="7"/>
  <c r="H549" i="7"/>
  <c r="G549" i="7"/>
  <c r="I549" i="7"/>
  <c r="J549" i="7"/>
  <c r="BJ339" i="13" l="1"/>
  <c r="BI339" i="13"/>
  <c r="BH339" i="13"/>
  <c r="N338" i="13"/>
  <c r="J339" i="13"/>
  <c r="AW339" i="13"/>
  <c r="AK340" i="13" s="1"/>
  <c r="AT340" i="13" s="1"/>
  <c r="BG339" i="13"/>
  <c r="H339" i="13"/>
  <c r="AU339" i="13"/>
  <c r="AI340" i="13" s="1"/>
  <c r="AR340" i="13" s="1"/>
  <c r="BE339" i="13"/>
  <c r="L549" i="7"/>
  <c r="G449" i="12" s="1"/>
  <c r="I339" i="13"/>
  <c r="AV339" i="13"/>
  <c r="AJ340" i="13" s="1"/>
  <c r="AS340" i="13" s="1"/>
  <c r="BF339" i="13"/>
  <c r="K550" i="7"/>
  <c r="BA339" i="13"/>
  <c r="H550" i="7" l="1"/>
  <c r="I550" i="7"/>
  <c r="J550" i="7"/>
  <c r="H449" i="12"/>
  <c r="I449" i="12" s="1"/>
  <c r="Q339" i="13"/>
  <c r="Z340" i="13" s="1"/>
  <c r="BK339" i="13"/>
  <c r="K339" i="13"/>
  <c r="S339" i="13"/>
  <c r="AB340" i="13" s="1"/>
  <c r="M339" i="13"/>
  <c r="P339" i="13" s="1"/>
  <c r="L339" i="13"/>
  <c r="O339" i="13" s="1"/>
  <c r="R339" i="13"/>
  <c r="AA340" i="13" s="1"/>
  <c r="G550" i="7"/>
  <c r="F550" i="7" l="1"/>
  <c r="H551" i="7"/>
  <c r="N339" i="13"/>
  <c r="J450" i="12"/>
  <c r="BA340" i="13"/>
  <c r="L550" i="7"/>
  <c r="G450" i="12" s="1"/>
  <c r="BI340" i="13" l="1"/>
  <c r="BH340" i="13"/>
  <c r="BJ340" i="13"/>
  <c r="J551" i="7"/>
  <c r="I551" i="7"/>
  <c r="K551" i="7"/>
  <c r="G551" i="7"/>
  <c r="H340" i="13"/>
  <c r="AU340" i="13"/>
  <c r="AI341" i="13" s="1"/>
  <c r="AR341" i="13" s="1"/>
  <c r="BE340" i="13"/>
  <c r="I340" i="13"/>
  <c r="AV340" i="13"/>
  <c r="AJ341" i="13" s="1"/>
  <c r="AS341" i="13" s="1"/>
  <c r="BF340" i="13"/>
  <c r="BG340" i="13"/>
  <c r="AW340" i="13"/>
  <c r="AK341" i="13" s="1"/>
  <c r="AT341" i="13" s="1"/>
  <c r="J340" i="13"/>
  <c r="H450" i="12"/>
  <c r="I450" i="12" s="1"/>
  <c r="L551" i="7" l="1"/>
  <c r="G451" i="12" s="1"/>
  <c r="H451" i="12" s="1"/>
  <c r="I451" i="12" s="1"/>
  <c r="Q340" i="13"/>
  <c r="Z341" i="13" s="1"/>
  <c r="BK340" i="13"/>
  <c r="K340" i="13"/>
  <c r="S340" i="13"/>
  <c r="AB341" i="13" s="1"/>
  <c r="M340" i="13"/>
  <c r="P340" i="13" s="1"/>
  <c r="R340" i="13"/>
  <c r="AA341" i="13" s="1"/>
  <c r="L340" i="13"/>
  <c r="O340" i="13" s="1"/>
  <c r="J451" i="12"/>
  <c r="F551" i="7" l="1"/>
  <c r="BH341" i="13"/>
  <c r="BI341" i="13"/>
  <c r="BJ341" i="13"/>
  <c r="N340" i="13"/>
  <c r="I341" i="13"/>
  <c r="AV341" i="13"/>
  <c r="AJ342" i="13" s="1"/>
  <c r="AS342" i="13" s="1"/>
  <c r="BF341" i="13"/>
  <c r="AW341" i="13"/>
  <c r="AK342" i="13" s="1"/>
  <c r="AT342" i="13" s="1"/>
  <c r="BG341" i="13"/>
  <c r="J341" i="13"/>
  <c r="BA341" i="13"/>
  <c r="AU341" i="13"/>
  <c r="AI342" i="13" s="1"/>
  <c r="AR342" i="13" s="1"/>
  <c r="H341" i="13"/>
  <c r="BE341" i="13"/>
  <c r="J452" i="12"/>
  <c r="R341" i="13" l="1"/>
  <c r="AA342" i="13" s="1"/>
  <c r="L341" i="13"/>
  <c r="O341" i="13" s="1"/>
  <c r="M341" i="13"/>
  <c r="P341" i="13" s="1"/>
  <c r="S341" i="13"/>
  <c r="AB342" i="13" s="1"/>
  <c r="BJ342" i="13" s="1"/>
  <c r="BK341" i="13"/>
  <c r="K341" i="13"/>
  <c r="Q341" i="13"/>
  <c r="Z342" i="13" s="1"/>
  <c r="F552" i="7" s="1"/>
  <c r="H552" i="7"/>
  <c r="K552" i="7"/>
  <c r="I552" i="7"/>
  <c r="J552" i="7"/>
  <c r="G552" i="7"/>
  <c r="BI342" i="13" l="1"/>
  <c r="N341" i="13"/>
  <c r="BH342" i="13"/>
  <c r="L552" i="7"/>
  <c r="G452" i="12" s="1"/>
  <c r="G553" i="7"/>
  <c r="BA342" i="13"/>
  <c r="H342" i="13"/>
  <c r="BE342" i="13"/>
  <c r="AU342" i="13"/>
  <c r="AI343" i="13" s="1"/>
  <c r="AR343" i="13" s="1"/>
  <c r="I553" i="7"/>
  <c r="I342" i="13"/>
  <c r="BF342" i="13"/>
  <c r="AV342" i="13"/>
  <c r="AJ343" i="13" s="1"/>
  <c r="AS343" i="13" s="1"/>
  <c r="BG342" i="13"/>
  <c r="J342" i="13"/>
  <c r="AW342" i="13"/>
  <c r="AK343" i="13" s="1"/>
  <c r="AT343" i="13" s="1"/>
  <c r="J553" i="7"/>
  <c r="H553" i="7"/>
  <c r="K553" i="7"/>
  <c r="H452" i="12" l="1"/>
  <c r="I452" i="12" s="1"/>
  <c r="L553" i="7"/>
  <c r="G453" i="12" s="1"/>
  <c r="BK342" i="13"/>
  <c r="Q342" i="13"/>
  <c r="Z343" i="13" s="1"/>
  <c r="K342" i="13"/>
  <c r="S342" i="13"/>
  <c r="AB343" i="13" s="1"/>
  <c r="M342" i="13"/>
  <c r="P342" i="13" s="1"/>
  <c r="L342" i="13"/>
  <c r="O342" i="13" s="1"/>
  <c r="R342" i="13"/>
  <c r="AA343" i="13" s="1"/>
  <c r="F553" i="7" l="1"/>
  <c r="N342" i="13"/>
  <c r="J453" i="12"/>
  <c r="BA343" i="13"/>
  <c r="H453" i="12"/>
  <c r="I453" i="12" s="1"/>
  <c r="BI343" i="13" l="1"/>
  <c r="BH343" i="13"/>
  <c r="BJ343" i="13"/>
  <c r="J554" i="7"/>
  <c r="I554" i="7"/>
  <c r="G554" i="7"/>
  <c r="K554" i="7"/>
  <c r="H554" i="7"/>
  <c r="J343" i="13"/>
  <c r="AW343" i="13"/>
  <c r="AK344" i="13" s="1"/>
  <c r="AT344" i="13" s="1"/>
  <c r="BG343" i="13"/>
  <c r="H343" i="13"/>
  <c r="BE343" i="13"/>
  <c r="AU343" i="13"/>
  <c r="AI344" i="13" s="1"/>
  <c r="AR344" i="13" s="1"/>
  <c r="J454" i="12"/>
  <c r="AV343" i="13"/>
  <c r="AJ344" i="13" s="1"/>
  <c r="AS344" i="13" s="1"/>
  <c r="I343" i="13"/>
  <c r="BF343" i="13"/>
  <c r="Q343" i="13" l="1"/>
  <c r="Z344" i="13" s="1"/>
  <c r="K343" i="13"/>
  <c r="BK343" i="13"/>
  <c r="M343" i="13"/>
  <c r="P343" i="13" s="1"/>
  <c r="S343" i="13"/>
  <c r="AB344" i="13" s="1"/>
  <c r="L343" i="13"/>
  <c r="O343" i="13" s="1"/>
  <c r="R343" i="13"/>
  <c r="AA344" i="13" s="1"/>
  <c r="L554" i="7"/>
  <c r="G454" i="12" s="1"/>
  <c r="F554" i="7" l="1"/>
  <c r="BJ344" i="13"/>
  <c r="BI344" i="13"/>
  <c r="BH344" i="13"/>
  <c r="N343" i="13"/>
  <c r="J344" i="13"/>
  <c r="AW344" i="13"/>
  <c r="AK345" i="13" s="1"/>
  <c r="AT345" i="13" s="1"/>
  <c r="BG344" i="13"/>
  <c r="BF344" i="13"/>
  <c r="I344" i="13"/>
  <c r="AV344" i="13"/>
  <c r="AJ345" i="13" s="1"/>
  <c r="AS345" i="13" s="1"/>
  <c r="BA344" i="13"/>
  <c r="H344" i="13"/>
  <c r="AU344" i="13"/>
  <c r="AI345" i="13" s="1"/>
  <c r="AR345" i="13" s="1"/>
  <c r="BE344" i="13"/>
  <c r="H454" i="12"/>
  <c r="I454" i="12" s="1"/>
  <c r="J455" i="12" l="1"/>
  <c r="K344" i="13"/>
  <c r="Q344" i="13"/>
  <c r="Z345" i="13" s="1"/>
  <c r="F555" i="7" s="1"/>
  <c r="BK344" i="13"/>
  <c r="S344" i="13"/>
  <c r="AB345" i="13" s="1"/>
  <c r="M344" i="13"/>
  <c r="P344" i="13" s="1"/>
  <c r="L344" i="13"/>
  <c r="O344" i="13" s="1"/>
  <c r="R344" i="13"/>
  <c r="AA345" i="13" s="1"/>
  <c r="J555" i="7"/>
  <c r="H555" i="7"/>
  <c r="K555" i="7"/>
  <c r="G555" i="7"/>
  <c r="I555" i="7"/>
  <c r="BJ345" i="13" l="1"/>
  <c r="BH345" i="13"/>
  <c r="N344" i="13"/>
  <c r="BI345" i="13"/>
  <c r="AU345" i="13"/>
  <c r="AI346" i="13" s="1"/>
  <c r="AR346" i="13" s="1"/>
  <c r="BE345" i="13"/>
  <c r="H345" i="13"/>
  <c r="AV345" i="13"/>
  <c r="AJ346" i="13" s="1"/>
  <c r="AS346" i="13" s="1"/>
  <c r="I345" i="13"/>
  <c r="BF345" i="13"/>
  <c r="J345" i="13"/>
  <c r="AW345" i="13"/>
  <c r="AK346" i="13" s="1"/>
  <c r="AT346" i="13" s="1"/>
  <c r="BG345" i="13"/>
  <c r="L555" i="7"/>
  <c r="G455" i="12" s="1"/>
  <c r="BA345" i="13"/>
  <c r="R345" i="13" l="1"/>
  <c r="AA346" i="13" s="1"/>
  <c r="L345" i="13"/>
  <c r="O345" i="13" s="1"/>
  <c r="BK345" i="13"/>
  <c r="Q345" i="13"/>
  <c r="Z346" i="13" s="1"/>
  <c r="F556" i="7" s="1"/>
  <c r="K345" i="13"/>
  <c r="J556" i="7"/>
  <c r="H556" i="7"/>
  <c r="H455" i="12"/>
  <c r="I455" i="12" s="1"/>
  <c r="M345" i="13"/>
  <c r="P345" i="13" s="1"/>
  <c r="S345" i="13"/>
  <c r="AB346" i="13" s="1"/>
  <c r="I556" i="7"/>
  <c r="G556" i="7"/>
  <c r="K556" i="7"/>
  <c r="N345" i="13" l="1"/>
  <c r="L556" i="7"/>
  <c r="G456" i="12" s="1"/>
  <c r="J456" i="12"/>
  <c r="BA346" i="13"/>
  <c r="BI346" i="13" l="1"/>
  <c r="BJ346" i="13"/>
  <c r="BH346" i="13"/>
  <c r="AV346" i="13"/>
  <c r="BF346" i="13"/>
  <c r="I346" i="13"/>
  <c r="AW346" i="13"/>
  <c r="J346" i="13"/>
  <c r="BG346" i="13"/>
  <c r="H456" i="12"/>
  <c r="I456" i="12" s="1"/>
  <c r="H346" i="13"/>
  <c r="AU346" i="13"/>
  <c r="BE346" i="13"/>
  <c r="K346" i="13" l="1"/>
  <c r="Q346" i="13"/>
  <c r="BK346" i="13"/>
  <c r="S346" i="13"/>
  <c r="M346" i="13"/>
  <c r="P346" i="13" s="1"/>
  <c r="R346" i="13"/>
  <c r="L346" i="13"/>
  <c r="O346" i="13" s="1"/>
  <c r="N346" i="13" l="1"/>
</calcChain>
</file>

<file path=xl/sharedStrings.xml><?xml version="1.0" encoding="utf-8"?>
<sst xmlns="http://schemas.openxmlformats.org/spreadsheetml/2006/main" count="141" uniqueCount="61">
  <si>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</si>
  <si>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</si>
  <si>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</si>
  <si>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</si>
  <si>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</si>
  <si>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</si>
  <si>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</si>
  <si>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</si>
  <si>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</si>
  <si>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</si>
  <si>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</si>
  <si>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</si>
  <si>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</si>
  <si>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</si>
  <si>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</si>
  <si>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</si>
  <si>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</si>
  <si>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</si>
  <si>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</si>
  <si>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</si>
  <si>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</si>
  <si>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</si>
  <si>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</si>
  <si>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</si>
  <si>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</si>
  <si>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</si>
  <si>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</si>
  <si>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</si>
  <si>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</si>
  <si>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</si>
  <si>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</si>
  <si>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</si>
  <si>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</si>
  <si>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</si>
  <si>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</si>
  <si>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</si>
  <si>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</si>
  <si>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</si>
  <si>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</si>
  <si>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</si>
  <si>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</si>
  <si>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</si>
  <si>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</si>
  <si>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</si>
  <si>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</si>
  <si>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</si>
  <si>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</si>
  <si>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</si>
  <si>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</si>
  <si>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Emission reduction</t>
  </si>
  <si>
    <t>Relative abatement costs</t>
  </si>
  <si>
    <t>Total abatement costs</t>
  </si>
  <si>
    <t>Marginal abatement costs</t>
  </si>
  <si>
    <t>fraction GDP</t>
  </si>
  <si>
    <t>fraction</t>
  </si>
  <si>
    <t>billion dollar</t>
  </si>
  <si>
    <t>dollar per tonne of CO2</t>
  </si>
  <si>
    <t>Interest rate</t>
  </si>
  <si>
    <t>World</t>
  </si>
  <si>
    <t>Impact of climate change (2)</t>
  </si>
  <si>
    <t>Impact of climate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</si>
</sst>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/>
    <xf numFmtId="164" fontId="18" fillId="0" borderId="0" xfId="0" applyNumberFormat="1" applyFont="1" applyAlignment="1">
      <alignment wrapText="1"/>
    </xf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LIAM01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bondioxide"/>
      <sheetName val="temperature"/>
      <sheetName val="exercises"/>
    </sheetNames>
    <sheetDataSet>
      <sheetData sheetId="0">
        <row r="5">
          <cell r="L5">
            <v>275</v>
          </cell>
        </row>
      </sheetData>
      <sheetData sheetId="1" refreshError="1"/>
      <sheetData sheetId="2">
        <row r="2">
          <cell r="B2">
            <v>-2.1389999999999999E-2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10"/>
  <sheetViews>
    <sheetView workbookViewId="0">
      <pane xSplit="5" ySplit="5" topLeftCell="F541" activePane="bottomRight" state="frozen"/>
      <selection pane="topRight" activeCell="F1" sqref="F1"/>
      <selection pane="bottomLeft" activeCell="A6" sqref="A6"/>
      <selection pane="bottomRight" activeCell="I556" sqref="I556"/>
    </sheetView>
  </sheetViews>
  <sheetFormatPr defaultColWidth="9.109375" defaultRowHeight="14.4" x14ac:dyDescent="0.3"/>
  <cols>
    <col min="6" max="6" width="10" bestFit="1" customWidth="1"/>
    <col min="12" max="12" width="9.44140625" customWidth="1"/>
  </cols>
  <sheetData>
    <row r="1" spans="1:37" x14ac:dyDescent="0.3">
      <c r="A1" t="s">
        <v>10</v>
      </c>
      <c r="G1" t="s">
        <v>11</v>
      </c>
    </row>
    <row r="2" spans="1:37" x14ac:dyDescent="0.3">
      <c r="A2" t="s">
        <v>9</v>
      </c>
      <c r="B2" t="s">
        <v>5</v>
      </c>
      <c r="C2" t="s">
        <v>9</v>
      </c>
      <c r="D2" t="s">
        <v>5</v>
      </c>
      <c r="E2" t="s">
        <v>9</v>
      </c>
      <c r="F2" t="s">
        <v>8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</row>
    <row r="3" spans="1:37" x14ac:dyDescent="0.3">
      <c r="B3" t="s">
        <v>6</v>
      </c>
      <c r="D3" t="s">
        <v>6</v>
      </c>
      <c r="F3" t="s">
        <v>7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</row>
    <row r="4" spans="1:37" x14ac:dyDescent="0.3">
      <c r="G4">
        <v>0.13</v>
      </c>
      <c r="H4">
        <v>0.2</v>
      </c>
      <c r="I4">
        <v>0.32</v>
      </c>
      <c r="J4">
        <v>0.25</v>
      </c>
      <c r="K4">
        <v>0.1</v>
      </c>
      <c r="L4">
        <f>1/2.13</f>
        <v>0.46948356807511737</v>
      </c>
    </row>
    <row r="5" spans="1:37" x14ac:dyDescent="0.3">
      <c r="H5">
        <f>1-EXP(-1/363)</f>
        <v>2.7510298994511961E-3</v>
      </c>
      <c r="I5">
        <f>1-EXP(-1/74)</f>
        <v>1.3422615899161938E-2</v>
      </c>
      <c r="J5">
        <f>1-EXP(-1/17)</f>
        <v>5.7126856145125027E-2</v>
      </c>
      <c r="K5">
        <f>1-EXP(-1/2)</f>
        <v>0.39346934028736658</v>
      </c>
      <c r="L5">
        <v>275</v>
      </c>
    </row>
    <row r="6" spans="1:37" x14ac:dyDescent="0.3">
      <c r="A6" s="5">
        <v>2006</v>
      </c>
      <c r="B6" s="5">
        <v>378.7</v>
      </c>
      <c r="C6" s="2">
        <v>1976.3688999999999</v>
      </c>
      <c r="D6" s="2">
        <v>328.86099999999999</v>
      </c>
      <c r="E6">
        <v>1750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>SUM(G6:K6,L$5)</f>
        <v>275</v>
      </c>
      <c r="Q6" s="2"/>
      <c r="R6" s="2"/>
      <c r="S6" s="2"/>
      <c r="T6" s="2"/>
      <c r="U6" s="2"/>
      <c r="W6" s="2"/>
      <c r="X6" s="2"/>
      <c r="Y6" s="2"/>
      <c r="Z6" s="2"/>
      <c r="AA6" s="2"/>
      <c r="AB6" s="2"/>
      <c r="AC6" s="2"/>
      <c r="AE6" s="2"/>
      <c r="AF6" s="2"/>
      <c r="AG6" s="2"/>
      <c r="AH6" s="2"/>
      <c r="AI6" s="2"/>
      <c r="AJ6" s="2"/>
      <c r="AK6" s="2"/>
    </row>
    <row r="7" spans="1:37" x14ac:dyDescent="0.3">
      <c r="A7" s="5">
        <v>2005</v>
      </c>
      <c r="B7" s="5">
        <v>376.7</v>
      </c>
      <c r="C7" s="2">
        <v>1976.4536000000001</v>
      </c>
      <c r="D7" s="2">
        <v>328.988</v>
      </c>
      <c r="E7">
        <v>1751</v>
      </c>
      <c r="F7">
        <v>3</v>
      </c>
      <c r="G7" s="2">
        <f t="shared" ref="G7:K22" si="0">G6*(1-G$5)+G$4*$F6*$L$4/1000</f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ref="L7:L70" si="1">SUM(G7:K7,L$5)</f>
        <v>275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x14ac:dyDescent="0.3">
      <c r="A8" s="5">
        <v>2004</v>
      </c>
      <c r="B8" s="5">
        <v>374.7</v>
      </c>
      <c r="C8" s="2">
        <v>1976.5355</v>
      </c>
      <c r="D8" s="2">
        <v>329.65300000000002</v>
      </c>
      <c r="E8">
        <v>1752</v>
      </c>
      <c r="F8">
        <v>3</v>
      </c>
      <c r="G8" s="2">
        <f t="shared" si="0"/>
        <v>1.8309859154929577E-4</v>
      </c>
      <c r="H8" s="2">
        <f t="shared" si="0"/>
        <v>2.8169014084507049E-4</v>
      </c>
      <c r="I8" s="2">
        <f t="shared" si="0"/>
        <v>4.5070422535211269E-4</v>
      </c>
      <c r="J8" s="2">
        <f t="shared" si="0"/>
        <v>3.5211267605633799E-4</v>
      </c>
      <c r="K8" s="2">
        <f t="shared" si="0"/>
        <v>1.4084507042253525E-4</v>
      </c>
      <c r="L8" s="2">
        <f t="shared" si="1"/>
        <v>275.00140845070422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x14ac:dyDescent="0.3">
      <c r="A9" s="5">
        <v>2003</v>
      </c>
      <c r="B9" s="5">
        <v>372.78</v>
      </c>
      <c r="C9" s="2">
        <v>1976.6202000000001</v>
      </c>
      <c r="D9" s="2">
        <v>330.55</v>
      </c>
      <c r="E9">
        <v>1753</v>
      </c>
      <c r="F9">
        <v>3</v>
      </c>
      <c r="G9" s="2">
        <f t="shared" si="0"/>
        <v>3.6619718309859154E-4</v>
      </c>
      <c r="H9" s="2">
        <f t="shared" si="0"/>
        <v>5.626053436902955E-4</v>
      </c>
      <c r="I9" s="2">
        <f t="shared" si="0"/>
        <v>8.9535882100319464E-4</v>
      </c>
      <c r="J9" s="2">
        <f t="shared" si="0"/>
        <v>6.8411026192073058E-4</v>
      </c>
      <c r="K9" s="2">
        <f t="shared" si="0"/>
        <v>2.2627192390318784E-4</v>
      </c>
      <c r="L9" s="2">
        <f t="shared" si="1"/>
        <v>275.00273454353362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x14ac:dyDescent="0.3">
      <c r="A10" s="5">
        <v>2002</v>
      </c>
      <c r="B10" s="5">
        <v>370.5</v>
      </c>
      <c r="C10" s="2">
        <v>1976.7049</v>
      </c>
      <c r="D10" s="2">
        <v>330.87200000000001</v>
      </c>
      <c r="E10">
        <v>1754</v>
      </c>
      <c r="F10">
        <v>3</v>
      </c>
      <c r="G10" s="2">
        <f t="shared" si="0"/>
        <v>5.4929577464788728E-4</v>
      </c>
      <c r="H10" s="2">
        <f t="shared" si="0"/>
        <v>8.4274774041328301E-4</v>
      </c>
      <c r="I10" s="2">
        <f t="shared" si="0"/>
        <v>1.334044988809055E-3</v>
      </c>
      <c r="J10" s="2">
        <f t="shared" si="0"/>
        <v>9.9714186945691922E-4</v>
      </c>
      <c r="K10" s="2">
        <f t="shared" si="0"/>
        <v>2.7808592970198257E-4</v>
      </c>
      <c r="L10" s="2">
        <f t="shared" si="1"/>
        <v>275.004001316303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x14ac:dyDescent="0.3">
      <c r="A11" s="5">
        <v>2001</v>
      </c>
      <c r="B11" s="5">
        <v>368.33</v>
      </c>
      <c r="C11" s="2">
        <v>1976.7869000000001</v>
      </c>
      <c r="D11" s="2">
        <v>330.899</v>
      </c>
      <c r="E11">
        <v>1755</v>
      </c>
      <c r="F11">
        <v>3</v>
      </c>
      <c r="G11" s="2">
        <f t="shared" si="0"/>
        <v>7.3239436619718307E-4</v>
      </c>
      <c r="H11" s="2">
        <f t="shared" si="0"/>
        <v>1.1221194570267816E-3</v>
      </c>
      <c r="I11" s="2">
        <f t="shared" si="0"/>
        <v>1.766842840684182E-3</v>
      </c>
      <c r="J11" s="2">
        <f t="shared" si="0"/>
        <v>1.2922909653805107E-3</v>
      </c>
      <c r="K11" s="2">
        <f t="shared" si="0"/>
        <v>3.0951271282147975E-4</v>
      </c>
      <c r="L11" s="2">
        <f t="shared" si="1"/>
        <v>275.0052231603421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x14ac:dyDescent="0.3">
      <c r="A12" s="5">
        <v>2000</v>
      </c>
      <c r="B12" s="5">
        <v>366.82</v>
      </c>
      <c r="C12" s="2">
        <v>1976.8715999999999</v>
      </c>
      <c r="D12" s="2">
        <v>330.88299999999998</v>
      </c>
      <c r="E12">
        <v>1756</v>
      </c>
      <c r="F12">
        <v>3</v>
      </c>
      <c r="G12" s="2">
        <f t="shared" si="0"/>
        <v>9.1549295774647887E-4</v>
      </c>
      <c r="H12" s="2">
        <f t="shared" si="0"/>
        <v>1.4007226136948155E-3</v>
      </c>
      <c r="I12" s="2">
        <f t="shared" si="0"/>
        <v>2.1938314132316067E-3</v>
      </c>
      <c r="J12" s="2">
        <f t="shared" si="0"/>
        <v>1.5705791213599116E-3</v>
      </c>
      <c r="K12" s="2">
        <f t="shared" si="0"/>
        <v>3.2857402031959419E-4</v>
      </c>
      <c r="L12" s="2">
        <f t="shared" si="1"/>
        <v>275.00640920012637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x14ac:dyDescent="0.3">
      <c r="A13" s="5">
        <v>1999</v>
      </c>
      <c r="B13" s="5">
        <v>365.54</v>
      </c>
      <c r="C13" s="2">
        <v>1976.9536000000001</v>
      </c>
      <c r="D13" s="2">
        <v>330.67700000000002</v>
      </c>
      <c r="E13">
        <v>1757</v>
      </c>
      <c r="F13">
        <v>3</v>
      </c>
      <c r="G13" s="2">
        <f t="shared" si="0"/>
        <v>1.0985915492957746E-3</v>
      </c>
      <c r="H13" s="2">
        <f t="shared" si="0"/>
        <v>1.6785593247487741E-3</v>
      </c>
      <c r="I13" s="2">
        <f t="shared" si="0"/>
        <v>2.6150886821763959E-3</v>
      </c>
      <c r="J13" s="2">
        <f t="shared" si="0"/>
        <v>1.832969549885785E-3</v>
      </c>
      <c r="K13" s="2">
        <f t="shared" si="0"/>
        <v>3.4013528773141094E-4</v>
      </c>
      <c r="L13" s="2">
        <f t="shared" si="1"/>
        <v>275.00756534439381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x14ac:dyDescent="0.3">
      <c r="A14" s="5">
        <v>1998</v>
      </c>
      <c r="B14" s="5">
        <v>363.6</v>
      </c>
      <c r="C14" s="2">
        <v>1977.0383999999999</v>
      </c>
      <c r="D14" s="2">
        <v>330.529</v>
      </c>
      <c r="E14">
        <v>1758</v>
      </c>
      <c r="F14">
        <v>3</v>
      </c>
      <c r="G14" s="2">
        <f t="shared" si="0"/>
        <v>1.2816901408450702E-3</v>
      </c>
      <c r="H14" s="2">
        <f t="shared" si="0"/>
        <v>1.9556316987034581E-3</v>
      </c>
      <c r="I14" s="2">
        <f t="shared" si="0"/>
        <v>3.0306915766054091E-3</v>
      </c>
      <c r="J14" s="2">
        <f t="shared" si="0"/>
        <v>2.0803704381474031E-3</v>
      </c>
      <c r="K14" s="2">
        <f t="shared" si="0"/>
        <v>3.4714755088181436E-4</v>
      </c>
      <c r="L14" s="2">
        <f t="shared" si="1"/>
        <v>275.00869553140518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x14ac:dyDescent="0.3">
      <c r="A15" s="5">
        <v>1997</v>
      </c>
      <c r="B15" s="5">
        <v>361.13</v>
      </c>
      <c r="C15" s="2">
        <v>1977.1233</v>
      </c>
      <c r="D15" s="2">
        <v>330.54300000000001</v>
      </c>
      <c r="E15">
        <v>1759</v>
      </c>
      <c r="F15">
        <v>3</v>
      </c>
      <c r="G15" s="2">
        <f t="shared" si="0"/>
        <v>1.4647887323943659E-3</v>
      </c>
      <c r="H15" s="2">
        <f t="shared" si="0"/>
        <v>2.231941838273081E-3</v>
      </c>
      <c r="I15" s="2">
        <f t="shared" si="0"/>
        <v>3.4407159930159217E-3</v>
      </c>
      <c r="J15" s="2">
        <f t="shared" si="0"/>
        <v>2.3136380914551237E-3</v>
      </c>
      <c r="K15" s="2">
        <f t="shared" si="0"/>
        <v>3.5140070347650706E-4</v>
      </c>
      <c r="L15" s="2">
        <f t="shared" si="1"/>
        <v>275.00980248535859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x14ac:dyDescent="0.3">
      <c r="A16" s="5">
        <v>1996</v>
      </c>
      <c r="B16" s="5">
        <v>359.8</v>
      </c>
      <c r="C16" s="2">
        <v>1977.2</v>
      </c>
      <c r="D16" s="2">
        <v>330.72399999999999</v>
      </c>
      <c r="E16">
        <v>1760</v>
      </c>
      <c r="F16">
        <v>3</v>
      </c>
      <c r="G16" s="2">
        <f t="shared" si="0"/>
        <v>1.6478873239436616E-3</v>
      </c>
      <c r="H16" s="2">
        <f t="shared" si="0"/>
        <v>2.5074918403872265E-3</v>
      </c>
      <c r="I16" s="2">
        <f t="shared" si="0"/>
        <v>3.845236809175678E-3</v>
      </c>
      <c r="J16" s="2">
        <f t="shared" si="0"/>
        <v>2.5335798970890231E-3</v>
      </c>
      <c r="K16" s="2">
        <f t="shared" si="0"/>
        <v>3.5398037092562458E-4</v>
      </c>
      <c r="L16" s="2">
        <f t="shared" si="1"/>
        <v>275.01088817624151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x14ac:dyDescent="0.3">
      <c r="A17" s="5">
        <v>1995</v>
      </c>
      <c r="B17" s="5">
        <v>358.31</v>
      </c>
      <c r="C17" s="2">
        <v>1977.2849000000001</v>
      </c>
      <c r="D17" s="2">
        <v>330.80500000000001</v>
      </c>
      <c r="E17">
        <v>1761</v>
      </c>
      <c r="F17">
        <v>3</v>
      </c>
      <c r="G17" s="2">
        <f t="shared" si="0"/>
        <v>1.8309859154929573E-3</v>
      </c>
      <c r="H17" s="2">
        <f t="shared" si="0"/>
        <v>2.782283796206762E-3</v>
      </c>
      <c r="I17" s="2">
        <f t="shared" si="0"/>
        <v>4.2443278977969063E-3</v>
      </c>
      <c r="J17" s="2">
        <f t="shared" si="0"/>
        <v>2.7409571188321759E-3</v>
      </c>
      <c r="K17" s="2">
        <f t="shared" si="0"/>
        <v>3.5554501832537699E-4</v>
      </c>
      <c r="L17" s="2">
        <f t="shared" si="1"/>
        <v>275.01195409974667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x14ac:dyDescent="0.3">
      <c r="A18" s="5">
        <v>1994</v>
      </c>
      <c r="B18" s="5">
        <v>356.32</v>
      </c>
      <c r="C18" s="2">
        <v>1977.3670999999999</v>
      </c>
      <c r="D18" s="2">
        <v>331.00700000000001</v>
      </c>
      <c r="E18">
        <v>1762</v>
      </c>
      <c r="F18">
        <v>3</v>
      </c>
      <c r="G18" s="2">
        <f t="shared" si="0"/>
        <v>2.014084507042253E-3</v>
      </c>
      <c r="H18" s="2">
        <f t="shared" si="0"/>
        <v>3.0563197911397093E-3</v>
      </c>
      <c r="I18" s="2">
        <f t="shared" si="0"/>
        <v>4.6380621400267932E-3</v>
      </c>
      <c r="J18" s="2">
        <f t="shared" si="0"/>
        <v>2.936487531861032E-3</v>
      </c>
      <c r="K18" s="2">
        <f t="shared" si="0"/>
        <v>3.5649402494496651E-4</v>
      </c>
      <c r="L18" s="2">
        <f t="shared" si="1"/>
        <v>275.01300144799501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x14ac:dyDescent="0.3">
      <c r="A19" s="5">
        <v>1993</v>
      </c>
      <c r="B19" s="5">
        <v>354.87</v>
      </c>
      <c r="C19" s="2">
        <v>1977.4521</v>
      </c>
      <c r="D19" s="2">
        <v>331.5</v>
      </c>
      <c r="E19">
        <v>1763</v>
      </c>
      <c r="F19">
        <v>3</v>
      </c>
      <c r="G19" s="2">
        <f t="shared" si="0"/>
        <v>2.1971830985915487E-3</v>
      </c>
      <c r="H19" s="2">
        <f t="shared" si="0"/>
        <v>3.3296019048570701E-3</v>
      </c>
      <c r="I19" s="2">
        <f t="shared" si="0"/>
        <v>5.0265114387568807E-3</v>
      </c>
      <c r="J19" s="2">
        <f t="shared" si="0"/>
        <v>3.1208479071127915E-3</v>
      </c>
      <c r="K19" s="2">
        <f t="shared" si="0"/>
        <v>3.570696265560178E-4</v>
      </c>
      <c r="L19" s="2">
        <f t="shared" si="1"/>
        <v>275.0140312139759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x14ac:dyDescent="0.3">
      <c r="A20" s="5">
        <v>1992</v>
      </c>
      <c r="B20" s="5">
        <v>354.07</v>
      </c>
      <c r="C20" s="2">
        <v>1977.5342000000001</v>
      </c>
      <c r="D20" s="2">
        <v>331.8</v>
      </c>
      <c r="E20">
        <v>1764</v>
      </c>
      <c r="F20">
        <v>3</v>
      </c>
      <c r="G20" s="2">
        <f t="shared" si="0"/>
        <v>2.3802816901408444E-3</v>
      </c>
      <c r="H20" s="2">
        <f t="shared" si="0"/>
        <v>3.6021322113086091E-3</v>
      </c>
      <c r="I20" s="2">
        <f t="shared" si="0"/>
        <v>5.4097467317538155E-3</v>
      </c>
      <c r="J20" s="2">
        <f t="shared" si="0"/>
        <v>3.2946763537286825E-3</v>
      </c>
      <c r="K20" s="2">
        <f t="shared" si="0"/>
        <v>3.5741874658090037E-4</v>
      </c>
      <c r="L20" s="2">
        <f t="shared" si="1"/>
        <v>275.01504425573353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x14ac:dyDescent="0.3">
      <c r="A21" s="5">
        <v>1991</v>
      </c>
      <c r="B21" s="5">
        <v>352.5660833</v>
      </c>
      <c r="C21" s="2">
        <v>1977.6192000000001</v>
      </c>
      <c r="D21" s="2">
        <v>332.327</v>
      </c>
      <c r="E21">
        <v>1765</v>
      </c>
      <c r="F21">
        <v>3</v>
      </c>
      <c r="G21" s="2">
        <f t="shared" si="0"/>
        <v>2.56338028169014E-3</v>
      </c>
      <c r="H21" s="2">
        <f t="shared" si="0"/>
        <v>3.8739127787385938E-3</v>
      </c>
      <c r="I21" s="2">
        <f t="shared" si="0"/>
        <v>5.7878380046138501E-3</v>
      </c>
      <c r="J21" s="2">
        <f t="shared" si="0"/>
        <v>3.4585745276808169E-3</v>
      </c>
      <c r="K21" s="2">
        <f t="shared" si="0"/>
        <v>3.576304985799113E-4</v>
      </c>
      <c r="L21" s="2">
        <f t="shared" si="1"/>
        <v>275.01604133609129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x14ac:dyDescent="0.3">
      <c r="A22" s="5">
        <v>1990</v>
      </c>
      <c r="B22" s="5">
        <v>350.95974999999999</v>
      </c>
      <c r="C22" s="2">
        <v>1977.7040999999999</v>
      </c>
      <c r="D22" s="2">
        <v>332.94</v>
      </c>
      <c r="E22">
        <v>1766</v>
      </c>
      <c r="F22">
        <v>3</v>
      </c>
      <c r="G22" s="2">
        <f t="shared" si="0"/>
        <v>2.7464788732394357E-3</v>
      </c>
      <c r="H22" s="2">
        <f t="shared" si="0"/>
        <v>4.1449456697014884E-3</v>
      </c>
      <c r="I22" s="2">
        <f t="shared" si="0"/>
        <v>6.1608543035434589E-3</v>
      </c>
      <c r="J22" s="2">
        <f t="shared" si="0"/>
        <v>3.613109714227139E-3</v>
      </c>
      <c r="K22" s="2">
        <f t="shared" si="0"/>
        <v>3.5775893265956689E-4</v>
      </c>
      <c r="L22" s="2">
        <f t="shared" si="1"/>
        <v>275.01702314749338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x14ac:dyDescent="0.3">
      <c r="A23" s="5">
        <v>1989</v>
      </c>
      <c r="B23" s="5">
        <v>349.49725000000001</v>
      </c>
      <c r="C23" s="2">
        <v>1977.7863</v>
      </c>
      <c r="D23" s="2">
        <v>333.03399999999999</v>
      </c>
      <c r="E23">
        <v>1767</v>
      </c>
      <c r="F23">
        <v>3</v>
      </c>
      <c r="G23" s="2">
        <f t="shared" ref="G23:K38" si="2">G22*(1-G$5)+G$4*$F22*$L$4/1000</f>
        <v>2.9295774647887314E-3</v>
      </c>
      <c r="H23" s="2">
        <f t="shared" si="2"/>
        <v>4.4152329410776089E-3</v>
      </c>
      <c r="I23" s="2">
        <f t="shared" si="2"/>
        <v>6.5288637479684088E-3</v>
      </c>
      <c r="J23" s="2">
        <f t="shared" si="2"/>
        <v>3.7588167914022696E-3</v>
      </c>
      <c r="K23" s="2">
        <f t="shared" si="2"/>
        <v>3.5783683186662994E-4</v>
      </c>
      <c r="L23" s="2">
        <f t="shared" si="1"/>
        <v>275.01799032777711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x14ac:dyDescent="0.3">
      <c r="A24" s="5">
        <v>1988</v>
      </c>
      <c r="B24" s="5">
        <v>348.3018333</v>
      </c>
      <c r="C24" s="2">
        <v>1977.8712</v>
      </c>
      <c r="D24" s="2">
        <v>332.77800000000002</v>
      </c>
      <c r="E24">
        <v>1768</v>
      </c>
      <c r="F24">
        <v>3</v>
      </c>
      <c r="G24" s="2">
        <f t="shared" si="2"/>
        <v>3.1126760563380271E-3</v>
      </c>
      <c r="H24" s="2">
        <f t="shared" si="2"/>
        <v>4.6847766440887327E-3</v>
      </c>
      <c r="I24" s="2">
        <f t="shared" si="2"/>
        <v>6.8919335429735787E-3</v>
      </c>
      <c r="J24" s="2">
        <f t="shared" si="2"/>
        <v>3.8962000813402898E-3</v>
      </c>
      <c r="K24" s="2">
        <f t="shared" si="2"/>
        <v>3.5788408012408103E-4</v>
      </c>
      <c r="L24" s="2">
        <f t="shared" si="1"/>
        <v>275.01894347040485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x14ac:dyDescent="0.3">
      <c r="A25" s="5">
        <v>1987</v>
      </c>
      <c r="B25" s="5">
        <v>346.12925000000001</v>
      </c>
      <c r="C25" s="2">
        <v>1977.9534000000001</v>
      </c>
      <c r="D25" s="2">
        <v>332.37700000000001</v>
      </c>
      <c r="E25">
        <v>1769</v>
      </c>
      <c r="F25">
        <v>3</v>
      </c>
      <c r="G25" s="2">
        <f t="shared" si="2"/>
        <v>3.2957746478873228E-3</v>
      </c>
      <c r="H25" s="2">
        <f t="shared" si="2"/>
        <v>4.9535788243136643E-3</v>
      </c>
      <c r="I25" s="2">
        <f t="shared" si="2"/>
        <v>7.2501299915758068E-3</v>
      </c>
      <c r="J25" s="2">
        <f t="shared" si="2"/>
        <v>4.0257350958372764E-3</v>
      </c>
      <c r="K25" s="2">
        <f t="shared" si="2"/>
        <v>3.579127376408431E-4</v>
      </c>
      <c r="L25" s="2">
        <f t="shared" si="1"/>
        <v>275.01988313129726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x14ac:dyDescent="0.3">
      <c r="A26" s="5">
        <v>1986</v>
      </c>
      <c r="B26" s="5">
        <v>344.45466670000002</v>
      </c>
      <c r="C26" s="2">
        <v>1978.0383999999999</v>
      </c>
      <c r="D26" s="2">
        <v>332.09399999999999</v>
      </c>
      <c r="E26">
        <v>1770</v>
      </c>
      <c r="F26">
        <v>3</v>
      </c>
      <c r="G26" s="2">
        <f t="shared" si="2"/>
        <v>3.4788732394366185E-3</v>
      </c>
      <c r="H26" s="2">
        <f t="shared" si="2"/>
        <v>5.2216415217037591E-3</v>
      </c>
      <c r="I26" s="2">
        <f t="shared" si="2"/>
        <v>7.6035185068320035E-3</v>
      </c>
      <c r="J26" s="2">
        <f t="shared" si="2"/>
        <v>4.1478701821953366E-3</v>
      </c>
      <c r="K26" s="2">
        <f t="shared" si="2"/>
        <v>3.5793011930339053E-4</v>
      </c>
      <c r="L26" s="2">
        <f t="shared" si="1"/>
        <v>275.02080983356944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x14ac:dyDescent="0.3">
      <c r="A27" s="5">
        <v>1985</v>
      </c>
      <c r="B27" s="5">
        <v>343.24783330000002</v>
      </c>
      <c r="C27" s="2">
        <v>1978.1233</v>
      </c>
      <c r="D27" s="2">
        <v>332.17500000000001</v>
      </c>
      <c r="E27">
        <v>1771</v>
      </c>
      <c r="F27">
        <v>4</v>
      </c>
      <c r="G27" s="2">
        <f t="shared" si="2"/>
        <v>3.6619718309859142E-3</v>
      </c>
      <c r="H27" s="2">
        <f t="shared" si="2"/>
        <v>5.4889667705984068E-3</v>
      </c>
      <c r="I27" s="2">
        <f t="shared" si="2"/>
        <v>7.9521636237847408E-3</v>
      </c>
      <c r="J27" s="2">
        <f t="shared" si="2"/>
        <v>4.2630280750447485E-3</v>
      </c>
      <c r="K27" s="2">
        <f t="shared" si="2"/>
        <v>3.5794066181464232E-4</v>
      </c>
      <c r="L27" s="2">
        <f t="shared" si="1"/>
        <v>275.02172407096225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x14ac:dyDescent="0.3">
      <c r="A28" s="5">
        <v>1984</v>
      </c>
      <c r="B28" s="5">
        <v>341.84866670000002</v>
      </c>
      <c r="C28" s="2">
        <v>1978.2</v>
      </c>
      <c r="D28" s="2">
        <v>332.39800000000002</v>
      </c>
      <c r="E28">
        <v>1772</v>
      </c>
      <c r="F28">
        <v>4</v>
      </c>
      <c r="G28" s="2">
        <f t="shared" si="2"/>
        <v>3.9061032863849754E-3</v>
      </c>
      <c r="H28" s="2">
        <f t="shared" si="2"/>
        <v>5.8494533133554901E-3</v>
      </c>
      <c r="I28" s="2">
        <f t="shared" si="2"/>
        <v>8.44636375303154E-3</v>
      </c>
      <c r="J28" s="2">
        <f t="shared" si="2"/>
        <v>4.4889782515341549E-3</v>
      </c>
      <c r="K28" s="2">
        <f t="shared" si="2"/>
        <v>4.0489541297845856E-4</v>
      </c>
      <c r="L28" s="2">
        <f t="shared" si="1"/>
        <v>275.02309579401731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x14ac:dyDescent="0.3">
      <c r="A29" s="5">
        <v>1983</v>
      </c>
      <c r="B29" s="5">
        <v>340.06866669999999</v>
      </c>
      <c r="C29" s="2">
        <v>1978.2849000000001</v>
      </c>
      <c r="D29" s="2">
        <v>332.47399999999999</v>
      </c>
      <c r="E29">
        <v>1773</v>
      </c>
      <c r="F29">
        <v>4</v>
      </c>
      <c r="G29" s="2">
        <f t="shared" si="2"/>
        <v>4.1502347417840361E-3</v>
      </c>
      <c r="H29" s="2">
        <f t="shared" si="2"/>
        <v>6.208948146855099E-3</v>
      </c>
      <c r="I29" s="2">
        <f t="shared" si="2"/>
        <v>8.9339304237661434E-3</v>
      </c>
      <c r="J29" s="2">
        <f t="shared" si="2"/>
        <v>4.7020206047952854E-3</v>
      </c>
      <c r="K29" s="2">
        <f t="shared" si="2"/>
        <v>4.3337490917849062E-4</v>
      </c>
      <c r="L29" s="2">
        <f t="shared" si="1"/>
        <v>275.02442850882636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x14ac:dyDescent="0.3">
      <c r="A30" s="5">
        <v>1982</v>
      </c>
      <c r="B30" s="5">
        <v>338.11783329999997</v>
      </c>
      <c r="C30" s="2">
        <v>1978.3670999999999</v>
      </c>
      <c r="D30" s="2">
        <v>332.64600000000002</v>
      </c>
      <c r="E30">
        <v>1774</v>
      </c>
      <c r="F30">
        <v>4</v>
      </c>
      <c r="G30" s="2">
        <f t="shared" si="2"/>
        <v>4.3943661971830974E-3</v>
      </c>
      <c r="H30" s="2">
        <f t="shared" si="2"/>
        <v>6.567453999319052E-3</v>
      </c>
      <c r="I30" s="2">
        <f t="shared" si="2"/>
        <v>9.4149526743542433E-3</v>
      </c>
      <c r="J30" s="2">
        <f t="shared" si="2"/>
        <v>4.9028925181888484E-3</v>
      </c>
      <c r="K30" s="2">
        <f t="shared" si="2"/>
        <v>4.5064859679697951E-4</v>
      </c>
      <c r="L30" s="2">
        <f t="shared" si="1"/>
        <v>275.02573031398583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x14ac:dyDescent="0.3">
      <c r="A31" s="5">
        <v>1981</v>
      </c>
      <c r="B31" s="5">
        <v>337.63400000000001</v>
      </c>
      <c r="C31" s="2">
        <v>1978.4521</v>
      </c>
      <c r="D31" s="2">
        <v>333.01499999999999</v>
      </c>
      <c r="E31">
        <v>1775</v>
      </c>
      <c r="F31">
        <v>4</v>
      </c>
      <c r="G31" s="2">
        <f t="shared" si="2"/>
        <v>4.6384976525821586E-3</v>
      </c>
      <c r="H31" s="2">
        <f t="shared" si="2"/>
        <v>6.9249735914637487E-3</v>
      </c>
      <c r="I31" s="2">
        <f t="shared" si="2"/>
        <v>9.8895183480337476E-3</v>
      </c>
      <c r="J31" s="2">
        <f t="shared" si="2"/>
        <v>5.0922892506823809E-3</v>
      </c>
      <c r="K31" s="2">
        <f t="shared" si="2"/>
        <v>4.6112561794389148E-4</v>
      </c>
      <c r="L31" s="2">
        <f t="shared" si="1"/>
        <v>275.02700640446068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x14ac:dyDescent="0.3">
      <c r="A32" s="5">
        <v>1980</v>
      </c>
      <c r="B32" s="5">
        <v>336.58983330000001</v>
      </c>
      <c r="C32" s="2">
        <v>1978.5342000000001</v>
      </c>
      <c r="D32" s="2">
        <v>333.31700000000001</v>
      </c>
      <c r="E32">
        <v>1776</v>
      </c>
      <c r="F32">
        <v>4</v>
      </c>
      <c r="G32" s="2">
        <f t="shared" si="2"/>
        <v>4.8826291079812198E-3</v>
      </c>
      <c r="H32" s="2">
        <f t="shared" si="2"/>
        <v>7.2815096365208155E-3</v>
      </c>
      <c r="I32" s="2">
        <f t="shared" si="2"/>
        <v>1.0357714108956525E-2</v>
      </c>
      <c r="J32" s="2">
        <f t="shared" si="2"/>
        <v>5.2708663432843991E-3</v>
      </c>
      <c r="K32" s="2">
        <f t="shared" si="2"/>
        <v>4.6748025249195122E-4</v>
      </c>
      <c r="L32" s="2">
        <f t="shared" si="1"/>
        <v>275.02826019944922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x14ac:dyDescent="0.3">
      <c r="A33" s="5">
        <v>1979</v>
      </c>
      <c r="B33" s="5">
        <v>335.2824167</v>
      </c>
      <c r="C33" s="2">
        <v>1978.6192000000001</v>
      </c>
      <c r="D33" s="2">
        <v>333.92599999999999</v>
      </c>
      <c r="E33">
        <v>1777</v>
      </c>
      <c r="F33">
        <v>4</v>
      </c>
      <c r="G33" s="2">
        <f t="shared" si="2"/>
        <v>5.126760563380281E-3</v>
      </c>
      <c r="H33" s="2">
        <f t="shared" si="2"/>
        <v>7.6370648402576983E-3</v>
      </c>
      <c r="I33" s="2">
        <f t="shared" si="2"/>
        <v>1.081962545801482E-2</v>
      </c>
      <c r="J33" s="2">
        <f t="shared" si="2"/>
        <v>5.4392418880065269E-3</v>
      </c>
      <c r="K33" s="2">
        <f t="shared" si="2"/>
        <v>4.7133453317661859E-4</v>
      </c>
      <c r="L33" s="2">
        <f t="shared" si="1"/>
        <v>275.02949402728285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x14ac:dyDescent="0.3">
      <c r="A34" s="5">
        <v>1978</v>
      </c>
      <c r="B34" s="5">
        <v>333.49275</v>
      </c>
      <c r="C34" s="2">
        <v>1978.7040999999999</v>
      </c>
      <c r="D34" s="2">
        <v>334.97699999999998</v>
      </c>
      <c r="E34">
        <v>1778</v>
      </c>
      <c r="F34">
        <v>4</v>
      </c>
      <c r="G34" s="2">
        <f t="shared" si="2"/>
        <v>5.3708920187793422E-3</v>
      </c>
      <c r="H34" s="2">
        <f t="shared" si="2"/>
        <v>7.9916419009981952E-3</v>
      </c>
      <c r="I34" s="2">
        <f t="shared" si="2"/>
        <v>1.1275336748455243E-2</v>
      </c>
      <c r="J34" s="2">
        <f t="shared" si="2"/>
        <v>5.5979986672069571E-3</v>
      </c>
      <c r="K34" s="2">
        <f t="shared" si="2"/>
        <v>4.7367227258300756E-4</v>
      </c>
      <c r="L34" s="2">
        <f t="shared" si="1"/>
        <v>275.03070954160802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x14ac:dyDescent="0.3">
      <c r="A35" s="5">
        <v>1977</v>
      </c>
      <c r="B35" s="5">
        <v>331.73058329999998</v>
      </c>
      <c r="C35" s="2">
        <v>1978.7863</v>
      </c>
      <c r="D35" s="2">
        <v>335.33300000000003</v>
      </c>
      <c r="E35">
        <v>1779</v>
      </c>
      <c r="F35">
        <v>4</v>
      </c>
      <c r="G35" s="2">
        <f t="shared" si="2"/>
        <v>5.6150234741784034E-3</v>
      </c>
      <c r="H35" s="2">
        <f t="shared" si="2"/>
        <v>8.3452435096429359E-3</v>
      </c>
      <c r="I35" s="2">
        <f t="shared" si="2"/>
        <v>1.1724931201283172E-2</v>
      </c>
      <c r="J35" s="2">
        <f t="shared" si="2"/>
        <v>5.7476861707199409E-3</v>
      </c>
      <c r="K35" s="2">
        <f t="shared" si="2"/>
        <v>4.7509018320740086E-4</v>
      </c>
      <c r="L35" s="2">
        <f t="shared" si="1"/>
        <v>275.03190797453902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x14ac:dyDescent="0.3">
      <c r="A36" s="5">
        <v>1973</v>
      </c>
      <c r="B36" s="5">
        <v>329.19694499999997</v>
      </c>
      <c r="C36" s="2">
        <v>1978.8712</v>
      </c>
      <c r="D36" s="2">
        <v>334.82600000000002</v>
      </c>
      <c r="E36">
        <v>1780</v>
      </c>
      <c r="F36">
        <v>4</v>
      </c>
      <c r="G36" s="2">
        <f t="shared" si="2"/>
        <v>5.8591549295774646E-3</v>
      </c>
      <c r="H36" s="2">
        <f t="shared" si="2"/>
        <v>8.6978723496898003E-3</v>
      </c>
      <c r="I36" s="2">
        <f t="shared" si="2"/>
        <v>1.2168490920460398E-2</v>
      </c>
      <c r="J36" s="2">
        <f t="shared" si="2"/>
        <v>5.8888224977530152E-3</v>
      </c>
      <c r="K36" s="2">
        <f t="shared" si="2"/>
        <v>4.7595018947382768E-4</v>
      </c>
      <c r="L36" s="2">
        <f t="shared" si="1"/>
        <v>275.03309029088695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x14ac:dyDescent="0.3">
      <c r="A37" s="5">
        <v>1970</v>
      </c>
      <c r="B37" s="5">
        <v>323.16888333333333</v>
      </c>
      <c r="C37" s="2">
        <v>1978.9534000000001</v>
      </c>
      <c r="D37" s="2">
        <v>334.53100000000001</v>
      </c>
      <c r="E37">
        <v>1781</v>
      </c>
      <c r="F37">
        <v>5</v>
      </c>
      <c r="G37" s="2">
        <f t="shared" si="2"/>
        <v>6.1032863849765258E-3</v>
      </c>
      <c r="H37" s="2">
        <f t="shared" si="2"/>
        <v>9.0495310972542875E-3</v>
      </c>
      <c r="I37" s="2">
        <f t="shared" si="2"/>
        <v>1.2606096907898767E-2</v>
      </c>
      <c r="J37" s="2">
        <f t="shared" si="2"/>
        <v>6.02189615013482E-3</v>
      </c>
      <c r="K37" s="2">
        <f t="shared" si="2"/>
        <v>4.7647180964196053E-4</v>
      </c>
      <c r="L37" s="2">
        <f t="shared" si="1"/>
        <v>275.03425728234993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x14ac:dyDescent="0.3">
      <c r="A38" s="5">
        <v>1969</v>
      </c>
      <c r="B38" s="5">
        <v>323.733</v>
      </c>
      <c r="C38" s="2">
        <v>1979.0383999999999</v>
      </c>
      <c r="D38" s="2">
        <v>334.49799999999999</v>
      </c>
      <c r="E38">
        <v>1782</v>
      </c>
      <c r="F38">
        <v>5</v>
      </c>
      <c r="G38" s="2">
        <f t="shared" si="2"/>
        <v>6.4084507042253521E-3</v>
      </c>
      <c r="H38" s="2">
        <f t="shared" si="2"/>
        <v>9.494119134704845E-3</v>
      </c>
      <c r="I38" s="2">
        <f t="shared" si="2"/>
        <v>1.3188063820036617E-2</v>
      </c>
      <c r="J38" s="2">
        <f t="shared" si="2"/>
        <v>6.2647386151390826E-3</v>
      </c>
      <c r="K38" s="2">
        <f t="shared" si="2"/>
        <v>5.237365450741693E-4</v>
      </c>
      <c r="L38" s="2">
        <f t="shared" si="1"/>
        <v>275.03587910881919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x14ac:dyDescent="0.3">
      <c r="A39" s="5">
        <v>1966</v>
      </c>
      <c r="B39" s="5">
        <v>318.75549999999998</v>
      </c>
      <c r="C39" s="2">
        <v>1979.1233</v>
      </c>
      <c r="D39" s="2">
        <v>334.58499999999998</v>
      </c>
      <c r="E39">
        <v>1783</v>
      </c>
      <c r="F39">
        <v>5</v>
      </c>
      <c r="G39" s="2">
        <f t="shared" ref="G39:K54" si="3">G38*(1-G$5)+G$4*$F38*$L$4/1000</f>
        <v>6.7136150234741784E-3</v>
      </c>
      <c r="H39" s="2">
        <f t="shared" si="3"/>
        <v>9.9374840971714375E-3</v>
      </c>
      <c r="I39" s="2">
        <f t="shared" si="3"/>
        <v>1.3762219213846818E-2</v>
      </c>
      <c r="J39" s="2">
        <f t="shared" si="3"/>
        <v>6.4937082535791186E-3</v>
      </c>
      <c r="K39" s="2">
        <f t="shared" si="3"/>
        <v>5.5240405623700989E-4</v>
      </c>
      <c r="L39" s="2">
        <f t="shared" si="1"/>
        <v>275.03745943064433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x14ac:dyDescent="0.3">
      <c r="A40" s="5">
        <v>1966</v>
      </c>
      <c r="B40" s="5">
        <v>319.45234999999997</v>
      </c>
      <c r="C40" s="2">
        <v>1979.2</v>
      </c>
      <c r="D40" s="2">
        <v>334.76299999999998</v>
      </c>
      <c r="E40">
        <v>1784</v>
      </c>
      <c r="F40">
        <v>5</v>
      </c>
      <c r="G40" s="2">
        <f t="shared" si="3"/>
        <v>7.0187793427230047E-3</v>
      </c>
      <c r="H40" s="2">
        <f t="shared" si="3"/>
        <v>1.0379629349369916E-2</v>
      </c>
      <c r="I40" s="2">
        <f t="shared" si="3"/>
        <v>1.4328667940339473E-2</v>
      </c>
      <c r="J40" s="2">
        <f t="shared" si="3"/>
        <v>6.7095975764223893E-3</v>
      </c>
      <c r="K40" s="2">
        <f t="shared" si="3"/>
        <v>5.6979178069492694E-4</v>
      </c>
      <c r="L40" s="2">
        <f t="shared" si="1"/>
        <v>275.03900646598953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x14ac:dyDescent="0.3">
      <c r="A41" s="5">
        <v>1964</v>
      </c>
      <c r="B41" s="5">
        <v>318.15819999999997</v>
      </c>
      <c r="C41" s="2">
        <v>1979.2849000000001</v>
      </c>
      <c r="D41" s="2">
        <v>334.70299999999997</v>
      </c>
      <c r="E41">
        <v>1785</v>
      </c>
      <c r="F41">
        <v>5</v>
      </c>
      <c r="G41" s="2">
        <f t="shared" si="3"/>
        <v>7.3239436619718309E-3</v>
      </c>
      <c r="H41" s="2">
        <f t="shared" si="3"/>
        <v>1.0820558246759697E-2</v>
      </c>
      <c r="I41" s="2">
        <f t="shared" si="3"/>
        <v>1.4887513443149848E-2</v>
      </c>
      <c r="J41" s="2">
        <f t="shared" si="3"/>
        <v>6.9131538209763243E-3</v>
      </c>
      <c r="K41" s="2">
        <f t="shared" si="3"/>
        <v>5.8033796868128882E-4</v>
      </c>
      <c r="L41" s="2">
        <f t="shared" si="1"/>
        <v>275.04052550714152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x14ac:dyDescent="0.3">
      <c r="A42" s="5">
        <v>1964</v>
      </c>
      <c r="B42" s="5">
        <v>318.96725500000002</v>
      </c>
      <c r="C42" s="2">
        <v>1979.3670999999999</v>
      </c>
      <c r="D42" s="2">
        <v>334.62599999999998</v>
      </c>
      <c r="E42">
        <v>1786</v>
      </c>
      <c r="F42">
        <v>5</v>
      </c>
      <c r="G42" s="2">
        <f t="shared" si="3"/>
        <v>7.6291079812206572E-3</v>
      </c>
      <c r="H42" s="2">
        <f t="shared" si="3"/>
        <v>1.1260274135569225E-2</v>
      </c>
      <c r="I42" s="2">
        <f t="shared" si="3"/>
        <v>1.5438857777429026E-2</v>
      </c>
      <c r="J42" s="2">
        <f t="shared" si="3"/>
        <v>7.1050815372301849E-3</v>
      </c>
      <c r="K42" s="2">
        <f t="shared" si="3"/>
        <v>5.867345550381103E-4</v>
      </c>
      <c r="L42" s="2">
        <f t="shared" si="1"/>
        <v>275.04202005598648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x14ac:dyDescent="0.3">
      <c r="A43" s="5">
        <v>1963</v>
      </c>
      <c r="B43" s="5">
        <v>317.0083975</v>
      </c>
      <c r="C43" s="2">
        <v>1979.4521</v>
      </c>
      <c r="D43" s="2">
        <v>334.88900000000001</v>
      </c>
      <c r="E43">
        <v>1787</v>
      </c>
      <c r="F43">
        <v>5</v>
      </c>
      <c r="G43" s="2">
        <f t="shared" si="3"/>
        <v>7.9342723004694835E-3</v>
      </c>
      <c r="H43" s="2">
        <f t="shared" si="3"/>
        <v>1.1698780352821375E-2</v>
      </c>
      <c r="I43" s="2">
        <f t="shared" si="3"/>
        <v>1.5982801628480994E-2</v>
      </c>
      <c r="J43" s="2">
        <f t="shared" si="3"/>
        <v>7.2860450264473492E-3</v>
      </c>
      <c r="K43" s="2">
        <f t="shared" si="3"/>
        <v>5.9061428078102207E-4</v>
      </c>
      <c r="L43" s="2">
        <f t="shared" si="1"/>
        <v>275.043492513589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x14ac:dyDescent="0.3">
      <c r="A44" s="5">
        <v>1963</v>
      </c>
      <c r="B44" s="5">
        <v>317.013375</v>
      </c>
      <c r="C44" s="2">
        <v>1979.5342000000001</v>
      </c>
      <c r="D44" s="2">
        <v>335.452</v>
      </c>
      <c r="E44">
        <v>1788</v>
      </c>
      <c r="F44">
        <v>5</v>
      </c>
      <c r="G44" s="2">
        <f t="shared" si="3"/>
        <v>8.2394366197183107E-3</v>
      </c>
      <c r="H44" s="2">
        <f t="shared" si="3"/>
        <v>1.2136080226358769E-2</v>
      </c>
      <c r="I44" s="2">
        <f t="shared" si="3"/>
        <v>1.6519444330149582E-2</v>
      </c>
      <c r="J44" s="2">
        <f t="shared" si="3"/>
        <v>7.4566706404484845E-3</v>
      </c>
      <c r="K44" s="2">
        <f t="shared" si="3"/>
        <v>5.9296745339537443E-4</v>
      </c>
      <c r="L44" s="2">
        <f t="shared" si="1"/>
        <v>275.04494459927008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x14ac:dyDescent="0.3">
      <c r="A45" s="5">
        <v>1963</v>
      </c>
      <c r="B45" s="5">
        <v>318.70572499999997</v>
      </c>
      <c r="C45" s="2">
        <v>1979.6192000000001</v>
      </c>
      <c r="D45" s="2">
        <v>335.93599999999998</v>
      </c>
      <c r="E45">
        <v>1789</v>
      </c>
      <c r="F45">
        <v>5</v>
      </c>
      <c r="G45" s="2">
        <f t="shared" si="3"/>
        <v>8.5446009389671361E-3</v>
      </c>
      <c r="H45" s="2">
        <f t="shared" si="3"/>
        <v>1.2572177074869035E-2</v>
      </c>
      <c r="I45" s="2">
        <f t="shared" si="3"/>
        <v>1.7048883882958582E-2</v>
      </c>
      <c r="J45" s="2">
        <f t="shared" si="3"/>
        <v>7.6175489495439027E-3</v>
      </c>
      <c r="K45" s="2">
        <f t="shared" si="3"/>
        <v>5.9439472473357528E-4</v>
      </c>
      <c r="L45" s="2">
        <f t="shared" si="1"/>
        <v>275.04637760557108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x14ac:dyDescent="0.3">
      <c r="A46" s="5">
        <v>1963</v>
      </c>
      <c r="B46" s="5">
        <v>319.3528</v>
      </c>
      <c r="C46" s="2">
        <v>1979.7040999999999</v>
      </c>
      <c r="D46" s="2">
        <v>335.98099999999999</v>
      </c>
      <c r="E46">
        <v>1790</v>
      </c>
      <c r="F46">
        <v>5</v>
      </c>
      <c r="G46" s="2">
        <f t="shared" si="3"/>
        <v>8.8497652582159615E-3</v>
      </c>
      <c r="H46" s="2">
        <f t="shared" si="3"/>
        <v>1.3007074207909993E-2</v>
      </c>
      <c r="I46" s="2">
        <f t="shared" si="3"/>
        <v>1.7571216972008405E-2</v>
      </c>
      <c r="J46" s="2">
        <f t="shared" si="3"/>
        <v>7.7692367866187568E-3</v>
      </c>
      <c r="K46" s="2">
        <f t="shared" si="3"/>
        <v>5.9526040855992321E-4</v>
      </c>
      <c r="L46" s="2">
        <f t="shared" si="1"/>
        <v>275.04779255363331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x14ac:dyDescent="0.3">
      <c r="A47" s="5">
        <v>1959</v>
      </c>
      <c r="B47" s="5">
        <v>316.26945000000001</v>
      </c>
      <c r="C47" s="2">
        <v>1979.7863</v>
      </c>
      <c r="D47" s="2">
        <v>335.97899999999998</v>
      </c>
      <c r="E47">
        <v>1791</v>
      </c>
      <c r="F47">
        <v>6</v>
      </c>
      <c r="G47" s="2">
        <f t="shared" si="3"/>
        <v>9.1549295774647869E-3</v>
      </c>
      <c r="H47" s="2">
        <f t="shared" si="3"/>
        <v>1.3440774925934771E-2</v>
      </c>
      <c r="I47" s="2">
        <f t="shared" si="3"/>
        <v>1.8086538984632489E-2</v>
      </c>
      <c r="J47" s="2">
        <f t="shared" si="3"/>
        <v>7.91225917444607E-3</v>
      </c>
      <c r="K47" s="2">
        <f t="shared" si="3"/>
        <v>5.9578547234222061E-4</v>
      </c>
      <c r="L47" s="2">
        <f t="shared" si="1"/>
        <v>275.04919028813481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x14ac:dyDescent="0.3">
      <c r="A48" s="5">
        <v>1958</v>
      </c>
      <c r="B48" s="5">
        <v>314.37799999999999</v>
      </c>
      <c r="C48" s="2">
        <v>1979.8712</v>
      </c>
      <c r="D48" s="2">
        <v>335.971</v>
      </c>
      <c r="E48">
        <v>1792</v>
      </c>
      <c r="F48">
        <v>6</v>
      </c>
      <c r="G48" s="2">
        <f t="shared" si="3"/>
        <v>9.5211267605633792E-3</v>
      </c>
      <c r="H48" s="2">
        <f t="shared" si="3"/>
        <v>1.396717923393187E-2</v>
      </c>
      <c r="I48" s="2">
        <f t="shared" si="3"/>
        <v>1.8745178769600777E-2</v>
      </c>
      <c r="J48" s="2">
        <f t="shared" si="3"/>
        <v>8.1644820349172191E-3</v>
      </c>
      <c r="K48" s="2">
        <f t="shared" si="3"/>
        <v>6.4305229643200055E-4</v>
      </c>
      <c r="L48" s="2">
        <f t="shared" si="1"/>
        <v>275.05104101909546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x14ac:dyDescent="0.3">
      <c r="A49" s="5">
        <v>1957</v>
      </c>
      <c r="B49" s="5">
        <v>314.03953000000001</v>
      </c>
      <c r="C49" s="2">
        <v>1979.9534000000001</v>
      </c>
      <c r="D49" s="2">
        <v>335.733</v>
      </c>
      <c r="E49">
        <v>1793</v>
      </c>
      <c r="F49">
        <v>6</v>
      </c>
      <c r="G49" s="2">
        <f t="shared" si="3"/>
        <v>9.8873239436619714E-3</v>
      </c>
      <c r="H49" s="2">
        <f t="shared" si="3"/>
        <v>1.4492135387938469E-2</v>
      </c>
      <c r="I49" s="2">
        <f t="shared" si="3"/>
        <v>1.9394977885719526E-2</v>
      </c>
      <c r="J49" s="2">
        <f t="shared" si="3"/>
        <v>8.4022961963217211E-3</v>
      </c>
      <c r="K49" s="2">
        <f t="shared" si="3"/>
        <v>6.7172107442969571E-4</v>
      </c>
      <c r="L49" s="2">
        <f t="shared" si="1"/>
        <v>275.05284845448807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x14ac:dyDescent="0.3">
      <c r="A50" s="5">
        <v>1955</v>
      </c>
      <c r="B50" s="5">
        <v>313.48795499999994</v>
      </c>
      <c r="C50" s="2">
        <v>1980.0382999999999</v>
      </c>
      <c r="D50" s="2">
        <v>335.678</v>
      </c>
      <c r="E50">
        <v>1794</v>
      </c>
      <c r="F50">
        <v>6</v>
      </c>
      <c r="G50" s="2">
        <f t="shared" si="3"/>
        <v>1.0253521126760564E-2</v>
      </c>
      <c r="H50" s="2">
        <f t="shared" si="3"/>
        <v>1.5015647371869497E-2</v>
      </c>
      <c r="I50" s="2">
        <f t="shared" si="3"/>
        <v>2.0036054997891E-2</v>
      </c>
      <c r="J50" s="2">
        <f t="shared" si="3"/>
        <v>8.6265247823383955E-3</v>
      </c>
      <c r="K50" s="2">
        <f t="shared" si="3"/>
        <v>6.8910956726179269E-4</v>
      </c>
      <c r="L50" s="2">
        <f t="shared" si="1"/>
        <v>275.05462085784615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x14ac:dyDescent="0.3">
      <c r="A51" s="5">
        <v>1955</v>
      </c>
      <c r="B51" s="5">
        <v>313.79655999999994</v>
      </c>
      <c r="C51" s="2">
        <v>1980.123</v>
      </c>
      <c r="D51" s="2">
        <v>335.77800000000002</v>
      </c>
      <c r="E51">
        <v>1795</v>
      </c>
      <c r="F51">
        <v>6</v>
      </c>
      <c r="G51" s="2">
        <f t="shared" si="3"/>
        <v>1.0619718309859156E-2</v>
      </c>
      <c r="H51" s="2">
        <f t="shared" si="3"/>
        <v>1.5537719158680009E-2</v>
      </c>
      <c r="I51" s="2">
        <f t="shared" si="3"/>
        <v>2.0668527178224053E-2</v>
      </c>
      <c r="J51" s="2">
        <f t="shared" si="3"/>
        <v>8.8379438941780693E-3</v>
      </c>
      <c r="K51" s="2">
        <f t="shared" si="3"/>
        <v>6.9965622129065301E-4</v>
      </c>
      <c r="L51" s="2">
        <f t="shared" si="1"/>
        <v>275.05636356476225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x14ac:dyDescent="0.3">
      <c r="A52" s="5">
        <v>1954</v>
      </c>
      <c r="B52" s="5">
        <v>310.99059999999997</v>
      </c>
      <c r="C52" s="2">
        <v>1980.2021999999999</v>
      </c>
      <c r="D52" s="2">
        <v>335.89800000000002</v>
      </c>
      <c r="E52">
        <v>1796</v>
      </c>
      <c r="F52">
        <v>6</v>
      </c>
      <c r="G52" s="2">
        <f t="shared" si="3"/>
        <v>1.0985915492957748E-2</v>
      </c>
      <c r="H52" s="2">
        <f t="shared" si="3"/>
        <v>1.6058354710395347E-2</v>
      </c>
      <c r="I52" s="2">
        <f t="shared" si="3"/>
        <v>2.1292509927413588E-2</v>
      </c>
      <c r="J52" s="2">
        <f t="shared" si="3"/>
        <v>9.0372852968293484E-3</v>
      </c>
      <c r="K52" s="2">
        <f t="shared" si="3"/>
        <v>7.0605309031653843E-4</v>
      </c>
      <c r="L52" s="2">
        <f t="shared" si="1"/>
        <v>275.05808011851792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x14ac:dyDescent="0.3">
      <c r="A53" s="5">
        <v>1954</v>
      </c>
      <c r="B53" s="5">
        <v>311.88655</v>
      </c>
      <c r="C53" s="2">
        <v>1980.2869000000001</v>
      </c>
      <c r="D53" s="2">
        <v>336.05700000000002</v>
      </c>
      <c r="E53">
        <v>1797</v>
      </c>
      <c r="F53">
        <v>7</v>
      </c>
      <c r="G53" s="2">
        <f t="shared" si="3"/>
        <v>1.135211267605634E-2</v>
      </c>
      <c r="H53" s="2">
        <f t="shared" si="3"/>
        <v>1.65775579781412E-2</v>
      </c>
      <c r="I53" s="2">
        <f t="shared" si="3"/>
        <v>2.1908117195833049E-2</v>
      </c>
      <c r="J53" s="2">
        <f t="shared" si="3"/>
        <v>9.2252389518476009E-3</v>
      </c>
      <c r="K53" s="2">
        <f t="shared" si="3"/>
        <v>7.0993298750690408E-4</v>
      </c>
      <c r="L53" s="2">
        <f t="shared" si="1"/>
        <v>275.05977295978937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3">
      <c r="A54" s="5">
        <v>1954</v>
      </c>
      <c r="B54" s="5">
        <v>312.68294999999995</v>
      </c>
      <c r="C54" s="2">
        <v>1980.3688999999999</v>
      </c>
      <c r="D54" s="2">
        <v>336.185</v>
      </c>
      <c r="E54">
        <v>1798</v>
      </c>
      <c r="F54">
        <v>7</v>
      </c>
      <c r="G54" s="2">
        <f t="shared" si="3"/>
        <v>1.1779342723004698E-2</v>
      </c>
      <c r="H54" s="2">
        <f t="shared" si="3"/>
        <v>1.7189229615788611E-2</v>
      </c>
      <c r="I54" s="2">
        <f t="shared" si="3"/>
        <v>2.2665696146127821E-2</v>
      </c>
      <c r="J54" s="2">
        <f t="shared" si="3"/>
        <v>9.519826297472455E-3</v>
      </c>
      <c r="K54" s="2">
        <f t="shared" si="3"/>
        <v>7.5923462091690547E-4</v>
      </c>
      <c r="L54" s="2">
        <f t="shared" si="1"/>
        <v>275.0619133294033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x14ac:dyDescent="0.3">
      <c r="A55" s="5">
        <v>1954</v>
      </c>
      <c r="B55" s="5">
        <v>311.67614499999996</v>
      </c>
      <c r="C55" s="2">
        <v>1980.4536000000001</v>
      </c>
      <c r="D55" s="2">
        <v>336.53199999999998</v>
      </c>
      <c r="E55">
        <v>1799</v>
      </c>
      <c r="F55">
        <v>7</v>
      </c>
      <c r="G55" s="2">
        <f t="shared" ref="G55:K70" si="4">G54*(1-G$5)+G$4*$F54*$L$4/1000</f>
        <v>1.2206572769953055E-2</v>
      </c>
      <c r="H55" s="2">
        <f t="shared" si="4"/>
        <v>1.7799218526472208E-2</v>
      </c>
      <c r="I55" s="2">
        <f t="shared" si="4"/>
        <v>2.3413106405159496E-2</v>
      </c>
      <c r="J55" s="2">
        <f t="shared" si="4"/>
        <v>9.797584794181623E-3</v>
      </c>
      <c r="K55" s="2">
        <f t="shared" si="4"/>
        <v>7.8913757315398399E-4</v>
      </c>
      <c r="L55" s="2">
        <f t="shared" si="1"/>
        <v>275.06400562006894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3">
      <c r="A56" s="5">
        <v>1953</v>
      </c>
      <c r="B56" s="5">
        <v>312.05848500000002</v>
      </c>
      <c r="C56" s="2">
        <v>1980.5355</v>
      </c>
      <c r="D56" s="2">
        <v>336.93</v>
      </c>
      <c r="E56">
        <v>1800</v>
      </c>
      <c r="F56">
        <v>8</v>
      </c>
      <c r="G56" s="2">
        <f t="shared" si="4"/>
        <v>1.2633802816901412E-2</v>
      </c>
      <c r="H56" s="2">
        <f t="shared" si="4"/>
        <v>1.8407529339424182E-2</v>
      </c>
      <c r="I56" s="2">
        <f t="shared" si="4"/>
        <v>2.4150484463365096E-2</v>
      </c>
      <c r="J56" s="2">
        <f t="shared" si="4"/>
        <v>1.00594758212062E-2</v>
      </c>
      <c r="K56" s="2">
        <f t="shared" si="4"/>
        <v>8.0727463050169466E-4</v>
      </c>
      <c r="L56" s="2">
        <f t="shared" si="1"/>
        <v>275.06605856707142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x14ac:dyDescent="0.3">
      <c r="A57" s="5">
        <v>1950</v>
      </c>
      <c r="B57" s="5">
        <v>312.55218499999995</v>
      </c>
      <c r="C57" s="2">
        <v>1980.6202000000001</v>
      </c>
      <c r="D57" s="2">
        <v>337.096</v>
      </c>
      <c r="E57">
        <v>1801</v>
      </c>
      <c r="F57">
        <v>8</v>
      </c>
      <c r="G57" s="2">
        <f t="shared" si="4"/>
        <v>1.3122065727699535E-2</v>
      </c>
      <c r="H57" s="2">
        <f t="shared" si="4"/>
        <v>1.9108063384756589E-2</v>
      </c>
      <c r="I57" s="2">
        <f t="shared" si="4"/>
        <v>2.5028199720906967E-2</v>
      </c>
      <c r="J57" s="2">
        <f t="shared" si="4"/>
        <v>1.0423776729223025E-2</v>
      </c>
      <c r="K57" s="2">
        <f t="shared" si="4"/>
        <v>8.6522366866755918E-4</v>
      </c>
      <c r="L57" s="2">
        <f t="shared" si="1"/>
        <v>275.06854732923125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x14ac:dyDescent="0.3">
      <c r="A58" s="5">
        <v>1949</v>
      </c>
      <c r="B58" s="5">
        <v>311.15258</v>
      </c>
      <c r="C58" s="2">
        <v>1980.7049</v>
      </c>
      <c r="D58" s="2">
        <v>337.19</v>
      </c>
      <c r="E58">
        <v>1802</v>
      </c>
      <c r="F58">
        <v>10</v>
      </c>
      <c r="G58" s="2">
        <f t="shared" si="4"/>
        <v>1.3610328638497657E-2</v>
      </c>
      <c r="H58" s="2">
        <f t="shared" si="4"/>
        <v>1.9806670239984704E-2</v>
      </c>
      <c r="I58" s="2">
        <f t="shared" si="4"/>
        <v>2.5894133743678018E-2</v>
      </c>
      <c r="J58" s="2">
        <f t="shared" si="4"/>
        <v>1.0767266271674033E-2</v>
      </c>
      <c r="K58" s="2">
        <f t="shared" si="4"/>
        <v>9.0037153701601354E-4</v>
      </c>
      <c r="L58" s="2">
        <f t="shared" si="1"/>
        <v>275.07097877043083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 x14ac:dyDescent="0.3">
      <c r="A59" s="5">
        <v>1948</v>
      </c>
      <c r="B59" s="5">
        <v>310.47158999999999</v>
      </c>
      <c r="C59" s="2">
        <v>1980.7869000000001</v>
      </c>
      <c r="D59" s="2">
        <v>337.11599999999999</v>
      </c>
      <c r="E59">
        <v>1803</v>
      </c>
      <c r="F59">
        <v>9</v>
      </c>
      <c r="G59" s="2">
        <f t="shared" si="4"/>
        <v>1.422065727699531E-2</v>
      </c>
      <c r="H59" s="2">
        <f t="shared" si="4"/>
        <v>2.0691148634096171E-2</v>
      </c>
      <c r="I59" s="2">
        <f t="shared" si="4"/>
        <v>2.7048914150235474E-2</v>
      </c>
      <c r="J59" s="2">
        <f t="shared" si="4"/>
        <v>1.1325875120483647E-2</v>
      </c>
      <c r="K59" s="2">
        <f t="shared" si="4"/>
        <v>1.0155865104079179E-3</v>
      </c>
      <c r="L59" s="2">
        <f t="shared" si="1"/>
        <v>275.07430218169225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x14ac:dyDescent="0.3">
      <c r="A60" s="5">
        <v>1947</v>
      </c>
      <c r="B60" s="5">
        <v>309.98379499999999</v>
      </c>
      <c r="C60" s="2">
        <v>1980.8715999999999</v>
      </c>
      <c r="D60" s="2">
        <v>336.93799999999999</v>
      </c>
      <c r="E60">
        <v>1804</v>
      </c>
      <c r="F60">
        <v>9</v>
      </c>
      <c r="G60" s="2">
        <f t="shared" si="4"/>
        <v>1.4769953051643197E-2</v>
      </c>
      <c r="H60" s="2">
        <f t="shared" si="4"/>
        <v>2.1479297088084996E-2</v>
      </c>
      <c r="I60" s="2">
        <f t="shared" si="4"/>
        <v>2.8037959641163793E-2</v>
      </c>
      <c r="J60" s="2">
        <f t="shared" si="4"/>
        <v>1.1735201509927141E-2</v>
      </c>
      <c r="K60" s="2">
        <f t="shared" si="4"/>
        <v>1.0385195674205714E-3</v>
      </c>
      <c r="L60" s="2">
        <f t="shared" si="1"/>
        <v>275.07706093085824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 x14ac:dyDescent="0.3">
      <c r="A61" s="5">
        <v>1947</v>
      </c>
      <c r="B61" s="5">
        <v>311.45713499999999</v>
      </c>
      <c r="C61" s="2">
        <v>1980.9536000000001</v>
      </c>
      <c r="D61" s="2">
        <v>336.916</v>
      </c>
      <c r="E61">
        <v>1805</v>
      </c>
      <c r="F61">
        <v>9</v>
      </c>
      <c r="G61" s="2">
        <f t="shared" si="4"/>
        <v>1.5319248826291085E-2</v>
      </c>
      <c r="H61" s="2">
        <f t="shared" si="4"/>
        <v>2.2265277322111691E-2</v>
      </c>
      <c r="I61" s="2">
        <f t="shared" si="4"/>
        <v>2.9013729554360587E-2</v>
      </c>
      <c r="J61" s="2">
        <f t="shared" si="4"/>
        <v>1.2121144369604493E-2</v>
      </c>
      <c r="K61" s="2">
        <f t="shared" si="4"/>
        <v>1.0524291696196834E-3</v>
      </c>
      <c r="L61" s="2">
        <f t="shared" si="1"/>
        <v>275.07977182924196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x14ac:dyDescent="0.3">
      <c r="A62" s="5">
        <v>1946</v>
      </c>
      <c r="B62" s="5">
        <v>311.45713499999999</v>
      </c>
      <c r="C62" s="2">
        <v>1981.0383999999999</v>
      </c>
      <c r="D62" s="2">
        <v>337.089</v>
      </c>
      <c r="E62">
        <v>1806</v>
      </c>
      <c r="F62">
        <v>10</v>
      </c>
      <c r="G62" s="2">
        <f t="shared" si="4"/>
        <v>1.5868544600938971E-2</v>
      </c>
      <c r="H62" s="2">
        <f t="shared" si="4"/>
        <v>2.3049095301014202E-2</v>
      </c>
      <c r="I62" s="2">
        <f t="shared" si="4"/>
        <v>2.997640208280658E-2</v>
      </c>
      <c r="J62" s="2">
        <f t="shared" si="4"/>
        <v>1.248503952705682E-2</v>
      </c>
      <c r="K62" s="2">
        <f t="shared" si="4"/>
        <v>1.0608657698178512E-3</v>
      </c>
      <c r="L62" s="2">
        <f t="shared" si="1"/>
        <v>275.08243994728161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 x14ac:dyDescent="0.3">
      <c r="A63" s="5">
        <v>1945</v>
      </c>
      <c r="B63" s="5">
        <v>309.57969000000003</v>
      </c>
      <c r="C63" s="2">
        <v>1981.1233</v>
      </c>
      <c r="D63" s="2">
        <v>337.23</v>
      </c>
      <c r="E63">
        <v>1807</v>
      </c>
      <c r="F63">
        <v>10</v>
      </c>
      <c r="G63" s="2">
        <f t="shared" si="4"/>
        <v>1.6478873239436621E-2</v>
      </c>
      <c r="H63" s="2">
        <f t="shared" si="4"/>
        <v>2.3924653686836047E-2</v>
      </c>
      <c r="I63" s="2">
        <f t="shared" si="4"/>
        <v>3.1076387769450604E-2</v>
      </c>
      <c r="J63" s="2">
        <f t="shared" si="4"/>
        <v>1.2945517390216238E-2</v>
      </c>
      <c r="K63" s="2">
        <f t="shared" si="4"/>
        <v>1.1129311833092894E-3</v>
      </c>
      <c r="L63" s="2">
        <f t="shared" si="1"/>
        <v>275.08553836326922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 x14ac:dyDescent="0.3">
      <c r="A64" s="5">
        <v>1945</v>
      </c>
      <c r="B64" s="5">
        <v>309.74622499999998</v>
      </c>
      <c r="C64" s="2">
        <v>1981.2</v>
      </c>
      <c r="D64" s="2">
        <v>337.226</v>
      </c>
      <c r="E64">
        <v>1808</v>
      </c>
      <c r="F64">
        <v>10</v>
      </c>
      <c r="G64" s="2">
        <f t="shared" si="4"/>
        <v>1.7089201877934272E-2</v>
      </c>
      <c r="H64" s="2">
        <f t="shared" si="4"/>
        <v>2.4797803385359782E-2</v>
      </c>
      <c r="I64" s="2">
        <f t="shared" si="4"/>
        <v>3.2161608770728232E-2</v>
      </c>
      <c r="J64" s="2">
        <f t="shared" si="4"/>
        <v>1.3379689600728934E-2</v>
      </c>
      <c r="K64" s="2">
        <f t="shared" si="4"/>
        <v>1.1445104529024626E-3</v>
      </c>
      <c r="L64" s="2">
        <f t="shared" si="1"/>
        <v>275.08857281408763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 x14ac:dyDescent="0.3">
      <c r="A65" s="5">
        <v>1944</v>
      </c>
      <c r="B65" s="5">
        <v>311.28789999999998</v>
      </c>
      <c r="C65" s="2">
        <v>1981.2849000000001</v>
      </c>
      <c r="D65" s="2">
        <v>337.17399999999998</v>
      </c>
      <c r="E65">
        <v>1809</v>
      </c>
      <c r="F65">
        <v>10</v>
      </c>
      <c r="G65" s="2">
        <f t="shared" si="4"/>
        <v>1.7699530516431923E-2</v>
      </c>
      <c r="H65" s="2">
        <f t="shared" si="4"/>
        <v>2.566855102295618E-2</v>
      </c>
      <c r="I65" s="2">
        <f t="shared" si="4"/>
        <v>3.3232263267340002E-2</v>
      </c>
      <c r="J65" s="2">
        <f t="shared" si="4"/>
        <v>1.378905891782946E-2</v>
      </c>
      <c r="K65" s="2">
        <f t="shared" si="4"/>
        <v>1.1636642481220529E-3</v>
      </c>
      <c r="L65" s="2">
        <f t="shared" si="1"/>
        <v>275.09155306797265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 x14ac:dyDescent="0.3">
      <c r="A66" s="5">
        <v>1943</v>
      </c>
      <c r="B66" s="5">
        <v>310.51140999999996</v>
      </c>
      <c r="C66" s="2">
        <v>1981.3670999999999</v>
      </c>
      <c r="D66" s="2">
        <v>337.346</v>
      </c>
      <c r="E66">
        <v>1810</v>
      </c>
      <c r="F66">
        <v>10</v>
      </c>
      <c r="G66" s="2">
        <f t="shared" si="4"/>
        <v>1.8309859154929574E-2</v>
      </c>
      <c r="H66" s="2">
        <f t="shared" si="4"/>
        <v>2.6536903207766676E-2</v>
      </c>
      <c r="I66" s="2">
        <f t="shared" si="4"/>
        <v>3.4288546779883043E-2</v>
      </c>
      <c r="J66" s="2">
        <f t="shared" si="4"/>
        <v>1.4175042252841757E-2</v>
      </c>
      <c r="K66" s="2">
        <f t="shared" si="4"/>
        <v>1.1752816121725915E-3</v>
      </c>
      <c r="L66" s="2">
        <f t="shared" si="1"/>
        <v>275.09448563300759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 x14ac:dyDescent="0.3">
      <c r="A67" s="5">
        <v>1943</v>
      </c>
      <c r="B67" s="5">
        <v>311.02906999999999</v>
      </c>
      <c r="C67" s="2">
        <v>1981.4521</v>
      </c>
      <c r="D67" s="2">
        <v>337.58699999999999</v>
      </c>
      <c r="E67">
        <v>1811</v>
      </c>
      <c r="F67">
        <v>11</v>
      </c>
      <c r="G67" s="2">
        <f t="shared" si="4"/>
        <v>1.8920187793427225E-2</v>
      </c>
      <c r="H67" s="2">
        <f t="shared" si="4"/>
        <v>2.7402866529753503E-2</v>
      </c>
      <c r="I67" s="2">
        <f t="shared" si="4"/>
        <v>3.5330652204556605E-2</v>
      </c>
      <c r="J67" s="2">
        <f t="shared" si="4"/>
        <v>1.4538975573400391E-2</v>
      </c>
      <c r="K67" s="2">
        <f t="shared" si="4"/>
        <v>1.1823278996542868E-3</v>
      </c>
      <c r="L67" s="2">
        <f t="shared" si="1"/>
        <v>275.0973750100008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 x14ac:dyDescent="0.3">
      <c r="A68" s="5">
        <v>1942</v>
      </c>
      <c r="B68" s="5">
        <v>310.94942999999995</v>
      </c>
      <c r="C68" s="2">
        <v>1981.5342000000001</v>
      </c>
      <c r="D68" s="2">
        <v>337.83199999999999</v>
      </c>
      <c r="E68">
        <v>1812</v>
      </c>
      <c r="F68">
        <v>11</v>
      </c>
      <c r="G68" s="2">
        <f t="shared" si="4"/>
        <v>1.9591549295774644E-2</v>
      </c>
      <c r="H68" s="2">
        <f t="shared" si="4"/>
        <v>2.8360344274364742E-2</v>
      </c>
      <c r="I68" s="2">
        <f t="shared" si="4"/>
        <v>3.6509004590172374E-2</v>
      </c>
      <c r="J68" s="2">
        <f t="shared" si="4"/>
        <v>1.4999489419527834E-2</v>
      </c>
      <c r="K68" s="2">
        <f t="shared" si="4"/>
        <v>1.233550045856596E-3</v>
      </c>
      <c r="L68" s="2">
        <f t="shared" si="1"/>
        <v>275.10069393762569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 x14ac:dyDescent="0.3">
      <c r="A69" s="5">
        <v>1942</v>
      </c>
      <c r="B69" s="5">
        <v>311.62636999999995</v>
      </c>
      <c r="C69" s="2">
        <v>1981.6192000000001</v>
      </c>
      <c r="D69" s="2">
        <v>338.09300000000002</v>
      </c>
      <c r="E69">
        <v>1813</v>
      </c>
      <c r="F69">
        <v>11</v>
      </c>
      <c r="G69" s="2">
        <f t="shared" si="4"/>
        <v>2.0262910798122064E-2</v>
      </c>
      <c r="H69" s="2">
        <f t="shared" si="4"/>
        <v>2.9315187969072495E-2</v>
      </c>
      <c r="I69" s="2">
        <f t="shared" si="4"/>
        <v>3.7671540404322162E-2</v>
      </c>
      <c r="J69" s="2">
        <f t="shared" si="4"/>
        <v>1.5433695557414716E-2</v>
      </c>
      <c r="K69" s="2">
        <f t="shared" si="4"/>
        <v>1.2646178479845797E-3</v>
      </c>
      <c r="L69" s="2">
        <f t="shared" si="1"/>
        <v>275.1039479525769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 x14ac:dyDescent="0.3">
      <c r="A70" s="5">
        <v>1941</v>
      </c>
      <c r="B70" s="5">
        <v>310.70055499999995</v>
      </c>
      <c r="C70" s="2">
        <v>1981.7040999999999</v>
      </c>
      <c r="D70" s="2">
        <v>338.16500000000002</v>
      </c>
      <c r="E70">
        <v>1814</v>
      </c>
      <c r="F70">
        <v>11</v>
      </c>
      <c r="G70" s="2">
        <f t="shared" si="4"/>
        <v>2.0934272300469483E-2</v>
      </c>
      <c r="H70" s="2">
        <f t="shared" si="4"/>
        <v>3.0267404860226804E-2</v>
      </c>
      <c r="I70" s="2">
        <f t="shared" si="4"/>
        <v>3.88184719467696E-2</v>
      </c>
      <c r="J70" s="2">
        <f t="shared" si="4"/>
        <v>1.5843096863725203E-2</v>
      </c>
      <c r="K70" s="2">
        <f t="shared" si="4"/>
        <v>1.283461422505087E-3</v>
      </c>
      <c r="L70" s="2">
        <f t="shared" si="1"/>
        <v>275.10714670739372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 x14ac:dyDescent="0.3">
      <c r="A71" s="5">
        <v>1940</v>
      </c>
      <c r="B71" s="5">
        <v>310.95575749999995</v>
      </c>
      <c r="C71" s="2">
        <v>1981.7863</v>
      </c>
      <c r="D71" s="2">
        <v>338.072</v>
      </c>
      <c r="E71">
        <v>1815</v>
      </c>
      <c r="F71">
        <v>12</v>
      </c>
      <c r="G71" s="2">
        <f t="shared" ref="G71:K86" si="5">G70*(1-G$5)+G$4*$F70*$L$4/1000</f>
        <v>2.1605633802816902E-2</v>
      </c>
      <c r="H71" s="2">
        <f t="shared" si="5"/>
        <v>3.1217002174242788E-2</v>
      </c>
      <c r="I71" s="2">
        <f t="shared" si="5"/>
        <v>3.9950008667660131E-2</v>
      </c>
      <c r="J71" s="2">
        <f t="shared" si="5"/>
        <v>1.6229110360504465E-2</v>
      </c>
      <c r="K71" s="2">
        <f t="shared" si="5"/>
        <v>1.2948906281903545E-3</v>
      </c>
      <c r="L71" s="2">
        <f t="shared" ref="L71:L134" si="6">SUM(G71:K71,L$5)</f>
        <v>275.11029664563341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 x14ac:dyDescent="0.3">
      <c r="A72" s="5">
        <v>1939</v>
      </c>
      <c r="B72" s="5">
        <v>310.52603333333332</v>
      </c>
      <c r="C72" s="2">
        <v>1981.8712</v>
      </c>
      <c r="D72" s="2">
        <v>338</v>
      </c>
      <c r="E72">
        <v>1816</v>
      </c>
      <c r="F72">
        <v>13</v>
      </c>
      <c r="G72" s="2">
        <f t="shared" si="5"/>
        <v>2.2338028169014087E-2</v>
      </c>
      <c r="H72" s="2">
        <f t="shared" si="5"/>
        <v>3.2257883831270498E-2</v>
      </c>
      <c r="I72" s="2">
        <f t="shared" si="5"/>
        <v>4.1216591947554393E-2</v>
      </c>
      <c r="J72" s="2">
        <f t="shared" si="5"/>
        <v>1.6710443011801919E-2</v>
      </c>
      <c r="K72" s="2">
        <f t="shared" si="5"/>
        <v>1.3487711486621431E-3</v>
      </c>
      <c r="L72" s="2">
        <f t="shared" si="6"/>
        <v>275.11387171810833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x14ac:dyDescent="0.3">
      <c r="A73" s="5">
        <v>1939</v>
      </c>
      <c r="B73" s="5">
        <v>310.93947499999996</v>
      </c>
      <c r="C73" s="2">
        <v>1981.9534000000001</v>
      </c>
      <c r="D73" s="2">
        <v>337.76799999999997</v>
      </c>
      <c r="E73">
        <v>1817</v>
      </c>
      <c r="F73">
        <v>14</v>
      </c>
      <c r="G73" s="2">
        <f t="shared" si="5"/>
        <v>2.3131455399061036E-2</v>
      </c>
      <c r="H73" s="2">
        <f t="shared" si="5"/>
        <v>3.3389798705352955E-2</v>
      </c>
      <c r="I73" s="2">
        <f t="shared" si="5"/>
        <v>4.2616409108362369E-2</v>
      </c>
      <c r="J73" s="2">
        <f t="shared" si="5"/>
        <v>1.7281649533989533E-2</v>
      </c>
      <c r="K73" s="2">
        <f t="shared" si="5"/>
        <v>1.4283996930970686E-3</v>
      </c>
      <c r="L73" s="2">
        <f t="shared" si="6"/>
        <v>275.11784771243987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 x14ac:dyDescent="0.3">
      <c r="A74" s="5">
        <v>1938</v>
      </c>
      <c r="B74" s="5">
        <v>309.55572999999998</v>
      </c>
      <c r="C74" s="2">
        <v>1982.0383999999999</v>
      </c>
      <c r="D74" s="2">
        <v>337.30599999999998</v>
      </c>
      <c r="E74">
        <v>1818</v>
      </c>
      <c r="F74">
        <v>14</v>
      </c>
      <c r="G74" s="2">
        <f t="shared" si="5"/>
        <v>2.3985915492957751E-2</v>
      </c>
      <c r="H74" s="2">
        <f t="shared" si="5"/>
        <v>3.4612496361388197E-2</v>
      </c>
      <c r="I74" s="2">
        <f t="shared" si="5"/>
        <v>4.41476718028758E-2</v>
      </c>
      <c r="J74" s="2">
        <f t="shared" si="5"/>
        <v>1.7937595715373757E-2</v>
      </c>
      <c r="K74" s="2">
        <f t="shared" si="5"/>
        <v>1.5236452034926525E-3</v>
      </c>
      <c r="L74" s="2">
        <f t="shared" si="6"/>
        <v>275.1222073245761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 x14ac:dyDescent="0.3">
      <c r="A75" s="5">
        <v>1936.5</v>
      </c>
      <c r="B75" s="5">
        <v>308.99237250000004</v>
      </c>
      <c r="C75" s="2">
        <v>1982.1233</v>
      </c>
      <c r="D75" s="2">
        <v>337.12700000000001</v>
      </c>
      <c r="E75">
        <v>1819</v>
      </c>
      <c r="F75">
        <v>14</v>
      </c>
      <c r="G75" s="2">
        <f t="shared" si="5"/>
        <v>2.4840375586854466E-2</v>
      </c>
      <c r="H75" s="2">
        <f t="shared" si="5"/>
        <v>3.58318303396137E-2</v>
      </c>
      <c r="I75" s="2">
        <f t="shared" si="5"/>
        <v>4.5658380946400061E-2</v>
      </c>
      <c r="J75" s="2">
        <f t="shared" si="5"/>
        <v>1.8556069753615102E-2</v>
      </c>
      <c r="K75" s="2">
        <f t="shared" si="5"/>
        <v>1.5814145257475524E-3</v>
      </c>
      <c r="L75" s="2">
        <f t="shared" si="6"/>
        <v>275.1264680711522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x14ac:dyDescent="0.3">
      <c r="A76" s="5">
        <v>1934.5</v>
      </c>
      <c r="B76" s="5">
        <v>307.81867799999998</v>
      </c>
      <c r="C76" s="2">
        <v>1982.2</v>
      </c>
      <c r="D76" s="2">
        <v>337.274</v>
      </c>
      <c r="E76">
        <v>1820</v>
      </c>
      <c r="F76">
        <v>14</v>
      </c>
      <c r="G76" s="2">
        <f t="shared" si="5"/>
        <v>2.569483568075118E-2</v>
      </c>
      <c r="H76" s="2">
        <f t="shared" si="5"/>
        <v>3.7047809893607689E-2</v>
      </c>
      <c r="I76" s="2">
        <f t="shared" si="5"/>
        <v>4.7148812421355442E-2</v>
      </c>
      <c r="J76" s="2">
        <f t="shared" si="5"/>
        <v>1.9139212314444338E-2</v>
      </c>
      <c r="K76" s="2">
        <f t="shared" si="5"/>
        <v>1.6164533908859687E-3</v>
      </c>
      <c r="L76" s="2">
        <f t="shared" si="6"/>
        <v>275.13064712370107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 x14ac:dyDescent="0.3">
      <c r="A77" s="5">
        <v>1933</v>
      </c>
      <c r="B77" s="5">
        <v>307.80500000000001</v>
      </c>
      <c r="C77" s="2">
        <v>1982.2849000000001</v>
      </c>
      <c r="D77" s="2">
        <v>337.69799999999998</v>
      </c>
      <c r="E77">
        <v>1821</v>
      </c>
      <c r="F77">
        <v>14</v>
      </c>
      <c r="G77" s="2">
        <f t="shared" si="5"/>
        <v>2.6549295774647895E-2</v>
      </c>
      <c r="H77" s="2">
        <f t="shared" si="5"/>
        <v>3.826044425149152E-2</v>
      </c>
      <c r="I77" s="2">
        <f t="shared" si="5"/>
        <v>4.8619238407098475E-2</v>
      </c>
      <c r="J77" s="2">
        <f t="shared" si="5"/>
        <v>1.9689041774088981E-2</v>
      </c>
      <c r="K77" s="2">
        <f t="shared" si="5"/>
        <v>1.6377055368739543E-3</v>
      </c>
      <c r="L77" s="2">
        <f t="shared" si="6"/>
        <v>275.13475572574418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 x14ac:dyDescent="0.3">
      <c r="A78" s="5">
        <v>1933</v>
      </c>
      <c r="B78" s="5">
        <v>307.20634999999999</v>
      </c>
      <c r="C78" s="2">
        <v>1982.3670999999999</v>
      </c>
      <c r="D78" s="2">
        <v>338.03199999999998</v>
      </c>
      <c r="E78">
        <v>1822</v>
      </c>
      <c r="F78">
        <v>15</v>
      </c>
      <c r="G78" s="2">
        <f t="shared" si="5"/>
        <v>2.740375586854461E-2</v>
      </c>
      <c r="H78" s="2">
        <f t="shared" si="5"/>
        <v>3.9469742615999705E-2</v>
      </c>
      <c r="I78" s="2">
        <f t="shared" si="5"/>
        <v>5.0069927429626737E-2</v>
      </c>
      <c r="J78" s="2">
        <f t="shared" si="5"/>
        <v>2.0207461205288154E-2</v>
      </c>
      <c r="K78" s="2">
        <f t="shared" si="5"/>
        <v>1.6505956150003566E-3</v>
      </c>
      <c r="L78" s="2">
        <f t="shared" si="6"/>
        <v>275.13880148273444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 x14ac:dyDescent="0.3">
      <c r="A79" s="5">
        <v>1929</v>
      </c>
      <c r="B79" s="5">
        <v>305.71715</v>
      </c>
      <c r="C79" s="2">
        <v>1982.4521</v>
      </c>
      <c r="D79" s="2">
        <v>338.18599999999998</v>
      </c>
      <c r="E79">
        <v>1823</v>
      </c>
      <c r="F79">
        <v>16</v>
      </c>
      <c r="G79" s="2">
        <f t="shared" si="5"/>
        <v>2.8319248826291089E-2</v>
      </c>
      <c r="H79" s="2">
        <f t="shared" si="5"/>
        <v>4.0769610878164796E-2</v>
      </c>
      <c r="I79" s="2">
        <f t="shared" si="5"/>
        <v>5.1651379152400506E-2</v>
      </c>
      <c r="J79" s="2">
        <f t="shared" si="5"/>
        <v>2.0813635856237155E-2</v>
      </c>
      <c r="K79" s="2">
        <f t="shared" si="5"/>
        <v>1.7053621993976221E-3</v>
      </c>
      <c r="L79" s="2">
        <f t="shared" si="6"/>
        <v>275.14325923691251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 x14ac:dyDescent="0.3">
      <c r="A80" s="5">
        <v>1928.75</v>
      </c>
      <c r="B80" s="5">
        <v>307.76790750000004</v>
      </c>
      <c r="C80" s="2">
        <v>1982.5342000000001</v>
      </c>
      <c r="D80" s="2">
        <v>338.55099999999999</v>
      </c>
      <c r="E80">
        <v>1824</v>
      </c>
      <c r="F80">
        <v>16</v>
      </c>
      <c r="G80" s="2">
        <f t="shared" si="5"/>
        <v>2.9295774647887334E-2</v>
      </c>
      <c r="H80" s="2">
        <f t="shared" si="5"/>
        <v>4.2159799877490349E-2</v>
      </c>
      <c r="I80" s="2">
        <f t="shared" si="5"/>
        <v>5.3361838397920448E-2</v>
      </c>
      <c r="J80" s="2">
        <f t="shared" si="5"/>
        <v>2.1502552547121346E-2</v>
      </c>
      <c r="K80" s="2">
        <f t="shared" si="5"/>
        <v>1.7855281687698152E-3</v>
      </c>
      <c r="L80" s="2">
        <f t="shared" si="6"/>
        <v>275.14810549363921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 x14ac:dyDescent="0.3">
      <c r="A81" s="5">
        <v>1925</v>
      </c>
      <c r="B81" s="5">
        <v>304.07187499999998</v>
      </c>
      <c r="C81" s="2">
        <v>1982.6192000000001</v>
      </c>
      <c r="D81" s="2">
        <v>338.89800000000002</v>
      </c>
      <c r="E81">
        <v>1825</v>
      </c>
      <c r="F81">
        <v>17</v>
      </c>
      <c r="G81" s="2">
        <f t="shared" si="5"/>
        <v>3.0272300469483579E-2</v>
      </c>
      <c r="H81" s="2">
        <f t="shared" si="5"/>
        <v>4.3546164425312867E-2</v>
      </c>
      <c r="I81" s="2">
        <f t="shared" si="5"/>
        <v>5.5049338805976608E-2</v>
      </c>
      <c r="J81" s="2">
        <f t="shared" si="5"/>
        <v>2.215211359330942E-2</v>
      </c>
      <c r="K81" s="2">
        <f t="shared" si="5"/>
        <v>1.8341512870596341E-3</v>
      </c>
      <c r="L81" s="2">
        <f t="shared" si="6"/>
        <v>275.15285406858112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 x14ac:dyDescent="0.3">
      <c r="A82" s="5">
        <v>1925</v>
      </c>
      <c r="B82" s="5">
        <v>304.81849999999997</v>
      </c>
      <c r="C82" s="2">
        <v>1982.7040999999999</v>
      </c>
      <c r="D82" s="2">
        <v>338.822</v>
      </c>
      <c r="E82">
        <v>1826</v>
      </c>
      <c r="F82">
        <v>17</v>
      </c>
      <c r="G82" s="2">
        <f t="shared" si="5"/>
        <v>3.1309859154929585E-2</v>
      </c>
      <c r="H82" s="2">
        <f t="shared" si="5"/>
        <v>4.5022611756427813E-2</v>
      </c>
      <c r="I82" s="2">
        <f t="shared" si="5"/>
        <v>5.6864423286009796E-2</v>
      </c>
      <c r="J82" s="2">
        <f t="shared" si="5"/>
        <v>2.2881938151073214E-2</v>
      </c>
      <c r="K82" s="2">
        <f t="shared" si="5"/>
        <v>1.9105910558807552E-3</v>
      </c>
      <c r="L82" s="2">
        <f t="shared" si="6"/>
        <v>275.15798942340433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x14ac:dyDescent="0.3">
      <c r="A83" s="5">
        <v>1923.5833333333333</v>
      </c>
      <c r="B83" s="5">
        <v>305.20449499999995</v>
      </c>
      <c r="C83" s="2">
        <v>1982.7863</v>
      </c>
      <c r="D83" s="2">
        <v>338.63400000000001</v>
      </c>
      <c r="E83">
        <v>1827</v>
      </c>
      <c r="F83">
        <v>18</v>
      </c>
      <c r="G83" s="2">
        <f t="shared" si="5"/>
        <v>3.2347417840375592E-2</v>
      </c>
      <c r="H83" s="2">
        <f t="shared" si="5"/>
        <v>4.6494997336789898E-2</v>
      </c>
      <c r="I83" s="2">
        <f t="shared" si="5"/>
        <v>5.8655144584242966E-2</v>
      </c>
      <c r="J83" s="2">
        <f t="shared" si="5"/>
        <v>2.3570070126314454E-2</v>
      </c>
      <c r="K83" s="2">
        <f t="shared" si="5"/>
        <v>1.9569541192921112E-3</v>
      </c>
      <c r="L83" s="2">
        <f t="shared" si="6"/>
        <v>275.16302458400702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 x14ac:dyDescent="0.3">
      <c r="A84" s="5">
        <v>1923</v>
      </c>
      <c r="B84" s="5">
        <v>303.19853499999999</v>
      </c>
      <c r="C84" s="2">
        <v>1982.8712</v>
      </c>
      <c r="D84" s="2">
        <v>338.55700000000002</v>
      </c>
      <c r="E84">
        <v>1828</v>
      </c>
      <c r="F84">
        <v>18</v>
      </c>
      <c r="G84" s="2">
        <f t="shared" si="5"/>
        <v>3.3446009389671363E-2</v>
      </c>
      <c r="H84" s="2">
        <f t="shared" si="5"/>
        <v>4.8057229054011906E-2</v>
      </c>
      <c r="I84" s="2">
        <f t="shared" si="5"/>
        <v>6.0572064460091543E-2</v>
      </c>
      <c r="J84" s="2">
        <f t="shared" si="5"/>
        <v>2.4336262177216007E-2</v>
      </c>
      <c r="K84" s="2">
        <f t="shared" si="5"/>
        <v>2.0320230955368111E-3</v>
      </c>
      <c r="L84" s="2">
        <f t="shared" si="6"/>
        <v>275.1684435881765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 x14ac:dyDescent="0.3">
      <c r="A85" s="5">
        <v>1919</v>
      </c>
      <c r="B85" s="5">
        <v>303.55286499999994</v>
      </c>
      <c r="C85" s="2">
        <v>1982.9534000000001</v>
      </c>
      <c r="D85" s="2">
        <v>338.32799999999997</v>
      </c>
      <c r="E85">
        <v>1829</v>
      </c>
      <c r="F85">
        <v>18</v>
      </c>
      <c r="G85" s="2">
        <f t="shared" si="5"/>
        <v>3.4544600938967135E-2</v>
      </c>
      <c r="H85" s="2">
        <f t="shared" si="5"/>
        <v>4.9615163025069971E-2</v>
      </c>
      <c r="I85" s="2">
        <f t="shared" si="5"/>
        <v>6.2463254256737134E-2</v>
      </c>
      <c r="J85" s="2">
        <f t="shared" si="5"/>
        <v>2.5058684085046169E-2</v>
      </c>
      <c r="K85" s="2">
        <f t="shared" si="5"/>
        <v>2.0775547312224607E-3</v>
      </c>
      <c r="L85" s="2">
        <f t="shared" si="6"/>
        <v>275.17375925703703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 x14ac:dyDescent="0.3">
      <c r="A86" s="5">
        <v>1918.625</v>
      </c>
      <c r="B86" s="5">
        <v>303.26575874999997</v>
      </c>
      <c r="C86" s="2">
        <v>1983.0383999999999</v>
      </c>
      <c r="D86" s="2">
        <v>338.30700000000002</v>
      </c>
      <c r="E86">
        <v>1830</v>
      </c>
      <c r="F86">
        <v>24</v>
      </c>
      <c r="G86" s="2">
        <f t="shared" si="5"/>
        <v>3.5643192488262906E-2</v>
      </c>
      <c r="H86" s="2">
        <f t="shared" si="5"/>
        <v>5.116881107319228E-2</v>
      </c>
      <c r="I86" s="2">
        <f t="shared" si="5"/>
        <v>6.4329059339149938E-2</v>
      </c>
      <c r="J86" s="2">
        <f t="shared" si="5"/>
        <v>2.5739836300471632E-2</v>
      </c>
      <c r="K86" s="2">
        <f t="shared" si="5"/>
        <v>2.1051710642526729E-3</v>
      </c>
      <c r="L86" s="2">
        <f t="shared" si="6"/>
        <v>275.17898607026535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 x14ac:dyDescent="0.3">
      <c r="A87" s="5">
        <v>1916</v>
      </c>
      <c r="B87" s="5">
        <v>301.33425</v>
      </c>
      <c r="C87" s="2">
        <v>1983.1233</v>
      </c>
      <c r="D87" s="2">
        <v>338.42700000000002</v>
      </c>
      <c r="E87">
        <v>1831</v>
      </c>
      <c r="F87">
        <v>23</v>
      </c>
      <c r="G87" s="2">
        <f t="shared" ref="G87:K102" si="7">G86*(1-G$5)+G$4*$F86*$L$4/1000</f>
        <v>3.7107981220657275E-2</v>
      </c>
      <c r="H87" s="2">
        <f t="shared" si="7"/>
        <v>5.3281565270771124E-2</v>
      </c>
      <c r="I87" s="2">
        <f t="shared" si="7"/>
        <v>6.7071228887303033E-2</v>
      </c>
      <c r="J87" s="2">
        <f t="shared" si="7"/>
        <v>2.7086301783386228E-2</v>
      </c>
      <c r="K87" s="2">
        <f t="shared" si="7"/>
        <v>2.4036113577894022E-3</v>
      </c>
      <c r="L87" s="2">
        <f t="shared" si="6"/>
        <v>275.18695068851991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 x14ac:dyDescent="0.3">
      <c r="A88" s="5">
        <v>1914</v>
      </c>
      <c r="B88" s="5">
        <v>300.01884000000001</v>
      </c>
      <c r="C88" s="2">
        <v>1983.2</v>
      </c>
      <c r="D88" s="2">
        <v>338.51900000000001</v>
      </c>
      <c r="E88">
        <v>1832</v>
      </c>
      <c r="F88">
        <v>23</v>
      </c>
      <c r="G88" s="2">
        <f t="shared" si="7"/>
        <v>3.8511737089201879E-2</v>
      </c>
      <c r="H88" s="2">
        <f t="shared" si="7"/>
        <v>5.5294610504767208E-2</v>
      </c>
      <c r="I88" s="2">
        <f t="shared" si="7"/>
        <v>6.9626356605096862E-2</v>
      </c>
      <c r="J88" s="2">
        <f t="shared" si="7"/>
        <v>2.8238477034335203E-2</v>
      </c>
      <c r="K88" s="2">
        <f t="shared" si="7"/>
        <v>2.537676189105555E-3</v>
      </c>
      <c r="L88" s="2">
        <f t="shared" si="6"/>
        <v>275.1942088574225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 x14ac:dyDescent="0.3">
      <c r="A89" s="5">
        <v>1914</v>
      </c>
      <c r="B89" s="5">
        <v>300.68717500000002</v>
      </c>
      <c r="C89" s="2">
        <v>1983.2849000000001</v>
      </c>
      <c r="D89" s="2">
        <v>339.11500000000001</v>
      </c>
      <c r="E89">
        <v>1833</v>
      </c>
      <c r="F89">
        <v>24</v>
      </c>
      <c r="G89" s="2">
        <f t="shared" si="7"/>
        <v>3.9915492957746483E-2</v>
      </c>
      <c r="H89" s="2">
        <f t="shared" si="7"/>
        <v>5.7302117791135622E-2</v>
      </c>
      <c r="I89" s="2">
        <f t="shared" si="7"/>
        <v>7.2147187824961434E-2</v>
      </c>
      <c r="J89" s="2">
        <f t="shared" si="7"/>
        <v>2.9324832135469242E-2</v>
      </c>
      <c r="K89" s="2">
        <f t="shared" si="7"/>
        <v>2.6189906196880039E-3</v>
      </c>
      <c r="L89" s="2">
        <f t="shared" si="6"/>
        <v>275.20130862132902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 x14ac:dyDescent="0.3">
      <c r="A90" s="5">
        <v>1913</v>
      </c>
      <c r="B90" s="5">
        <v>300.73694999999998</v>
      </c>
      <c r="C90" s="2">
        <v>1983.3670999999999</v>
      </c>
      <c r="D90" s="2">
        <v>339.53199999999998</v>
      </c>
      <c r="E90">
        <v>1834</v>
      </c>
      <c r="F90">
        <v>24</v>
      </c>
      <c r="G90" s="2">
        <f t="shared" si="7"/>
        <v>4.1380281690140852E-2</v>
      </c>
      <c r="H90" s="2">
        <f t="shared" si="7"/>
        <v>5.9397999078550895E-2</v>
      </c>
      <c r="I90" s="2">
        <f t="shared" si="7"/>
        <v>7.4784417637399195E-2</v>
      </c>
      <c r="J90" s="2">
        <f t="shared" si="7"/>
        <v>3.0466498077037055E-2</v>
      </c>
      <c r="K90" s="2">
        <f t="shared" si="7"/>
        <v>2.7152586717208455E-3</v>
      </c>
      <c r="L90" s="2">
        <f t="shared" si="6"/>
        <v>275.20874445515483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 x14ac:dyDescent="0.3">
      <c r="A91" s="5">
        <v>1911.5</v>
      </c>
      <c r="B91" s="5">
        <v>298.39029749999997</v>
      </c>
      <c r="C91" s="2">
        <v>1983.4521</v>
      </c>
      <c r="D91" s="2">
        <v>339.601</v>
      </c>
      <c r="E91">
        <v>1835</v>
      </c>
      <c r="F91">
        <v>25</v>
      </c>
      <c r="G91" s="2">
        <f t="shared" si="7"/>
        <v>4.2845070422535221E-2</v>
      </c>
      <c r="H91" s="2">
        <f t="shared" si="7"/>
        <v>6.1488114533878792E-2</v>
      </c>
      <c r="I91" s="2">
        <f t="shared" si="7"/>
        <v>7.7386248927026779E-2</v>
      </c>
      <c r="J91" s="2">
        <f t="shared" si="7"/>
        <v>3.1542944232595134E-2</v>
      </c>
      <c r="K91" s="2">
        <f t="shared" si="7"/>
        <v>2.7736481968295753E-3</v>
      </c>
      <c r="L91" s="2">
        <f t="shared" si="6"/>
        <v>275.21603602631285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 x14ac:dyDescent="0.3">
      <c r="A92" s="5">
        <v>1909</v>
      </c>
      <c r="B92" s="5">
        <v>300.44690500000002</v>
      </c>
      <c r="C92" s="2">
        <v>1983.5342000000001</v>
      </c>
      <c r="D92" s="2">
        <v>340.33800000000002</v>
      </c>
      <c r="E92">
        <v>1836</v>
      </c>
      <c r="F92">
        <v>29</v>
      </c>
      <c r="G92" s="2">
        <f t="shared" si="7"/>
        <v>4.4370892018779355E-2</v>
      </c>
      <c r="H92" s="2">
        <f t="shared" si="7"/>
        <v>6.3666376732710805E-2</v>
      </c>
      <c r="I92" s="2">
        <f t="shared" si="7"/>
        <v>8.010339157640331E-2</v>
      </c>
      <c r="J92" s="2">
        <f t="shared" si="7"/>
        <v>3.2675267295495455E-2</v>
      </c>
      <c r="K92" s="2">
        <f t="shared" si="7"/>
        <v>2.8560115908215916E-3</v>
      </c>
      <c r="L92" s="2">
        <f t="shared" si="6"/>
        <v>275.22367193921423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 x14ac:dyDescent="0.3">
      <c r="A93" s="5">
        <v>1906</v>
      </c>
      <c r="B93" s="5">
        <v>296.85449999999997</v>
      </c>
      <c r="C93" s="2">
        <v>1983.6192000000001</v>
      </c>
      <c r="D93" s="2">
        <v>341.20400000000001</v>
      </c>
      <c r="E93">
        <v>1837</v>
      </c>
      <c r="F93">
        <v>29</v>
      </c>
      <c r="G93" s="2">
        <f t="shared" si="7"/>
        <v>4.614084507042255E-2</v>
      </c>
      <c r="H93" s="2">
        <f t="shared" si="7"/>
        <v>6.6214233321565064E-2</v>
      </c>
      <c r="I93" s="2">
        <f t="shared" si="7"/>
        <v>8.3385002030790176E-2</v>
      </c>
      <c r="J93" s="2">
        <f t="shared" si="7"/>
        <v>3.4212387869746778E-2</v>
      </c>
      <c r="K93" s="2">
        <f t="shared" si="7"/>
        <v>3.0937609417457882E-3</v>
      </c>
      <c r="L93" s="2">
        <f t="shared" si="6"/>
        <v>275.23304622923428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 x14ac:dyDescent="0.3">
      <c r="A94" s="5">
        <v>1906</v>
      </c>
      <c r="B94" s="5">
        <v>298.54685000000001</v>
      </c>
      <c r="C94" s="2">
        <v>1983.7040999999999</v>
      </c>
      <c r="D94" s="2">
        <v>341.35399999999998</v>
      </c>
      <c r="E94">
        <v>1838</v>
      </c>
      <c r="F94">
        <v>30</v>
      </c>
      <c r="G94" s="2">
        <f t="shared" si="7"/>
        <v>4.7910798122065744E-2</v>
      </c>
      <c r="H94" s="2">
        <f t="shared" si="7"/>
        <v>6.8755080680763872E-2</v>
      </c>
      <c r="I94" s="2">
        <f t="shared" si="7"/>
        <v>8.6622564688517131E-2</v>
      </c>
      <c r="J94" s="2">
        <f t="shared" si="7"/>
        <v>3.5661697578075136E-2</v>
      </c>
      <c r="K94" s="2">
        <f t="shared" si="7"/>
        <v>3.2379632124080915E-3</v>
      </c>
      <c r="L94" s="2">
        <f t="shared" si="6"/>
        <v>275.24218810428181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 x14ac:dyDescent="0.3">
      <c r="A95" s="5">
        <v>1904</v>
      </c>
      <c r="B95" s="5">
        <v>295.12097999999997</v>
      </c>
      <c r="C95" s="2">
        <v>1983.7863</v>
      </c>
      <c r="D95" s="2">
        <v>341.25700000000001</v>
      </c>
      <c r="E95">
        <v>1839</v>
      </c>
      <c r="F95">
        <v>31</v>
      </c>
      <c r="G95" s="2">
        <f t="shared" si="7"/>
        <v>4.9741784037558703E-2</v>
      </c>
      <c r="H95" s="2">
        <f t="shared" si="7"/>
        <v>7.1382834806522619E-2</v>
      </c>
      <c r="I95" s="2">
        <f t="shared" si="7"/>
        <v>8.9966905528023985E-2</v>
      </c>
      <c r="J95" s="2">
        <f t="shared" si="7"/>
        <v>3.7145583671204865E-2</v>
      </c>
      <c r="K95" s="2">
        <f t="shared" si="7"/>
        <v>3.3723746675724696E-3</v>
      </c>
      <c r="L95" s="2">
        <f t="shared" si="6"/>
        <v>275.25160948271088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 x14ac:dyDescent="0.3">
      <c r="A96" s="5">
        <v>1902</v>
      </c>
      <c r="B96" s="5">
        <v>295.67980999999997</v>
      </c>
      <c r="C96" s="2">
        <v>1983.8712</v>
      </c>
      <c r="D96" s="2">
        <v>341.29599999999999</v>
      </c>
      <c r="E96">
        <v>1840</v>
      </c>
      <c r="F96">
        <v>33</v>
      </c>
      <c r="G96" s="2">
        <f t="shared" si="7"/>
        <v>5.1633802816901428E-2</v>
      </c>
      <c r="H96" s="2">
        <f t="shared" si="7"/>
        <v>7.409725661572801E-2</v>
      </c>
      <c r="I96" s="2">
        <f t="shared" si="7"/>
        <v>9.3416591306790295E-2</v>
      </c>
      <c r="J96" s="2">
        <f t="shared" si="7"/>
        <v>3.8662070908975402E-2</v>
      </c>
      <c r="K96" s="2">
        <f t="shared" si="7"/>
        <v>3.5008476929537669E-3</v>
      </c>
      <c r="L96" s="2">
        <f t="shared" si="6"/>
        <v>275.26131056934133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 x14ac:dyDescent="0.3">
      <c r="A97" s="5">
        <v>1902</v>
      </c>
      <c r="B97" s="5">
        <v>294.96305000000001</v>
      </c>
      <c r="C97" s="2">
        <v>1983.9534000000001</v>
      </c>
      <c r="D97" s="2">
        <v>341.30700000000002</v>
      </c>
      <c r="E97">
        <v>1841</v>
      </c>
      <c r="F97">
        <v>34</v>
      </c>
      <c r="G97" s="2">
        <f t="shared" si="7"/>
        <v>5.3647887323943683E-2</v>
      </c>
      <c r="H97" s="2">
        <f t="shared" si="7"/>
        <v>7.6992004396606611E-2</v>
      </c>
      <c r="I97" s="2">
        <f t="shared" si="7"/>
        <v>9.712044276194351E-2</v>
      </c>
      <c r="J97" s="2">
        <f t="shared" si="7"/>
        <v>4.032666778250546E-2</v>
      </c>
      <c r="K97" s="2">
        <f t="shared" si="7"/>
        <v>3.6726672354085864E-3</v>
      </c>
      <c r="L97" s="2">
        <f t="shared" si="6"/>
        <v>275.2717596695004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 x14ac:dyDescent="0.3">
      <c r="A98" s="5">
        <v>1899</v>
      </c>
      <c r="B98" s="5">
        <v>294.71417500000001</v>
      </c>
      <c r="C98" s="2">
        <v>1984.0382999999999</v>
      </c>
      <c r="D98" s="2">
        <v>341.27300000000002</v>
      </c>
      <c r="E98">
        <v>1842</v>
      </c>
      <c r="F98">
        <v>36</v>
      </c>
      <c r="G98" s="2">
        <f t="shared" si="7"/>
        <v>5.5723004694835702E-2</v>
      </c>
      <c r="H98" s="2">
        <f t="shared" si="7"/>
        <v>7.9972685353403669E-2</v>
      </c>
      <c r="I98" s="2">
        <f t="shared" si="7"/>
        <v>0.10092481358345068</v>
      </c>
      <c r="J98" s="2">
        <f t="shared" si="7"/>
        <v>4.2013542361920522E-2</v>
      </c>
      <c r="K98" s="2">
        <f t="shared" si="7"/>
        <v>3.8238294126527426E-3</v>
      </c>
      <c r="L98" s="2">
        <f t="shared" si="6"/>
        <v>275.28245787540624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 x14ac:dyDescent="0.3">
      <c r="A99" s="5">
        <v>1899</v>
      </c>
      <c r="B99" s="5">
        <v>295.99701999999996</v>
      </c>
      <c r="C99" s="2">
        <v>1984.123</v>
      </c>
      <c r="D99" s="2">
        <v>341.27100000000002</v>
      </c>
      <c r="E99">
        <v>1843</v>
      </c>
      <c r="F99">
        <v>37</v>
      </c>
      <c r="G99" s="2">
        <f t="shared" si="7"/>
        <v>5.7920187793427252E-2</v>
      </c>
      <c r="H99" s="2">
        <f t="shared" si="7"/>
        <v>8.3132959794997893E-2</v>
      </c>
      <c r="I99" s="2">
        <f t="shared" si="7"/>
        <v>0.10497858928025085</v>
      </c>
      <c r="J99" s="2">
        <f t="shared" si="7"/>
        <v>4.3838792883940027E-2</v>
      </c>
      <c r="K99" s="2">
        <f t="shared" si="7"/>
        <v>4.0094106213552621E-3</v>
      </c>
      <c r="L99" s="2">
        <f t="shared" si="6"/>
        <v>275.29387994037398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 x14ac:dyDescent="0.3">
      <c r="A100" s="5">
        <v>1899</v>
      </c>
      <c r="B100" s="5">
        <v>296.207425</v>
      </c>
      <c r="C100" s="2">
        <v>1984.2021999999999</v>
      </c>
      <c r="D100" s="2">
        <v>341.24200000000002</v>
      </c>
      <c r="E100">
        <v>1844</v>
      </c>
      <c r="F100">
        <v>39</v>
      </c>
      <c r="G100" s="2">
        <f t="shared" si="7"/>
        <v>6.0178403755868567E-2</v>
      </c>
      <c r="H100" s="2">
        <f t="shared" si="7"/>
        <v>8.6378436940727846E-2</v>
      </c>
      <c r="I100" s="2">
        <f t="shared" si="7"/>
        <v>0.10912818744471556</v>
      </c>
      <c r="J100" s="2">
        <f t="shared" si="7"/>
        <v>4.5677143473978089E-2</v>
      </c>
      <c r="K100" s="2">
        <f t="shared" si="7"/>
        <v>4.1689196711073816E-3</v>
      </c>
      <c r="L100" s="2">
        <f t="shared" si="6"/>
        <v>275.30553109128641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 x14ac:dyDescent="0.3">
      <c r="A101" s="5">
        <v>1894</v>
      </c>
      <c r="B101" s="5">
        <v>293.84083500000003</v>
      </c>
      <c r="C101" s="2">
        <v>1984.2869000000001</v>
      </c>
      <c r="D101" s="2">
        <v>341.23200000000003</v>
      </c>
      <c r="E101">
        <v>1845</v>
      </c>
      <c r="F101">
        <v>43</v>
      </c>
      <c r="G101" s="2">
        <f t="shared" si="7"/>
        <v>6.2558685446009413E-2</v>
      </c>
      <c r="H101" s="2">
        <f t="shared" si="7"/>
        <v>8.9802779109021957E-2</v>
      </c>
      <c r="I101" s="2">
        <f t="shared" si="7"/>
        <v>0.11352255663045085</v>
      </c>
      <c r="J101" s="2">
        <f t="shared" si="7"/>
        <v>4.76452166583523E-2</v>
      </c>
      <c r="K101" s="2">
        <f t="shared" si="7"/>
        <v>4.359563513898693E-3</v>
      </c>
      <c r="L101" s="2">
        <f t="shared" si="6"/>
        <v>275.31788880135775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 x14ac:dyDescent="0.3">
      <c r="A102" s="5">
        <v>1893</v>
      </c>
      <c r="B102" s="5">
        <v>294.59803333333332</v>
      </c>
      <c r="C102" s="2">
        <v>1984.3688999999999</v>
      </c>
      <c r="D102" s="2">
        <v>341.39</v>
      </c>
      <c r="E102">
        <v>1846</v>
      </c>
      <c r="F102">
        <v>43</v>
      </c>
      <c r="G102" s="2">
        <f t="shared" si="7"/>
        <v>6.5183098591549318E-2</v>
      </c>
      <c r="H102" s="2">
        <f t="shared" si="7"/>
        <v>9.3593287664085228E-2</v>
      </c>
      <c r="I102" s="2">
        <f t="shared" si="7"/>
        <v>0.11845888085362308</v>
      </c>
      <c r="J102" s="2">
        <f t="shared" si="7"/>
        <v>4.9970343577114801E-2</v>
      </c>
      <c r="K102" s="2">
        <f t="shared" si="7"/>
        <v>4.6629882768671055E-3</v>
      </c>
      <c r="L102" s="2">
        <f t="shared" si="6"/>
        <v>275.33186859896324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 x14ac:dyDescent="0.3">
      <c r="A103" s="5">
        <v>1889</v>
      </c>
      <c r="B103" s="5">
        <v>291.51727</v>
      </c>
      <c r="C103" s="2">
        <v>1984.4536000000001</v>
      </c>
      <c r="D103" s="2">
        <v>341.62</v>
      </c>
      <c r="E103">
        <v>1847</v>
      </c>
      <c r="F103">
        <v>46</v>
      </c>
      <c r="G103" s="2">
        <f t="shared" ref="G103:K118" si="8">G102*(1-G$5)+G$4*$F102*$L$4/1000</f>
        <v>6.7807511737089224E-2</v>
      </c>
      <c r="H103" s="2">
        <f t="shared" si="8"/>
        <v>9.7373368416779404E-2</v>
      </c>
      <c r="I103" s="2">
        <f t="shared" si="8"/>
        <v>0.12332894669279393</v>
      </c>
      <c r="J103" s="2">
        <f t="shared" si="8"/>
        <v>5.2162643304869999E-2</v>
      </c>
      <c r="K103" s="2">
        <f t="shared" si="8"/>
        <v>4.8470246985234857E-3</v>
      </c>
      <c r="L103" s="2">
        <f t="shared" si="6"/>
        <v>275.34551949485007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 x14ac:dyDescent="0.3">
      <c r="A104" s="5">
        <v>1889</v>
      </c>
      <c r="B104" s="5">
        <v>292.22812499999998</v>
      </c>
      <c r="C104" s="2">
        <v>1984.5355</v>
      </c>
      <c r="D104" s="2">
        <v>341.935</v>
      </c>
      <c r="E104">
        <v>1848</v>
      </c>
      <c r="F104">
        <v>47</v>
      </c>
      <c r="G104" s="2">
        <f t="shared" si="8"/>
        <v>7.0615023474178432E-2</v>
      </c>
      <c r="H104" s="2">
        <f t="shared" si="8"/>
        <v>0.10142474019514565</v>
      </c>
      <c r="I104" s="2">
        <f t="shared" si="8"/>
        <v>0.12858434773415406</v>
      </c>
      <c r="J104" s="2">
        <f t="shared" si="8"/>
        <v>5.458181651750707E-2</v>
      </c>
      <c r="K104" s="2">
        <f t="shared" si="8"/>
        <v>5.0994935011844178E-3</v>
      </c>
      <c r="L104" s="2">
        <f t="shared" si="6"/>
        <v>275.3603054214222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 x14ac:dyDescent="0.3">
      <c r="A105" s="5">
        <v>1887</v>
      </c>
      <c r="B105" s="5">
        <v>293.71867500000002</v>
      </c>
      <c r="C105" s="2">
        <v>1984.6202000000001</v>
      </c>
      <c r="D105" s="2">
        <v>342.35899999999998</v>
      </c>
      <c r="E105">
        <v>1849</v>
      </c>
      <c r="F105">
        <v>50</v>
      </c>
      <c r="G105" s="2">
        <f t="shared" si="8"/>
        <v>7.3483568075117398E-2</v>
      </c>
      <c r="H105" s="2">
        <f t="shared" si="8"/>
        <v>0.10555886324223084</v>
      </c>
      <c r="I105" s="2">
        <f t="shared" si="8"/>
        <v>0.13391944228772401</v>
      </c>
      <c r="J105" s="2">
        <f t="shared" si="8"/>
        <v>5.6980160862054464E-2</v>
      </c>
      <c r="K105" s="2">
        <f t="shared" si="8"/>
        <v>5.2995719274267234E-3</v>
      </c>
      <c r="L105" s="2">
        <f t="shared" si="6"/>
        <v>275.37524160639458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 x14ac:dyDescent="0.3">
      <c r="A106" s="5">
        <v>1886</v>
      </c>
      <c r="B106" s="5">
        <v>290.62266999999997</v>
      </c>
      <c r="C106" s="2">
        <v>1984.7049</v>
      </c>
      <c r="D106" s="2">
        <v>342.50799999999998</v>
      </c>
      <c r="E106">
        <v>1850</v>
      </c>
      <c r="F106">
        <v>54</v>
      </c>
      <c r="G106" s="2">
        <f t="shared" si="8"/>
        <v>7.6535211267605666E-2</v>
      </c>
      <c r="H106" s="2">
        <f t="shared" si="8"/>
        <v>0.10996330333405055</v>
      </c>
      <c r="I106" s="2">
        <f t="shared" si="8"/>
        <v>0.1396336301416678</v>
      </c>
      <c r="J106" s="2">
        <f t="shared" si="8"/>
        <v>5.9593608010300766E-2</v>
      </c>
      <c r="K106" s="2">
        <f t="shared" si="8"/>
        <v>5.5617706977122696E-3</v>
      </c>
      <c r="L106" s="2">
        <f t="shared" si="6"/>
        <v>275.39128752345135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 x14ac:dyDescent="0.3">
      <c r="A107" s="5">
        <v>1884</v>
      </c>
      <c r="B107" s="5">
        <v>289.80905999999999</v>
      </c>
      <c r="C107" s="2">
        <v>1984.7869000000001</v>
      </c>
      <c r="D107" s="2">
        <v>342.47199999999998</v>
      </c>
      <c r="E107">
        <v>1851</v>
      </c>
      <c r="F107">
        <v>54</v>
      </c>
      <c r="G107" s="2">
        <f t="shared" si="8"/>
        <v>7.9830985915492994E-2</v>
      </c>
      <c r="H107" s="2">
        <f t="shared" si="8"/>
        <v>0.11473121353394743</v>
      </c>
      <c r="I107" s="2">
        <f t="shared" si="8"/>
        <v>0.14587205761400859</v>
      </c>
      <c r="J107" s="2">
        <f t="shared" si="8"/>
        <v>6.2527240707341433E-2</v>
      </c>
      <c r="K107" s="2">
        <f t="shared" si="8"/>
        <v>5.9085957180594504E-3</v>
      </c>
      <c r="L107" s="2">
        <f t="shared" si="6"/>
        <v>275.40887009348887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 x14ac:dyDescent="0.3">
      <c r="A108" s="5">
        <v>1883</v>
      </c>
      <c r="B108" s="5">
        <v>291.87700000000001</v>
      </c>
      <c r="C108" s="2">
        <v>1984.8715999999999</v>
      </c>
      <c r="D108" s="2">
        <v>342.42599999999999</v>
      </c>
      <c r="E108">
        <v>1852</v>
      </c>
      <c r="F108">
        <v>57</v>
      </c>
      <c r="G108" s="2">
        <f t="shared" si="8"/>
        <v>8.3126760563380322E-2</v>
      </c>
      <c r="H108" s="2">
        <f t="shared" si="8"/>
        <v>0.11948600707032649</v>
      </c>
      <c r="I108" s="2">
        <f t="shared" si="8"/>
        <v>0.15202674907057337</v>
      </c>
      <c r="J108" s="2">
        <f t="shared" si="8"/>
        <v>6.5293284191315623E-2</v>
      </c>
      <c r="K108" s="2">
        <f t="shared" si="8"/>
        <v>6.1189557264554736E-3</v>
      </c>
      <c r="L108" s="2">
        <f t="shared" si="6"/>
        <v>275.42605175662203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 x14ac:dyDescent="0.3">
      <c r="A109" s="5">
        <v>1878</v>
      </c>
      <c r="B109" s="5">
        <v>288.79094999999995</v>
      </c>
      <c r="C109" s="2">
        <v>1984.9536000000001</v>
      </c>
      <c r="D109" s="2">
        <v>342.34199999999998</v>
      </c>
      <c r="E109">
        <v>1853</v>
      </c>
      <c r="F109">
        <v>59</v>
      </c>
      <c r="G109" s="2">
        <f t="shared" si="8"/>
        <v>8.6605633802816939E-2</v>
      </c>
      <c r="H109" s="2">
        <f t="shared" si="8"/>
        <v>0.12450941016836632</v>
      </c>
      <c r="I109" s="2">
        <f t="shared" si="8"/>
        <v>0.15854953269309094</v>
      </c>
      <c r="J109" s="2">
        <f t="shared" si="8"/>
        <v>6.8253424983145988E-2</v>
      </c>
      <c r="K109" s="2">
        <f t="shared" si="8"/>
        <v>6.3873905915476032E-3</v>
      </c>
      <c r="L109" s="2">
        <f t="shared" si="6"/>
        <v>275.44430539223896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 x14ac:dyDescent="0.3">
      <c r="A110" s="5">
        <v>1874</v>
      </c>
      <c r="B110" s="5">
        <v>290.52176999999995</v>
      </c>
      <c r="C110" s="2">
        <v>1985.0383999999999</v>
      </c>
      <c r="D110" s="2">
        <v>342.32900000000001</v>
      </c>
      <c r="E110">
        <v>1854</v>
      </c>
      <c r="F110">
        <v>69</v>
      </c>
      <c r="G110" s="2">
        <f t="shared" si="8"/>
        <v>9.0206572769953086E-2</v>
      </c>
      <c r="H110" s="2">
        <f t="shared" si="8"/>
        <v>0.12970678716151648</v>
      </c>
      <c r="I110" s="2">
        <f t="shared" si="8"/>
        <v>0.16528523298001818</v>
      </c>
      <c r="J110" s="2">
        <f t="shared" si="8"/>
        <v>7.1279204021829703E-2</v>
      </c>
      <c r="K110" s="2">
        <f t="shared" si="8"/>
        <v>6.6441012809768281E-3</v>
      </c>
      <c r="L110" s="2">
        <f t="shared" si="6"/>
        <v>275.4631218982143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 x14ac:dyDescent="0.3">
      <c r="A111" s="5">
        <v>1873</v>
      </c>
      <c r="B111" s="5">
        <v>287.16828499999997</v>
      </c>
      <c r="C111" s="2">
        <v>1985.1233</v>
      </c>
      <c r="D111" s="2">
        <v>342.28899999999999</v>
      </c>
      <c r="E111">
        <v>1855</v>
      </c>
      <c r="F111">
        <v>71</v>
      </c>
      <c r="G111" s="2">
        <f t="shared" si="8"/>
        <v>9.4417840375586884E-2</v>
      </c>
      <c r="H111" s="2">
        <f t="shared" si="8"/>
        <v>0.13582883315131003</v>
      </c>
      <c r="I111" s="2">
        <f t="shared" si="8"/>
        <v>0.17343286996702248</v>
      </c>
      <c r="J111" s="2">
        <f t="shared" si="8"/>
        <v>7.5305838736831401E-2</v>
      </c>
      <c r="K111" s="2">
        <f t="shared" si="8"/>
        <v>7.2692877528667387E-3</v>
      </c>
      <c r="L111" s="2">
        <f t="shared" si="6"/>
        <v>275.48625466998362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 x14ac:dyDescent="0.3">
      <c r="A112" s="5">
        <v>1870</v>
      </c>
      <c r="B112" s="5">
        <v>287.39724999999999</v>
      </c>
      <c r="C112" s="2">
        <v>1985.2</v>
      </c>
      <c r="D112" s="2">
        <v>342.31900000000002</v>
      </c>
      <c r="E112">
        <v>1856</v>
      </c>
      <c r="F112">
        <v>76</v>
      </c>
      <c r="G112" s="2">
        <f t="shared" si="8"/>
        <v>9.8751173708920212E-2</v>
      </c>
      <c r="H112" s="2">
        <f t="shared" si="8"/>
        <v>0.14212183063676986</v>
      </c>
      <c r="I112" s="2">
        <f t="shared" si="8"/>
        <v>0.18177161383583249</v>
      </c>
      <c r="J112" s="2">
        <f t="shared" si="8"/>
        <v>7.9337186253757783E-2</v>
      </c>
      <c r="K112" s="2">
        <f t="shared" si="8"/>
        <v>7.7423792297205626E-3</v>
      </c>
      <c r="L112" s="2">
        <f t="shared" si="6"/>
        <v>275.50972418366501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 x14ac:dyDescent="0.3">
      <c r="A113" s="5">
        <v>1867</v>
      </c>
      <c r="B113" s="5">
        <v>285.217105</v>
      </c>
      <c r="C113" s="2">
        <v>1985.2849000000001</v>
      </c>
      <c r="D113" s="2">
        <v>342.488</v>
      </c>
      <c r="E113">
        <v>1857</v>
      </c>
      <c r="F113">
        <v>77</v>
      </c>
      <c r="G113" s="2">
        <f t="shared" si="8"/>
        <v>0.10338967136150237</v>
      </c>
      <c r="H113" s="2">
        <f t="shared" si="8"/>
        <v>0.14886699946606516</v>
      </c>
      <c r="I113" s="2">
        <f t="shared" si="8"/>
        <v>0.19074960365753016</v>
      </c>
      <c r="J113" s="2">
        <f t="shared" si="8"/>
        <v>8.372509002110759E-2</v>
      </c>
      <c r="K113" s="2">
        <f t="shared" si="8"/>
        <v>8.2640654993186968E-3</v>
      </c>
      <c r="L113" s="2">
        <f t="shared" si="6"/>
        <v>275.53499543000555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 x14ac:dyDescent="0.3">
      <c r="A114" s="5">
        <v>1864</v>
      </c>
      <c r="B114" s="5">
        <v>285.40895</v>
      </c>
      <c r="C114" s="2">
        <v>1985.3670999999999</v>
      </c>
      <c r="D114" s="2">
        <v>342.76799999999997</v>
      </c>
      <c r="E114">
        <v>1858</v>
      </c>
      <c r="F114">
        <v>78</v>
      </c>
      <c r="G114" s="2">
        <f t="shared" si="8"/>
        <v>0.1080892018779343</v>
      </c>
      <c r="H114" s="2">
        <f t="shared" si="8"/>
        <v>0.15568750884784924</v>
      </c>
      <c r="I114" s="2">
        <f t="shared" si="8"/>
        <v>0.19975732011208866</v>
      </c>
      <c r="J114" s="2">
        <f t="shared" si="8"/>
        <v>8.7979697533180135E-2</v>
      </c>
      <c r="K114" s="2">
        <f t="shared" si="8"/>
        <v>8.6274325733885857E-3</v>
      </c>
      <c r="L114" s="2">
        <f t="shared" si="6"/>
        <v>275.56014116094445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 x14ac:dyDescent="0.3">
      <c r="A115" s="5">
        <v>1862</v>
      </c>
      <c r="B115" s="5">
        <v>286.55107499999997</v>
      </c>
      <c r="C115" s="2">
        <v>1985.4521</v>
      </c>
      <c r="D115" s="2">
        <v>343.15899999999999</v>
      </c>
      <c r="E115">
        <v>1859</v>
      </c>
      <c r="F115">
        <v>83</v>
      </c>
      <c r="G115" s="2">
        <f t="shared" si="8"/>
        <v>0.11284976525821599</v>
      </c>
      <c r="H115" s="2">
        <f t="shared" si="8"/>
        <v>0.16258315151800956</v>
      </c>
      <c r="I115" s="2">
        <f t="shared" si="8"/>
        <v>0.20879436419033309</v>
      </c>
      <c r="J115" s="2">
        <f t="shared" si="8"/>
        <v>9.2108623585975338E-2</v>
      </c>
      <c r="K115" s="2">
        <f t="shared" si="8"/>
        <v>8.8947742013495579E-3</v>
      </c>
      <c r="L115" s="2">
        <f t="shared" si="6"/>
        <v>275.58523067875387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 x14ac:dyDescent="0.3">
      <c r="A116" s="5">
        <v>1859</v>
      </c>
      <c r="B116" s="5">
        <v>286.48409000000004</v>
      </c>
      <c r="C116" s="2">
        <v>1985.5342000000001</v>
      </c>
      <c r="D116" s="2">
        <v>343.65600000000001</v>
      </c>
      <c r="E116">
        <v>1860</v>
      </c>
      <c r="F116">
        <v>91</v>
      </c>
      <c r="G116" s="2">
        <f t="shared" si="8"/>
        <v>0.11791549295774652</v>
      </c>
      <c r="H116" s="2">
        <f t="shared" si="8"/>
        <v>0.16992930763708347</v>
      </c>
      <c r="I116" s="2">
        <f t="shared" si="8"/>
        <v>0.21846128120597164</v>
      </c>
      <c r="J116" s="2">
        <f t="shared" si="8"/>
        <v>9.6588531534212541E-2</v>
      </c>
      <c r="K116" s="2">
        <f t="shared" si="8"/>
        <v>9.2916668793629337E-3</v>
      </c>
      <c r="L116" s="2">
        <f t="shared" si="6"/>
        <v>275.61218628021436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 x14ac:dyDescent="0.3">
      <c r="A117" s="5">
        <v>1855</v>
      </c>
      <c r="B117" s="5">
        <v>284.9085</v>
      </c>
      <c r="C117" s="2">
        <v>1985.6192000000001</v>
      </c>
      <c r="D117" s="2">
        <v>344.06900000000002</v>
      </c>
      <c r="E117">
        <v>1861</v>
      </c>
      <c r="F117">
        <v>95</v>
      </c>
      <c r="G117" s="2">
        <f t="shared" si="8"/>
        <v>0.12346948356807516</v>
      </c>
      <c r="H117" s="2">
        <f t="shared" si="8"/>
        <v>0.17800642796994795</v>
      </c>
      <c r="I117" s="2">
        <f t="shared" si="8"/>
        <v>0.22920032084185249</v>
      </c>
      <c r="J117" s="2">
        <f t="shared" si="8"/>
        <v>0.10175148356169764</v>
      </c>
      <c r="K117" s="2">
        <f t="shared" si="8"/>
        <v>9.907981311653595E-3</v>
      </c>
      <c r="L117" s="2">
        <f t="shared" si="6"/>
        <v>275.6423356972532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 x14ac:dyDescent="0.3">
      <c r="A118" s="5">
        <v>1854</v>
      </c>
      <c r="B118" s="5">
        <v>287.02756499999998</v>
      </c>
      <c r="C118" s="2">
        <v>1985.7040999999999</v>
      </c>
      <c r="D118" s="2">
        <v>344.197</v>
      </c>
      <c r="E118">
        <v>1862</v>
      </c>
      <c r="F118">
        <v>97</v>
      </c>
      <c r="G118" s="2">
        <f t="shared" si="8"/>
        <v>0.12926760563380285</v>
      </c>
      <c r="H118" s="2">
        <f t="shared" si="8"/>
        <v>0.18643691475773536</v>
      </c>
      <c r="I118" s="2">
        <f t="shared" si="8"/>
        <v>0.24039615344071119</v>
      </c>
      <c r="J118" s="2">
        <f t="shared" si="8"/>
        <v>0.10708897593949951</v>
      </c>
      <c r="K118" s="2">
        <f t="shared" si="8"/>
        <v>1.0469588338091314E-2</v>
      </c>
      <c r="L118" s="2">
        <f t="shared" si="6"/>
        <v>275.67365923810985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 x14ac:dyDescent="0.3">
      <c r="A119" s="5">
        <v>1851</v>
      </c>
      <c r="B119" s="5">
        <v>285.17396666666662</v>
      </c>
      <c r="C119" s="2">
        <v>1985.7863</v>
      </c>
      <c r="D119" s="2">
        <v>344.19499999999999</v>
      </c>
      <c r="E119">
        <v>1863</v>
      </c>
      <c r="F119">
        <v>104</v>
      </c>
      <c r="G119" s="2">
        <f t="shared" ref="G119:K134" si="9">G118*(1-G$5)+G$4*$F118*$L$4/1000</f>
        <v>0.13518779342723009</v>
      </c>
      <c r="H119" s="2">
        <f t="shared" si="9"/>
        <v>0.19503200245153268</v>
      </c>
      <c r="I119" s="2">
        <f t="shared" si="9"/>
        <v>0.25174217816249217</v>
      </c>
      <c r="J119" s="2">
        <f t="shared" si="9"/>
        <v>0.11235629594209656</v>
      </c>
      <c r="K119" s="2">
        <f t="shared" si="9"/>
        <v>1.0904116931950857E-2</v>
      </c>
      <c r="L119" s="2">
        <f t="shared" si="6"/>
        <v>275.7052223869153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 x14ac:dyDescent="0.3">
      <c r="A120" s="5">
        <v>1849</v>
      </c>
      <c r="B120" s="5">
        <v>287.73346999999995</v>
      </c>
      <c r="C120" s="2">
        <v>1985.8712</v>
      </c>
      <c r="D120" s="2">
        <v>343.94499999999999</v>
      </c>
      <c r="E120">
        <v>1864</v>
      </c>
      <c r="F120">
        <v>112</v>
      </c>
      <c r="G120" s="2">
        <f t="shared" si="9"/>
        <v>0.14153521126760568</v>
      </c>
      <c r="H120" s="2">
        <f t="shared" si="9"/>
        <v>0.20426072179740112</v>
      </c>
      <c r="I120" s="2">
        <f t="shared" si="9"/>
        <v>0.26398755274493857</v>
      </c>
      <c r="J120" s="2">
        <f t="shared" si="9"/>
        <v>0.11814430675676638</v>
      </c>
      <c r="K120" s="2">
        <f t="shared" si="9"/>
        <v>1.1496310344301069E-2</v>
      </c>
      <c r="L120" s="2">
        <f t="shared" si="6"/>
        <v>275.73942410291102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 x14ac:dyDescent="0.3">
      <c r="A121" s="5">
        <v>1846</v>
      </c>
      <c r="B121" s="5">
        <v>283.29579000000001</v>
      </c>
      <c r="C121" s="2">
        <v>1985.9534000000001</v>
      </c>
      <c r="D121" s="2">
        <v>343.71</v>
      </c>
      <c r="E121">
        <v>1865</v>
      </c>
      <c r="F121">
        <v>119</v>
      </c>
      <c r="G121" s="2">
        <f t="shared" si="9"/>
        <v>0.1483708920187794</v>
      </c>
      <c r="H121" s="2">
        <f t="shared" si="9"/>
        <v>0.21421522636933563</v>
      </c>
      <c r="I121" s="2">
        <f t="shared" si="9"/>
        <v>0.27727044030209569</v>
      </c>
      <c r="J121" s="2">
        <f t="shared" si="9"/>
        <v>0.12454063384641034</v>
      </c>
      <c r="K121" s="2">
        <f t="shared" si="9"/>
        <v>1.2231080659831414E-2</v>
      </c>
      <c r="L121" s="2">
        <f t="shared" si="6"/>
        <v>275.77662827319648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 x14ac:dyDescent="0.3">
      <c r="A122" s="5">
        <v>1846</v>
      </c>
      <c r="B122" s="5">
        <v>284.95827500000001</v>
      </c>
      <c r="C122" s="2">
        <v>1986.0383999999999</v>
      </c>
      <c r="D122" s="2">
        <v>343.71499999999997</v>
      </c>
      <c r="E122">
        <v>1866</v>
      </c>
      <c r="F122">
        <v>122</v>
      </c>
      <c r="G122" s="2">
        <f t="shared" si="9"/>
        <v>0.15563380281690148</v>
      </c>
      <c r="H122" s="2">
        <f t="shared" si="9"/>
        <v>0.22479962279686366</v>
      </c>
      <c r="I122" s="2">
        <f t="shared" si="9"/>
        <v>0.2914266799540296</v>
      </c>
      <c r="J122" s="2">
        <f t="shared" si="9"/>
        <v>0.13139315512267852</v>
      </c>
      <c r="K122" s="2">
        <f t="shared" si="9"/>
        <v>1.3005379881699876E-2</v>
      </c>
      <c r="L122" s="2">
        <f t="shared" si="6"/>
        <v>275.81625864057219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 x14ac:dyDescent="0.3">
      <c r="A123" s="5">
        <v>1844</v>
      </c>
      <c r="B123" s="5">
        <v>286.49905000000001</v>
      </c>
      <c r="C123" s="2">
        <v>1986.1233</v>
      </c>
      <c r="D123" s="2">
        <v>343.74099999999999</v>
      </c>
      <c r="E123">
        <v>1867</v>
      </c>
      <c r="F123">
        <v>130</v>
      </c>
      <c r="G123" s="2">
        <f t="shared" si="9"/>
        <v>0.16307981220657283</v>
      </c>
      <c r="H123" s="2">
        <f t="shared" si="9"/>
        <v>0.23563659137419701</v>
      </c>
      <c r="I123" s="2">
        <f t="shared" si="9"/>
        <v>0.30584361006389127</v>
      </c>
      <c r="J123" s="2">
        <f t="shared" si="9"/>
        <v>0.13820632607782224</v>
      </c>
      <c r="K123" s="2">
        <f t="shared" si="9"/>
        <v>1.3615861169977268E-2</v>
      </c>
      <c r="L123" s="2">
        <f t="shared" si="6"/>
        <v>275.85638220089248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 x14ac:dyDescent="0.3">
      <c r="A124" s="6">
        <v>1841</v>
      </c>
      <c r="B124" s="6">
        <v>283.01704999999998</v>
      </c>
      <c r="C124" s="2">
        <v>1986.2</v>
      </c>
      <c r="D124" s="2">
        <v>343.76499999999999</v>
      </c>
      <c r="E124">
        <v>1868</v>
      </c>
      <c r="F124">
        <v>135</v>
      </c>
      <c r="G124" s="2">
        <f t="shared" si="9"/>
        <v>0.17101408450704231</v>
      </c>
      <c r="H124" s="2">
        <f t="shared" si="9"/>
        <v>0.24719492083587488</v>
      </c>
      <c r="I124" s="2">
        <f t="shared" si="9"/>
        <v>0.3212689051927155</v>
      </c>
      <c r="J124" s="2">
        <f t="shared" si="9"/>
        <v>0.14556924913206956</v>
      </c>
      <c r="K124" s="2">
        <f t="shared" si="9"/>
        <v>1.4361723642958468E-2</v>
      </c>
      <c r="L124" s="2">
        <f t="shared" si="6"/>
        <v>275.89940888331068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 x14ac:dyDescent="0.3">
      <c r="A125" s="5">
        <v>1979</v>
      </c>
      <c r="B125" s="5">
        <v>332.04542500000002</v>
      </c>
      <c r="C125" s="2">
        <v>1986.2849000000001</v>
      </c>
      <c r="D125" s="2">
        <v>343.78399999999999</v>
      </c>
      <c r="E125">
        <v>1869</v>
      </c>
      <c r="F125">
        <v>142</v>
      </c>
      <c r="G125" s="2">
        <f t="shared" si="9"/>
        <v>0.17925352112676063</v>
      </c>
      <c r="H125" s="2">
        <f t="shared" si="9"/>
        <v>0.25919093655569109</v>
      </c>
      <c r="I125" s="2">
        <f t="shared" si="9"/>
        <v>0.3372383262188145</v>
      </c>
      <c r="J125" s="2">
        <f t="shared" si="9"/>
        <v>0.15309840600028318</v>
      </c>
      <c r="K125" s="2">
        <f t="shared" si="9"/>
        <v>1.5048853884788209E-2</v>
      </c>
      <c r="L125" s="2">
        <f t="shared" si="6"/>
        <v>275.94383004378636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 x14ac:dyDescent="0.3">
      <c r="A126" s="5">
        <v>1979</v>
      </c>
      <c r="B126" s="5">
        <v>335.24097999999998</v>
      </c>
      <c r="C126" s="2">
        <v>1986.3670999999999</v>
      </c>
      <c r="D126" s="2">
        <v>343.91699999999997</v>
      </c>
      <c r="E126">
        <v>1870</v>
      </c>
      <c r="F126">
        <v>147</v>
      </c>
      <c r="G126" s="2">
        <f t="shared" si="9"/>
        <v>0.18792018779342728</v>
      </c>
      <c r="H126" s="2">
        <f t="shared" si="9"/>
        <v>0.27181122787289291</v>
      </c>
      <c r="I126" s="2">
        <f t="shared" si="9"/>
        <v>0.35404503903283641</v>
      </c>
      <c r="J126" s="2">
        <f t="shared" si="9"/>
        <v>0.16101904205132372</v>
      </c>
      <c r="K126" s="2">
        <f t="shared" si="9"/>
        <v>1.5794257941326287E-2</v>
      </c>
      <c r="L126" s="2">
        <f t="shared" si="6"/>
        <v>275.99058975469183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x14ac:dyDescent="0.3">
      <c r="A127" s="5">
        <v>1976</v>
      </c>
      <c r="B127" s="5">
        <v>331.19925000000001</v>
      </c>
      <c r="C127" s="2">
        <v>1986.4521</v>
      </c>
      <c r="D127" s="2">
        <v>344.23599999999999</v>
      </c>
      <c r="E127">
        <v>1871</v>
      </c>
      <c r="F127">
        <v>156</v>
      </c>
      <c r="G127" s="2">
        <f t="shared" si="9"/>
        <v>0.19689201877934279</v>
      </c>
      <c r="H127" s="2">
        <f t="shared" si="9"/>
        <v>0.28486628395941649</v>
      </c>
      <c r="I127" s="2">
        <f t="shared" si="9"/>
        <v>0.37137733550514834</v>
      </c>
      <c r="J127" s="2">
        <f t="shared" si="9"/>
        <v>0.16907405152619248</v>
      </c>
      <c r="K127" s="2">
        <f t="shared" si="9"/>
        <v>1.6481110139528358E-2</v>
      </c>
      <c r="L127" s="2">
        <f t="shared" si="6"/>
        <v>276.0386907999096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x14ac:dyDescent="0.3">
      <c r="A128" s="5">
        <v>1974</v>
      </c>
      <c r="B128" s="5">
        <v>328.063425</v>
      </c>
      <c r="C128" s="2">
        <v>1986.5342000000001</v>
      </c>
      <c r="D128" s="2">
        <v>344.685</v>
      </c>
      <c r="E128">
        <v>1872</v>
      </c>
      <c r="F128">
        <v>173</v>
      </c>
      <c r="G128" s="2">
        <f t="shared" si="9"/>
        <v>0.20641314553990617</v>
      </c>
      <c r="H128" s="2">
        <f t="shared" si="9"/>
        <v>0.29873049561884224</v>
      </c>
      <c r="I128" s="2">
        <f t="shared" si="9"/>
        <v>0.38982909989531839</v>
      </c>
      <c r="J128" s="2">
        <f t="shared" si="9"/>
        <v>0.1777252416617118</v>
      </c>
      <c r="K128" s="2">
        <f t="shared" si="9"/>
        <v>1.7320242267696538E-2</v>
      </c>
      <c r="L128" s="2">
        <f t="shared" si="6"/>
        <v>276.09001822498345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 x14ac:dyDescent="0.3">
      <c r="A129" s="5">
        <v>1973</v>
      </c>
      <c r="B129" s="5">
        <v>326.39999999999998</v>
      </c>
      <c r="C129" s="2">
        <v>1986.6192000000001</v>
      </c>
      <c r="D129" s="2">
        <v>345.05700000000002</v>
      </c>
      <c r="E129">
        <v>1873</v>
      </c>
      <c r="F129">
        <v>184</v>
      </c>
      <c r="G129" s="2">
        <f t="shared" si="9"/>
        <v>0.21697183098591555</v>
      </c>
      <c r="H129" s="2">
        <f t="shared" si="9"/>
        <v>0.31415281054891597</v>
      </c>
      <c r="I129" s="2">
        <f t="shared" si="9"/>
        <v>0.41058718394974597</v>
      </c>
      <c r="J129" s="2">
        <f t="shared" si="9"/>
        <v>0.18787752166719446</v>
      </c>
      <c r="K129" s="2">
        <f t="shared" si="9"/>
        <v>1.8627323696708151E-2</v>
      </c>
      <c r="L129" s="2">
        <f t="shared" si="6"/>
        <v>276.14821667084846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x14ac:dyDescent="0.3">
      <c r="A130" s="5">
        <v>1972</v>
      </c>
      <c r="B130" s="5">
        <v>324.13119999999998</v>
      </c>
      <c r="C130" s="2">
        <v>1986.7040999999999</v>
      </c>
      <c r="D130" s="2">
        <v>345.23700000000002</v>
      </c>
      <c r="E130">
        <v>1874</v>
      </c>
      <c r="F130">
        <v>174</v>
      </c>
      <c r="G130" s="2">
        <f t="shared" si="9"/>
        <v>0.22820187793427235</v>
      </c>
      <c r="H130" s="2">
        <f t="shared" si="9"/>
        <v>0.33056556207926358</v>
      </c>
      <c r="I130" s="2">
        <f t="shared" si="9"/>
        <v>0.43271922237473287</v>
      </c>
      <c r="J130" s="2">
        <f t="shared" si="9"/>
        <v>0.19874091364546542</v>
      </c>
      <c r="K130" s="2">
        <f t="shared" si="9"/>
        <v>1.9936540583027323E-2</v>
      </c>
      <c r="L130" s="2">
        <f t="shared" si="6"/>
        <v>276.21016411661674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 x14ac:dyDescent="0.3">
      <c r="A131" s="5">
        <v>1971.2</v>
      </c>
      <c r="B131" s="5">
        <v>325.22624999999999</v>
      </c>
      <c r="C131" s="2">
        <v>1986.7863</v>
      </c>
      <c r="D131" s="2">
        <v>345.30700000000002</v>
      </c>
      <c r="E131">
        <v>1875</v>
      </c>
      <c r="F131">
        <v>188</v>
      </c>
      <c r="G131" s="2">
        <f t="shared" si="9"/>
        <v>0.23882159624413152</v>
      </c>
      <c r="H131" s="2">
        <f t="shared" si="9"/>
        <v>0.34599419450326874</v>
      </c>
      <c r="I131" s="2">
        <f t="shared" si="9"/>
        <v>0.45305184353103534</v>
      </c>
      <c r="J131" s="2">
        <f t="shared" si="9"/>
        <v>0.20781000527275781</v>
      </c>
      <c r="K131" s="2">
        <f t="shared" si="9"/>
        <v>2.0261137196718296E-2</v>
      </c>
      <c r="L131" s="2">
        <f t="shared" si="6"/>
        <v>276.26593877674793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x14ac:dyDescent="0.3">
      <c r="A132" s="5">
        <v>1970.7</v>
      </c>
      <c r="B132" s="5">
        <v>324.7285</v>
      </c>
      <c r="C132" s="2">
        <v>1986.8712</v>
      </c>
      <c r="D132" s="2">
        <v>345.20499999999998</v>
      </c>
      <c r="E132">
        <v>1876</v>
      </c>
      <c r="F132">
        <v>191</v>
      </c>
      <c r="G132" s="2">
        <f t="shared" si="9"/>
        <v>0.25029577464788738</v>
      </c>
      <c r="H132" s="2">
        <f t="shared" si="9"/>
        <v>0.36269493628877814</v>
      </c>
      <c r="I132" s="2">
        <f t="shared" si="9"/>
        <v>0.47521483410831011</v>
      </c>
      <c r="J132" s="2">
        <f t="shared" si="9"/>
        <v>0.21800420069555382</v>
      </c>
      <c r="K132" s="2">
        <f t="shared" si="9"/>
        <v>2.1115291990265933E-2</v>
      </c>
      <c r="L132" s="2">
        <f t="shared" si="6"/>
        <v>276.32732503773082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 x14ac:dyDescent="0.3">
      <c r="A133" s="5">
        <v>1967</v>
      </c>
      <c r="B133" s="5">
        <v>322.89999999999998</v>
      </c>
      <c r="C133" s="2">
        <v>1986.9534000000001</v>
      </c>
      <c r="D133" s="2">
        <v>344.95499999999998</v>
      </c>
      <c r="E133">
        <v>1877</v>
      </c>
      <c r="F133">
        <v>194</v>
      </c>
      <c r="G133" s="2">
        <f t="shared" si="9"/>
        <v>0.26195305164319255</v>
      </c>
      <c r="H133" s="2">
        <f t="shared" si="9"/>
        <v>0.37963142397513761</v>
      </c>
      <c r="I133" s="2">
        <f t="shared" si="9"/>
        <v>0.49753104360124145</v>
      </c>
      <c r="J133" s="2">
        <f t="shared" si="9"/>
        <v>0.22796814645897281</v>
      </c>
      <c r="K133" s="2">
        <f t="shared" si="9"/>
        <v>2.1774208131115622E-2</v>
      </c>
      <c r="L133" s="2">
        <f t="shared" si="6"/>
        <v>276.38885787380968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x14ac:dyDescent="0.3">
      <c r="A134" s="5">
        <v>1949</v>
      </c>
      <c r="B134" s="5">
        <v>309.88559499999997</v>
      </c>
      <c r="C134" s="2">
        <v>1987.0383999999999</v>
      </c>
      <c r="D134" s="2">
        <v>344.71699999999998</v>
      </c>
      <c r="E134">
        <v>1878</v>
      </c>
      <c r="F134">
        <v>196</v>
      </c>
      <c r="G134" s="2">
        <f t="shared" si="9"/>
        <v>0.27379342723004702</v>
      </c>
      <c r="H134" s="2">
        <f t="shared" si="9"/>
        <v>0.39680300901832533</v>
      </c>
      <c r="I134" s="2">
        <f t="shared" si="9"/>
        <v>0.51999841541117608</v>
      </c>
      <c r="J134" s="2">
        <f t="shared" si="9"/>
        <v>0.23771499600218349</v>
      </c>
      <c r="K134" s="2">
        <f t="shared" si="9"/>
        <v>2.2314706043143024E-2</v>
      </c>
      <c r="L134" s="2">
        <f t="shared" si="6"/>
        <v>276.45062455370487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 x14ac:dyDescent="0.3">
      <c r="A135" s="5">
        <v>1947</v>
      </c>
      <c r="B135" s="5">
        <v>310.79920499999997</v>
      </c>
      <c r="C135" s="2">
        <v>1987.1233</v>
      </c>
      <c r="D135" s="2">
        <v>344.702</v>
      </c>
      <c r="E135">
        <v>1879</v>
      </c>
      <c r="F135">
        <v>210</v>
      </c>
      <c r="G135" s="2">
        <f t="shared" ref="G135:K150" si="10">G134*(1-G$5)+G$4*$F134*$L$4/1000</f>
        <v>0.285755868544601</v>
      </c>
      <c r="H135" s="2">
        <f t="shared" si="10"/>
        <v>0.41411514794486831</v>
      </c>
      <c r="I135" s="2">
        <f t="shared" si="10"/>
        <v>0.54246468580261031</v>
      </c>
      <c r="J135" s="2">
        <f t="shared" si="10"/>
        <v>0.24713978045770851</v>
      </c>
      <c r="K135" s="2">
        <f t="shared" si="10"/>
        <v>2.273643131191333E-2</v>
      </c>
      <c r="L135" s="2">
        <f t="shared" ref="L135:L198" si="11">SUM(G135:K135,L$5)</f>
        <v>276.51221191406171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 x14ac:dyDescent="0.3">
      <c r="A136" s="5">
        <v>1944</v>
      </c>
      <c r="B136" s="5">
        <v>311.35668499999997</v>
      </c>
      <c r="C136" s="2">
        <v>1987.2</v>
      </c>
      <c r="D136" s="2">
        <v>344.858</v>
      </c>
      <c r="E136">
        <v>1880</v>
      </c>
      <c r="F136">
        <v>236</v>
      </c>
      <c r="G136" s="2">
        <f t="shared" si="10"/>
        <v>0.29857276995305171</v>
      </c>
      <c r="H136" s="2">
        <f t="shared" si="10"/>
        <v>0.43269421465021124</v>
      </c>
      <c r="I136" s="2">
        <f t="shared" si="10"/>
        <v>0.56673268646087027</v>
      </c>
      <c r="J136" s="2">
        <f t="shared" si="10"/>
        <v>0.25766934909570688</v>
      </c>
      <c r="K136" s="2">
        <f t="shared" si="10"/>
        <v>2.364949761270323E-2</v>
      </c>
      <c r="L136" s="2">
        <f t="shared" si="11"/>
        <v>276.57931851777255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 x14ac:dyDescent="0.3">
      <c r="A137" s="5">
        <v>1944</v>
      </c>
      <c r="B137" s="5">
        <v>312.13815249999999</v>
      </c>
      <c r="C137" s="2">
        <v>1987.2849000000001</v>
      </c>
      <c r="D137" s="2">
        <v>345.053</v>
      </c>
      <c r="E137">
        <v>1881</v>
      </c>
      <c r="F137">
        <v>243</v>
      </c>
      <c r="G137" s="2">
        <f t="shared" si="10"/>
        <v>0.3129765258215963</v>
      </c>
      <c r="H137" s="2">
        <f t="shared" si="10"/>
        <v>0.45366348434153453</v>
      </c>
      <c r="I137" s="2">
        <f t="shared" si="10"/>
        <v>0.59458105035403874</v>
      </c>
      <c r="J137" s="2">
        <f t="shared" si="10"/>
        <v>0.27064903977334032</v>
      </c>
      <c r="K137" s="2">
        <f t="shared" si="10"/>
        <v>2.5423957595478011E-2</v>
      </c>
      <c r="L137" s="2">
        <f t="shared" si="11"/>
        <v>276.65729405788596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 x14ac:dyDescent="0.3">
      <c r="A138" s="5">
        <v>1941.5</v>
      </c>
      <c r="B138" s="5">
        <v>310.30370499999998</v>
      </c>
      <c r="C138" s="2">
        <v>1987.3670999999999</v>
      </c>
      <c r="D138" s="2">
        <v>345.44200000000001</v>
      </c>
      <c r="E138">
        <v>1882</v>
      </c>
      <c r="F138">
        <v>256</v>
      </c>
      <c r="G138" s="2">
        <f t="shared" si="10"/>
        <v>0.32780751173708927</v>
      </c>
      <c r="H138" s="2">
        <f t="shared" si="10"/>
        <v>0.47523234394027247</v>
      </c>
      <c r="I138" s="2">
        <f t="shared" si="10"/>
        <v>0.62310725954773727</v>
      </c>
      <c r="J138" s="2">
        <f t="shared" si="10"/>
        <v>0.28370883777295586</v>
      </c>
      <c r="K138" s="2">
        <f t="shared" si="10"/>
        <v>2.6828860477116648E-2</v>
      </c>
      <c r="L138" s="2">
        <f t="shared" si="11"/>
        <v>276.73668481347516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 x14ac:dyDescent="0.3">
      <c r="A139" s="5">
        <v>1941</v>
      </c>
      <c r="B139" s="5">
        <v>310.52271500000001</v>
      </c>
      <c r="C139" s="2">
        <v>1987.4521</v>
      </c>
      <c r="D139" s="2">
        <v>346.005</v>
      </c>
      <c r="E139">
        <v>1883</v>
      </c>
      <c r="F139">
        <v>272</v>
      </c>
      <c r="G139" s="2">
        <f t="shared" si="10"/>
        <v>0.34343192488262919</v>
      </c>
      <c r="H139" s="2">
        <f t="shared" si="10"/>
        <v>0.49796252423835252</v>
      </c>
      <c r="I139" s="2">
        <f t="shared" si="10"/>
        <v>0.6532036240355622</v>
      </c>
      <c r="J139" s="2">
        <f t="shared" si="10"/>
        <v>0.29754839216720708</v>
      </c>
      <c r="K139" s="2">
        <f t="shared" si="10"/>
        <v>2.8291305787246764E-2</v>
      </c>
      <c r="L139" s="2">
        <f t="shared" si="11"/>
        <v>276.82043777111102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x14ac:dyDescent="0.3">
      <c r="A140" s="5">
        <v>1940</v>
      </c>
      <c r="B140" s="5">
        <v>311.89999999999998</v>
      </c>
      <c r="C140" s="2">
        <v>1987.5342000000001</v>
      </c>
      <c r="D140" s="2">
        <v>346.47199999999998</v>
      </c>
      <c r="E140">
        <v>1884</v>
      </c>
      <c r="F140">
        <v>275</v>
      </c>
      <c r="G140" s="2">
        <f t="shared" si="10"/>
        <v>0.36003286384976535</v>
      </c>
      <c r="H140" s="2">
        <f t="shared" si="10"/>
        <v>0.522132520548653</v>
      </c>
      <c r="I140" s="2">
        <f t="shared" si="10"/>
        <v>0.68529977245145057</v>
      </c>
      <c r="J140" s="2">
        <f t="shared" si="10"/>
        <v>0.31247527060076574</v>
      </c>
      <c r="K140" s="2">
        <f t="shared" si="10"/>
        <v>2.9929497414913818E-2</v>
      </c>
      <c r="L140" s="2">
        <f t="shared" si="11"/>
        <v>276.90986992486557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x14ac:dyDescent="0.3">
      <c r="A141" s="5">
        <v>1935</v>
      </c>
      <c r="B141" s="5">
        <v>309.18874499999998</v>
      </c>
      <c r="C141" s="2">
        <v>1987.6192000000001</v>
      </c>
      <c r="D141" s="2">
        <v>346.96499999999997</v>
      </c>
      <c r="E141">
        <v>1885</v>
      </c>
      <c r="F141">
        <v>277</v>
      </c>
      <c r="G141" s="2">
        <f t="shared" si="10"/>
        <v>0.37681690140845081</v>
      </c>
      <c r="H141" s="2">
        <f t="shared" si="10"/>
        <v>0.54651771461727938</v>
      </c>
      <c r="I141" s="2">
        <f t="shared" si="10"/>
        <v>0.71741581082066197</v>
      </c>
      <c r="J141" s="2">
        <f t="shared" si="10"/>
        <v>0.3269015360734111</v>
      </c>
      <c r="K141" s="2">
        <f t="shared" si="10"/>
        <v>3.1063955934000964E-2</v>
      </c>
      <c r="L141" s="2">
        <f t="shared" si="11"/>
        <v>276.9987159188538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x14ac:dyDescent="0.3">
      <c r="A142" s="5">
        <v>1896</v>
      </c>
      <c r="B142" s="5">
        <v>298.15635500000002</v>
      </c>
      <c r="C142" s="2">
        <v>1987.7040999999999</v>
      </c>
      <c r="D142" s="2">
        <v>347.25700000000001</v>
      </c>
      <c r="E142">
        <v>1886</v>
      </c>
      <c r="F142">
        <v>281</v>
      </c>
      <c r="G142" s="2">
        <f t="shared" si="10"/>
        <v>0.39372300469483579</v>
      </c>
      <c r="H142" s="2">
        <f t="shared" si="10"/>
        <v>0.57102361771514898</v>
      </c>
      <c r="I142" s="2">
        <f t="shared" si="10"/>
        <v>0.7494012374262089</v>
      </c>
      <c r="J142" s="2">
        <f t="shared" si="10"/>
        <v>0.34073841613772682</v>
      </c>
      <c r="K142" s="2">
        <f t="shared" si="10"/>
        <v>3.1845936521614535E-2</v>
      </c>
      <c r="L142" s="2">
        <f t="shared" si="11"/>
        <v>277.08673221249552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 x14ac:dyDescent="0.3">
      <c r="A143" s="5">
        <v>1833</v>
      </c>
      <c r="B143" s="5">
        <v>284.46052500000002</v>
      </c>
      <c r="C143" s="2">
        <v>1987.7863</v>
      </c>
      <c r="D143" s="2">
        <v>347.303</v>
      </c>
      <c r="E143">
        <v>1887</v>
      </c>
      <c r="F143">
        <v>295</v>
      </c>
      <c r="G143" s="2">
        <f t="shared" si="10"/>
        <v>0.41087323943661985</v>
      </c>
      <c r="H143" s="2">
        <f t="shared" si="10"/>
        <v>0.59583769119534347</v>
      </c>
      <c r="I143" s="2">
        <f t="shared" si="10"/>
        <v>0.78155827490319474</v>
      </c>
      <c r="J143" s="2">
        <f t="shared" si="10"/>
        <v>0.35425432231318615</v>
      </c>
      <c r="K143" s="2">
        <f t="shared" si="10"/>
        <v>3.2508025150532305E-2</v>
      </c>
      <c r="L143" s="2">
        <f t="shared" si="11"/>
        <v>277.17503155299886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x14ac:dyDescent="0.3">
      <c r="A144" s="5">
        <v>1960.7390289576404</v>
      </c>
      <c r="B144" s="5">
        <v>315.71922500000005</v>
      </c>
      <c r="C144" s="2">
        <v>1987.8712</v>
      </c>
      <c r="D144" s="2">
        <v>347.40600000000001</v>
      </c>
      <c r="E144">
        <v>1888</v>
      </c>
      <c r="F144">
        <v>327</v>
      </c>
      <c r="G144" s="2">
        <f t="shared" si="10"/>
        <v>0.42887793427230059</v>
      </c>
      <c r="H144" s="2">
        <f t="shared" si="10"/>
        <v>0.62189805440807699</v>
      </c>
      <c r="I144" s="2">
        <f t="shared" si="10"/>
        <v>0.81538696720264869</v>
      </c>
      <c r="J144" s="2">
        <f t="shared" si="10"/>
        <v>0.36864129974915194</v>
      </c>
      <c r="K144" s="2">
        <f t="shared" si="10"/>
        <v>3.3566879198723198E-2</v>
      </c>
      <c r="L144" s="2">
        <f t="shared" si="11"/>
        <v>277.26837113483089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x14ac:dyDescent="0.3">
      <c r="A145" s="5">
        <v>1955.1946053516383</v>
      </c>
      <c r="B145" s="5">
        <v>313.6452666666666</v>
      </c>
      <c r="C145" s="2">
        <v>1987.9534000000001</v>
      </c>
      <c r="D145" s="2">
        <v>347.40499999999997</v>
      </c>
      <c r="E145">
        <v>1889</v>
      </c>
      <c r="F145">
        <v>327</v>
      </c>
      <c r="G145" s="2">
        <f t="shared" si="10"/>
        <v>0.4488356807511738</v>
      </c>
      <c r="H145" s="2">
        <f t="shared" si="10"/>
        <v>0.6508914196181026</v>
      </c>
      <c r="I145" s="2">
        <f t="shared" si="10"/>
        <v>0.85356910169608524</v>
      </c>
      <c r="J145" s="2">
        <f t="shared" si="10"/>
        <v>0.38596226293937108</v>
      </c>
      <c r="K145" s="2">
        <f t="shared" si="10"/>
        <v>3.5711454060952191E-2</v>
      </c>
      <c r="L145" s="2">
        <f t="shared" si="11"/>
        <v>277.37496991906568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 x14ac:dyDescent="0.3">
      <c r="A146" s="5">
        <v>1955.1946053516383</v>
      </c>
      <c r="B146" s="5">
        <v>314.10153749999995</v>
      </c>
      <c r="C146" s="2">
        <v>1988.0382999999999</v>
      </c>
      <c r="D146" s="2">
        <v>347.35700000000003</v>
      </c>
      <c r="E146">
        <v>1890</v>
      </c>
      <c r="F146">
        <v>356</v>
      </c>
      <c r="G146" s="2">
        <f t="shared" si="10"/>
        <v>0.46879342723004702</v>
      </c>
      <c r="H146" s="2">
        <f t="shared" si="10"/>
        <v>0.67980502321354963</v>
      </c>
      <c r="I146" s="2">
        <f t="shared" si="10"/>
        <v>0.89123873206400628</v>
      </c>
      <c r="J146" s="2">
        <f t="shared" si="10"/>
        <v>0.40229373395712759</v>
      </c>
      <c r="K146" s="2">
        <f t="shared" si="10"/>
        <v>3.7012204466943074E-2</v>
      </c>
      <c r="L146" s="2">
        <f t="shared" si="11"/>
        <v>277.47914312093167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 x14ac:dyDescent="0.3">
      <c r="A147" s="5">
        <v>1955.1946053516383</v>
      </c>
      <c r="B147" s="5">
        <v>314.723725</v>
      </c>
      <c r="C147" s="2">
        <v>1988.123</v>
      </c>
      <c r="D147" s="2">
        <v>347.36799999999999</v>
      </c>
      <c r="E147">
        <v>1891</v>
      </c>
      <c r="F147">
        <v>372</v>
      </c>
      <c r="G147" s="2">
        <f t="shared" si="10"/>
        <v>0.49052112676056348</v>
      </c>
      <c r="H147" s="2">
        <f t="shared" si="10"/>
        <v>0.71136208931584044</v>
      </c>
      <c r="I147" s="2">
        <f t="shared" si="10"/>
        <v>0.93275954496417235</v>
      </c>
      <c r="J147" s="2">
        <f t="shared" si="10"/>
        <v>0.42109599524795899</v>
      </c>
      <c r="K147" s="2">
        <f t="shared" si="10"/>
        <v>3.9162651816228036E-2</v>
      </c>
      <c r="L147" s="2">
        <f t="shared" si="11"/>
        <v>277.59490140810476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 x14ac:dyDescent="0.3">
      <c r="A148" s="5">
        <v>1949.3243294617719</v>
      </c>
      <c r="B148" s="5">
        <v>311.41866499999998</v>
      </c>
      <c r="C148" s="2">
        <v>1988.2021999999999</v>
      </c>
      <c r="D148" s="2">
        <v>347.428</v>
      </c>
      <c r="E148">
        <v>1892</v>
      </c>
      <c r="F148">
        <v>374</v>
      </c>
      <c r="G148" s="2">
        <f t="shared" si="10"/>
        <v>0.51322535211267617</v>
      </c>
      <c r="H148" s="2">
        <f t="shared" si="10"/>
        <v>0.7443346884035853</v>
      </c>
      <c r="I148" s="2">
        <f t="shared" si="10"/>
        <v>0.97612679580950323</v>
      </c>
      <c r="J148" s="2">
        <f t="shared" si="10"/>
        <v>0.44070207673512651</v>
      </c>
      <c r="K148" s="2">
        <f t="shared" si="10"/>
        <v>4.1218137774587327E-2</v>
      </c>
      <c r="L148" s="2">
        <f t="shared" si="11"/>
        <v>277.7156070508355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 x14ac:dyDescent="0.3">
      <c r="A149" s="5">
        <v>1939.0618319488251</v>
      </c>
      <c r="B149" s="5">
        <v>309.24847499999998</v>
      </c>
      <c r="C149" s="2">
        <v>1988.2869000000001</v>
      </c>
      <c r="D149" s="2">
        <v>347.60700000000003</v>
      </c>
      <c r="E149">
        <v>1893</v>
      </c>
      <c r="F149">
        <v>370</v>
      </c>
      <c r="G149" s="2">
        <f t="shared" si="10"/>
        <v>0.53605164319248833</v>
      </c>
      <c r="H149" s="2">
        <f t="shared" si="10"/>
        <v>0.77740437231260717</v>
      </c>
      <c r="I149" s="2">
        <f t="shared" si="10"/>
        <v>1.0192124141877026</v>
      </c>
      <c r="J149" s="2">
        <f t="shared" si="10"/>
        <v>0.45942286620964456</v>
      </c>
      <c r="K149" s="2">
        <f t="shared" si="10"/>
        <v>4.2558749742556051E-2</v>
      </c>
      <c r="L149" s="2">
        <f t="shared" si="11"/>
        <v>277.83465004564499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 x14ac:dyDescent="0.3">
      <c r="A150" s="5">
        <v>1937.1576825081356</v>
      </c>
      <c r="B150" s="5">
        <v>307.874685</v>
      </c>
      <c r="C150" s="2">
        <v>1988.3688999999999</v>
      </c>
      <c r="D150" s="2">
        <v>347.81200000000001</v>
      </c>
      <c r="E150">
        <v>1894</v>
      </c>
      <c r="F150">
        <v>383</v>
      </c>
      <c r="G150" s="2">
        <f t="shared" si="10"/>
        <v>0.55863380281690145</v>
      </c>
      <c r="H150" s="2">
        <f t="shared" si="10"/>
        <v>0.81000749367796976</v>
      </c>
      <c r="I150" s="2">
        <f t="shared" si="10"/>
        <v>1.0611187718924975</v>
      </c>
      <c r="J150" s="2">
        <f t="shared" si="10"/>
        <v>0.47660471226885354</v>
      </c>
      <c r="K150" s="2">
        <f t="shared" si="10"/>
        <v>4.3184078576676735E-2</v>
      </c>
      <c r="L150" s="2">
        <f t="shared" si="11"/>
        <v>277.94954885923289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 x14ac:dyDescent="0.3">
      <c r="A151" s="5">
        <v>1927.7580148055886</v>
      </c>
      <c r="B151" s="5">
        <v>305.18683499999997</v>
      </c>
      <c r="C151" s="2">
        <v>1988.4536000000001</v>
      </c>
      <c r="D151" s="2">
        <v>348.25200000000001</v>
      </c>
      <c r="E151">
        <v>1895</v>
      </c>
      <c r="F151">
        <v>406</v>
      </c>
      <c r="G151" s="2">
        <f t="shared" ref="G151:K166" si="12">G150*(1-G$5)+G$4*$F150*$L$4/1000</f>
        <v>0.58200938967136151</v>
      </c>
      <c r="H151" s="2">
        <f t="shared" si="12"/>
        <v>0.8437415801586361</v>
      </c>
      <c r="I151" s="2">
        <f t="shared" si="12"/>
        <v>1.1044156882972804</v>
      </c>
      <c r="J151" s="2">
        <f t="shared" si="12"/>
        <v>0.49433083507617448</v>
      </c>
      <c r="K151" s="2">
        <f t="shared" si="12"/>
        <v>4.4173688325470931E-2</v>
      </c>
      <c r="L151" s="2">
        <f t="shared" si="11"/>
        <v>278.06867118152894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 x14ac:dyDescent="0.3">
      <c r="A152" s="5">
        <v>1927.1770631691543</v>
      </c>
      <c r="B152" s="5">
        <v>305.01759999999996</v>
      </c>
      <c r="C152" s="2">
        <v>1988.5355</v>
      </c>
      <c r="D152" s="2">
        <v>348.91199999999998</v>
      </c>
      <c r="E152">
        <v>1896</v>
      </c>
      <c r="F152">
        <v>419</v>
      </c>
      <c r="G152" s="2">
        <f t="shared" si="12"/>
        <v>0.60678873239436626</v>
      </c>
      <c r="H152" s="2">
        <f t="shared" si="12"/>
        <v>0.879542487571909</v>
      </c>
      <c r="I152" s="2">
        <f t="shared" si="12"/>
        <v>1.1505868458845767</v>
      </c>
      <c r="J152" s="2">
        <f t="shared" si="12"/>
        <v>0.51374385073230278</v>
      </c>
      <c r="K152" s="2">
        <f t="shared" si="12"/>
        <v>4.5853729185837903E-2</v>
      </c>
      <c r="L152" s="2">
        <f t="shared" si="11"/>
        <v>278.19651564576901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 x14ac:dyDescent="0.3">
      <c r="A153" s="5">
        <v>1904.7531922755438</v>
      </c>
      <c r="B153" s="5">
        <v>299.0446</v>
      </c>
      <c r="C153" s="2">
        <v>1988.6202000000001</v>
      </c>
      <c r="D153" s="2">
        <v>349.15600000000001</v>
      </c>
      <c r="E153">
        <v>1897</v>
      </c>
      <c r="F153">
        <v>440</v>
      </c>
      <c r="G153" s="2">
        <f t="shared" si="12"/>
        <v>0.63236150234741795</v>
      </c>
      <c r="H153" s="2">
        <f t="shared" si="12"/>
        <v>0.91646556289545589</v>
      </c>
      <c r="I153" s="2">
        <f t="shared" si="12"/>
        <v>1.1980913174011516</v>
      </c>
      <c r="J153" s="2">
        <f t="shared" si="12"/>
        <v>0.53357368343194445</v>
      </c>
      <c r="K153" s="2">
        <f t="shared" si="12"/>
        <v>4.7483054115718112E-2</v>
      </c>
      <c r="L153" s="2">
        <f t="shared" si="11"/>
        <v>278.3279751201917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 x14ac:dyDescent="0.3">
      <c r="A154" s="5">
        <v>1900.7815002589052</v>
      </c>
      <c r="B154" s="5">
        <v>296.4563</v>
      </c>
      <c r="C154" s="2">
        <v>1988.7049</v>
      </c>
      <c r="D154" s="2">
        <v>349.05099999999999</v>
      </c>
      <c r="E154">
        <v>1898</v>
      </c>
      <c r="F154">
        <v>465</v>
      </c>
      <c r="G154" s="2">
        <f t="shared" si="12"/>
        <v>0.65921596244131464</v>
      </c>
      <c r="H154" s="2">
        <f t="shared" si="12"/>
        <v>0.95525889272072351</v>
      </c>
      <c r="I154" s="2">
        <f t="shared" si="12"/>
        <v>1.2481130842205315</v>
      </c>
      <c r="J154" s="2">
        <f t="shared" si="12"/>
        <v>0.55473548886396618</v>
      </c>
      <c r="K154" s="2">
        <f t="shared" si="12"/>
        <v>4.9457205133282348E-2</v>
      </c>
      <c r="L154" s="2">
        <f t="shared" si="11"/>
        <v>278.46678063337981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 x14ac:dyDescent="0.3">
      <c r="A155" s="5">
        <v>1892.0852779669451</v>
      </c>
      <c r="B155" s="5">
        <v>294.65444500000001</v>
      </c>
      <c r="C155" s="2">
        <v>1988.7869000000001</v>
      </c>
      <c r="D155" s="2">
        <v>348.94799999999998</v>
      </c>
      <c r="E155">
        <v>1899</v>
      </c>
      <c r="F155">
        <v>507</v>
      </c>
      <c r="G155" s="2">
        <f t="shared" si="12"/>
        <v>0.68759624413145548</v>
      </c>
      <c r="H155" s="2">
        <f t="shared" si="12"/>
        <v>0.99629291877611803</v>
      </c>
      <c r="I155" s="2">
        <f t="shared" si="12"/>
        <v>1.3012192966218985</v>
      </c>
      <c r="J155" s="2">
        <f t="shared" si="12"/>
        <v>0.57762265918177114</v>
      </c>
      <c r="K155" s="2">
        <f t="shared" si="12"/>
        <v>5.1828297172525739E-2</v>
      </c>
      <c r="L155" s="2">
        <f t="shared" si="11"/>
        <v>278.61455941588378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 x14ac:dyDescent="0.3">
      <c r="A156" s="5">
        <v>1884.3545217441565</v>
      </c>
      <c r="B156" s="5">
        <v>289.01265999999998</v>
      </c>
      <c r="C156" s="2">
        <v>1988.8715999999999</v>
      </c>
      <c r="D156" s="2">
        <v>348.87200000000001</v>
      </c>
      <c r="E156">
        <v>1900</v>
      </c>
      <c r="F156">
        <v>534</v>
      </c>
      <c r="G156" s="2">
        <f t="shared" si="12"/>
        <v>0.71853990610328644</v>
      </c>
      <c r="H156" s="2">
        <f t="shared" si="12"/>
        <v>1.0411577209707703</v>
      </c>
      <c r="I156" s="2">
        <f t="shared" si="12"/>
        <v>1.3599225438872722</v>
      </c>
      <c r="J156" s="2">
        <f t="shared" si="12"/>
        <v>0.60413193487805061</v>
      </c>
      <c r="K156" s="2">
        <f t="shared" si="12"/>
        <v>5.5238268177242901E-2</v>
      </c>
      <c r="L156" s="2">
        <f t="shared" si="11"/>
        <v>278.77899037401664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 x14ac:dyDescent="0.3">
      <c r="A157" s="5">
        <v>1869.092161647889</v>
      </c>
      <c r="B157" s="5">
        <v>287.68864500000001</v>
      </c>
      <c r="C157" s="2">
        <v>1988.9536000000001</v>
      </c>
      <c r="D157" s="2">
        <v>348.83199999999999</v>
      </c>
      <c r="E157">
        <v>1901</v>
      </c>
      <c r="F157">
        <v>552</v>
      </c>
      <c r="G157" s="2">
        <f t="shared" si="12"/>
        <v>0.75113145539906112</v>
      </c>
      <c r="H157" s="2">
        <f t="shared" si="12"/>
        <v>1.0884343100207579</v>
      </c>
      <c r="I157" s="2">
        <f t="shared" si="12"/>
        <v>1.4218941780407381</v>
      </c>
      <c r="J157" s="2">
        <f t="shared" si="12"/>
        <v>0.63229583307962434</v>
      </c>
      <c r="K157" s="2">
        <f t="shared" si="12"/>
        <v>5.8574125774137772E-2</v>
      </c>
      <c r="L157" s="2">
        <f t="shared" si="11"/>
        <v>278.95232990231432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 x14ac:dyDescent="0.3">
      <c r="A158" s="5">
        <v>1852.2881866570406</v>
      </c>
      <c r="B158" s="5">
        <v>288.57463999999999</v>
      </c>
      <c r="C158" s="2">
        <v>1989.0383999999999</v>
      </c>
      <c r="D158" s="2">
        <v>348.71699999999998</v>
      </c>
      <c r="E158">
        <v>1902</v>
      </c>
      <c r="F158">
        <v>566</v>
      </c>
      <c r="G158" s="2">
        <f t="shared" si="12"/>
        <v>0.7848215962441315</v>
      </c>
      <c r="H158" s="2">
        <f t="shared" si="12"/>
        <v>1.1372709806057952</v>
      </c>
      <c r="I158" s="2">
        <f t="shared" si="12"/>
        <v>1.4857382161044315</v>
      </c>
      <c r="J158" s="2">
        <f t="shared" si="12"/>
        <v>0.66096349237648888</v>
      </c>
      <c r="K158" s="2">
        <f t="shared" si="12"/>
        <v>6.1442496105625036E-2</v>
      </c>
      <c r="L158" s="2">
        <f t="shared" si="11"/>
        <v>279.13023678143645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 x14ac:dyDescent="0.3">
      <c r="A159" s="5">
        <v>1847.5023593764215</v>
      </c>
      <c r="B159" s="5">
        <v>286.10309999999998</v>
      </c>
      <c r="C159" s="2">
        <v>1989.1233</v>
      </c>
      <c r="D159" s="2">
        <v>348.75599999999997</v>
      </c>
      <c r="E159">
        <v>1903</v>
      </c>
      <c r="F159">
        <v>617</v>
      </c>
      <c r="G159" s="2">
        <f t="shared" si="12"/>
        <v>0.81936619718309867</v>
      </c>
      <c r="H159" s="2">
        <f t="shared" si="12"/>
        <v>1.1872878540404739</v>
      </c>
      <c r="I159" s="2">
        <f t="shared" si="12"/>
        <v>1.5508285865527209</v>
      </c>
      <c r="J159" s="2">
        <f t="shared" si="12"/>
        <v>0.68963665091294679</v>
      </c>
      <c r="K159" s="2">
        <f t="shared" si="12"/>
        <v>6.3839527650387307E-2</v>
      </c>
      <c r="L159" s="2">
        <f t="shared" si="11"/>
        <v>279.31095881633962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 x14ac:dyDescent="0.3">
      <c r="A160" s="5">
        <v>1838.009354335828</v>
      </c>
      <c r="B160" s="5">
        <v>284.06502500000005</v>
      </c>
      <c r="C160" s="2">
        <v>1989.2</v>
      </c>
      <c r="D160" s="2">
        <v>348.976</v>
      </c>
      <c r="E160">
        <v>1904</v>
      </c>
      <c r="F160">
        <v>624</v>
      </c>
      <c r="G160" s="2">
        <f t="shared" si="12"/>
        <v>0.85702347417840385</v>
      </c>
      <c r="H160" s="2">
        <f t="shared" si="12"/>
        <v>1.2419558619552227</v>
      </c>
      <c r="I160" s="2">
        <f t="shared" si="12"/>
        <v>1.6227072457907346</v>
      </c>
      <c r="J160" s="2">
        <f t="shared" si="12"/>
        <v>0.72265771753942387</v>
      </c>
      <c r="K160" s="2">
        <f t="shared" si="12"/>
        <v>6.7687766971767052E-2</v>
      </c>
      <c r="L160" s="2">
        <f t="shared" si="11"/>
        <v>279.51203206643555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 x14ac:dyDescent="0.3">
      <c r="A161" s="5">
        <v>1834.5106230131994</v>
      </c>
      <c r="B161" s="5">
        <v>283.72655500000002</v>
      </c>
      <c r="C161" s="2">
        <v>1989.2849000000001</v>
      </c>
      <c r="D161" s="2">
        <v>349.05599999999998</v>
      </c>
      <c r="E161">
        <v>1905</v>
      </c>
      <c r="F161">
        <v>663</v>
      </c>
      <c r="G161" s="2">
        <f t="shared" si="12"/>
        <v>0.89510798122065738</v>
      </c>
      <c r="H161" s="2">
        <f t="shared" si="12"/>
        <v>1.29713075354096</v>
      </c>
      <c r="I161" s="2">
        <f t="shared" si="12"/>
        <v>1.6946727485869379</v>
      </c>
      <c r="J161" s="2">
        <f t="shared" si="12"/>
        <v>0.75461399068710311</v>
      </c>
      <c r="K161" s="2">
        <f t="shared" si="12"/>
        <v>7.0350480603748197E-2</v>
      </c>
      <c r="L161" s="2">
        <f t="shared" si="11"/>
        <v>279.71187595463942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 x14ac:dyDescent="0.3">
      <c r="A162" s="5">
        <v>1826.8838349409536</v>
      </c>
      <c r="B162" s="5">
        <v>285.10759999999999</v>
      </c>
      <c r="C162" s="2">
        <v>1989.3670999999999</v>
      </c>
      <c r="D162" s="2">
        <v>349.065</v>
      </c>
      <c r="E162">
        <v>1906</v>
      </c>
      <c r="F162">
        <v>707</v>
      </c>
      <c r="G162" s="2">
        <f t="shared" si="12"/>
        <v>0.93557276995305172</v>
      </c>
      <c r="H162" s="2">
        <f t="shared" si="12"/>
        <v>1.3558158291812317</v>
      </c>
      <c r="I162" s="2">
        <f t="shared" si="12"/>
        <v>1.7715314410106953</v>
      </c>
      <c r="J162" s="2">
        <f t="shared" si="12"/>
        <v>0.7893221672044729</v>
      </c>
      <c r="K162" s="2">
        <f t="shared" si="12"/>
        <v>7.3796483975072491E-2</v>
      </c>
      <c r="L162" s="2">
        <f t="shared" si="11"/>
        <v>279.92603869132455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 x14ac:dyDescent="0.3">
      <c r="A163" s="5">
        <v>1826.1583955909055</v>
      </c>
      <c r="B163" s="5">
        <v>281.277625</v>
      </c>
      <c r="C163" s="2">
        <v>1989.4521</v>
      </c>
      <c r="D163" s="2">
        <v>349.29700000000003</v>
      </c>
      <c r="E163">
        <v>1907</v>
      </c>
      <c r="F163">
        <v>784</v>
      </c>
      <c r="G163" s="2">
        <f t="shared" si="12"/>
        <v>0.97872300469483575</v>
      </c>
      <c r="H163" s="2">
        <f t="shared" si="12"/>
        <v>1.4184709158228264</v>
      </c>
      <c r="I163" s="2">
        <f t="shared" si="12"/>
        <v>1.8539688173660345</v>
      </c>
      <c r="J163" s="2">
        <f t="shared" si="12"/>
        <v>0.82721189396370165</v>
      </c>
      <c r="K163" s="2">
        <f t="shared" si="12"/>
        <v>7.7952318372784296E-2</v>
      </c>
      <c r="L163" s="2">
        <f t="shared" si="11"/>
        <v>280.1563269502202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 x14ac:dyDescent="0.3">
      <c r="A164" s="5">
        <v>1814.2331866062311</v>
      </c>
      <c r="B164" s="5">
        <v>284.34376500000002</v>
      </c>
      <c r="C164" s="2">
        <v>1989.5342000000001</v>
      </c>
      <c r="D164" s="2">
        <v>349.68200000000002</v>
      </c>
      <c r="E164">
        <v>1908</v>
      </c>
      <c r="F164">
        <v>750</v>
      </c>
      <c r="G164" s="2">
        <f t="shared" si="12"/>
        <v>1.0265727699530518</v>
      </c>
      <c r="H164" s="2">
        <f t="shared" si="12"/>
        <v>1.4881836833960742</v>
      </c>
      <c r="I164" s="2">
        <f t="shared" si="12"/>
        <v>1.946867743600192</v>
      </c>
      <c r="J164" s="2">
        <f t="shared" si="12"/>
        <v>0.87197465843842381</v>
      </c>
      <c r="K164" s="2">
        <f t="shared" si="12"/>
        <v>8.40879828258633E-2</v>
      </c>
      <c r="L164" s="2">
        <f t="shared" si="11"/>
        <v>280.41768683821363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 x14ac:dyDescent="0.3">
      <c r="A165" s="5">
        <v>1799.5582892886305</v>
      </c>
      <c r="B165" s="5">
        <v>281.14821000000001</v>
      </c>
      <c r="C165" s="2">
        <v>1989.6192000000001</v>
      </c>
      <c r="D165" s="2">
        <v>350.04700000000003</v>
      </c>
      <c r="E165">
        <v>1909</v>
      </c>
      <c r="F165">
        <v>785</v>
      </c>
      <c r="G165" s="2">
        <f t="shared" si="12"/>
        <v>1.0723474178403758</v>
      </c>
      <c r="H165" s="2">
        <f t="shared" si="12"/>
        <v>1.5545121807984437</v>
      </c>
      <c r="I165" s="2">
        <f t="shared" si="12"/>
        <v>2.0334117420094064</v>
      </c>
      <c r="J165" s="2">
        <f t="shared" si="12"/>
        <v>0.9101896565777019</v>
      </c>
      <c r="K165" s="2">
        <f t="shared" si="12"/>
        <v>8.6213207302909253E-2</v>
      </c>
      <c r="L165" s="2">
        <f t="shared" si="11"/>
        <v>280.65667420452883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x14ac:dyDescent="0.3">
      <c r="A166" s="5">
        <v>1799.3172594498767</v>
      </c>
      <c r="B166" s="5">
        <v>283.65417000000002</v>
      </c>
      <c r="C166" s="2">
        <v>1989.7040999999999</v>
      </c>
      <c r="D166" s="2">
        <v>350.22199999999998</v>
      </c>
      <c r="E166">
        <v>1910</v>
      </c>
      <c r="F166">
        <v>819</v>
      </c>
      <c r="G166" s="2">
        <f t="shared" si="12"/>
        <v>1.1202582159624415</v>
      </c>
      <c r="H166" s="2">
        <f t="shared" si="12"/>
        <v>1.6239445914977995</v>
      </c>
      <c r="I166" s="2">
        <f t="shared" si="12"/>
        <v>2.1240523095320381</v>
      </c>
      <c r="J166" s="2">
        <f t="shared" si="12"/>
        <v>0.9503295332363485</v>
      </c>
      <c r="K166" s="2">
        <f t="shared" si="12"/>
        <v>8.9145413595272283E-2</v>
      </c>
      <c r="L166" s="2">
        <f t="shared" si="11"/>
        <v>280.90773006382392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 x14ac:dyDescent="0.3">
      <c r="A167" s="5">
        <v>1796.0687260662141</v>
      </c>
      <c r="B167" s="5">
        <v>281.61339499999997</v>
      </c>
      <c r="C167" s="2">
        <v>1989.7863</v>
      </c>
      <c r="D167" s="2">
        <v>350.14699999999999</v>
      </c>
      <c r="E167">
        <v>1911</v>
      </c>
      <c r="F167">
        <v>836</v>
      </c>
      <c r="G167" s="2">
        <f t="shared" ref="G167:K182" si="13">G166*(1-G$5)+G$4*$F166*$L$4/1000</f>
        <v>1.1702441314553993</v>
      </c>
      <c r="H167" s="2">
        <f t="shared" si="13"/>
        <v>1.6963784798222412</v>
      </c>
      <c r="I167" s="2">
        <f t="shared" si="13"/>
        <v>2.2185842247525884</v>
      </c>
      <c r="J167" s="2">
        <f t="shared" si="13"/>
        <v>0.99216695526407217</v>
      </c>
      <c r="K167" s="2">
        <f t="shared" si="13"/>
        <v>9.2520130743648177E-2</v>
      </c>
      <c r="L167" s="2">
        <f t="shared" si="11"/>
        <v>281.16989392203794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 x14ac:dyDescent="0.3">
      <c r="A168" s="5">
        <v>1794.4109867808286</v>
      </c>
      <c r="B168" s="5">
        <v>281.53645499999999</v>
      </c>
      <c r="C168" s="2">
        <v>1989.8712</v>
      </c>
      <c r="D168" s="2">
        <v>350.072</v>
      </c>
      <c r="E168">
        <v>1912</v>
      </c>
      <c r="F168">
        <v>879</v>
      </c>
      <c r="G168" s="2">
        <f t="shared" si="13"/>
        <v>1.221267605633803</v>
      </c>
      <c r="H168" s="2">
        <f t="shared" si="13"/>
        <v>1.7702093444856244</v>
      </c>
      <c r="I168" s="2">
        <f t="shared" si="13"/>
        <v>2.3144012649952499</v>
      </c>
      <c r="J168" s="2">
        <f t="shared" si="13"/>
        <v>1.0336096420664542</v>
      </c>
      <c r="K168" s="2">
        <f t="shared" si="13"/>
        <v>9.5365122227723836E-2</v>
      </c>
      <c r="L168" s="2">
        <f t="shared" si="11"/>
        <v>281.43485297940884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 x14ac:dyDescent="0.3">
      <c r="A169" s="5">
        <v>1780.5946006281674</v>
      </c>
      <c r="B169" s="5">
        <v>276.77796500000005</v>
      </c>
      <c r="C169" s="2">
        <v>1989.9534000000001</v>
      </c>
      <c r="D169" s="2">
        <v>349.96600000000001</v>
      </c>
      <c r="E169">
        <v>1913</v>
      </c>
      <c r="F169">
        <v>943</v>
      </c>
      <c r="G169" s="2">
        <f t="shared" si="13"/>
        <v>1.2749154929577466</v>
      </c>
      <c r="H169" s="2">
        <f t="shared" si="13"/>
        <v>1.8478746569182622</v>
      </c>
      <c r="I169" s="2">
        <f t="shared" si="13"/>
        <v>2.4153922838068533</v>
      </c>
      <c r="J169" s="2">
        <f t="shared" si="13"/>
        <v>1.0777317868184166</v>
      </c>
      <c r="K169" s="2">
        <f t="shared" si="13"/>
        <v>9.910947613216009E-2</v>
      </c>
      <c r="L169" s="2">
        <f t="shared" si="11"/>
        <v>281.71502369663347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 x14ac:dyDescent="0.3">
      <c r="A170" s="5">
        <v>1779.61585700662</v>
      </c>
      <c r="B170" s="5">
        <v>279.50293499999998</v>
      </c>
      <c r="C170" s="2">
        <v>1990.0383999999999</v>
      </c>
      <c r="D170" s="2">
        <v>349.84899999999999</v>
      </c>
      <c r="E170">
        <v>1914</v>
      </c>
      <c r="F170">
        <v>850</v>
      </c>
      <c r="G170" s="2">
        <f t="shared" si="13"/>
        <v>1.3324694835680753</v>
      </c>
      <c r="H170" s="2">
        <f t="shared" si="13"/>
        <v>1.9313356994256092</v>
      </c>
      <c r="I170" s="2">
        <f t="shared" si="13"/>
        <v>2.5246427624378618</v>
      </c>
      <c r="J170" s="2">
        <f t="shared" si="13"/>
        <v>1.1268451092435212</v>
      </c>
      <c r="K170" s="2">
        <f t="shared" si="13"/>
        <v>0.10438523641169614</v>
      </c>
      <c r="L170" s="2">
        <f t="shared" si="11"/>
        <v>282.01967829108679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 x14ac:dyDescent="0.3">
      <c r="A171" s="5">
        <v>1773.7353531166873</v>
      </c>
      <c r="B171" s="5">
        <v>277.78342000000004</v>
      </c>
      <c r="C171" s="2">
        <v>1990.1233</v>
      </c>
      <c r="D171" s="2">
        <v>349.89400000000001</v>
      </c>
      <c r="E171">
        <v>1915</v>
      </c>
      <c r="F171">
        <v>838</v>
      </c>
      <c r="G171" s="2">
        <f t="shared" si="13"/>
        <v>1.3843474178403756</v>
      </c>
      <c r="H171" s="2">
        <f t="shared" si="13"/>
        <v>2.0058347437433817</v>
      </c>
      <c r="I171" s="2">
        <f t="shared" si="13"/>
        <v>2.6184549828714911</v>
      </c>
      <c r="J171" s="2">
        <f t="shared" si="13"/>
        <v>1.1622372490058914</v>
      </c>
      <c r="K171" s="2">
        <f t="shared" si="13"/>
        <v>0.10321894959143024</v>
      </c>
      <c r="L171" s="2">
        <f t="shared" si="11"/>
        <v>282.27409334305258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 x14ac:dyDescent="0.3">
      <c r="A172" s="5">
        <v>1763.4988310826725</v>
      </c>
      <c r="B172" s="5">
        <v>276.32003500000002</v>
      </c>
      <c r="C172" s="2">
        <v>1990.2</v>
      </c>
      <c r="D172" s="2">
        <v>350.05500000000001</v>
      </c>
      <c r="E172">
        <v>1916</v>
      </c>
      <c r="F172">
        <v>901</v>
      </c>
      <c r="G172" s="2">
        <f t="shared" si="13"/>
        <v>1.435492957746479</v>
      </c>
      <c r="H172" s="2">
        <f t="shared" si="13"/>
        <v>2.079002078399375</v>
      </c>
      <c r="I172" s="2">
        <f t="shared" si="13"/>
        <v>2.7092051810021838</v>
      </c>
      <c r="J172" s="2">
        <f t="shared" si="13"/>
        <v>1.1941990963871632</v>
      </c>
      <c r="K172" s="2">
        <f t="shared" si="13"/>
        <v>0.10194818059523007</v>
      </c>
      <c r="L172" s="2">
        <f t="shared" si="11"/>
        <v>282.51984749413043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 x14ac:dyDescent="0.3">
      <c r="A173" s="5">
        <v>1762.8144271076649</v>
      </c>
      <c r="B173" s="5">
        <v>276.74540000000002</v>
      </c>
      <c r="C173" s="2">
        <v>1990.2849000000001</v>
      </c>
      <c r="D173" s="2">
        <v>350.35</v>
      </c>
      <c r="E173">
        <v>1917</v>
      </c>
      <c r="F173">
        <v>955</v>
      </c>
      <c r="G173" s="2">
        <f t="shared" si="13"/>
        <v>1.4904835680751174</v>
      </c>
      <c r="H173" s="2">
        <f t="shared" si="13"/>
        <v>2.1578836204878131</v>
      </c>
      <c r="I173" s="2">
        <f t="shared" si="13"/>
        <v>2.80820206281299</v>
      </c>
      <c r="J173" s="2">
        <f t="shared" si="13"/>
        <v>1.2317294301081356</v>
      </c>
      <c r="K173" s="2">
        <f t="shared" si="13"/>
        <v>0.10413516671649567</v>
      </c>
      <c r="L173" s="2">
        <f t="shared" si="11"/>
        <v>282.79243384820057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 x14ac:dyDescent="0.3">
      <c r="A174" s="5">
        <v>1752.2200533292632</v>
      </c>
      <c r="B174" s="5">
        <v>277.24315000000001</v>
      </c>
      <c r="C174" s="2">
        <v>1990.3670999999999</v>
      </c>
      <c r="D174" s="2">
        <v>350.61200000000002</v>
      </c>
      <c r="E174">
        <v>1918</v>
      </c>
      <c r="F174">
        <v>936</v>
      </c>
      <c r="G174" s="2">
        <f t="shared" si="13"/>
        <v>1.5487699530516432</v>
      </c>
      <c r="H174" s="2">
        <f t="shared" si="13"/>
        <v>2.2416185796306625</v>
      </c>
      <c r="I174" s="2">
        <f t="shared" si="13"/>
        <v>2.9139828235603726</v>
      </c>
      <c r="J174" s="2">
        <f t="shared" si="13"/>
        <v>1.2734538020225656</v>
      </c>
      <c r="K174" s="2">
        <f t="shared" si="13"/>
        <v>0.1079968521190149</v>
      </c>
      <c r="L174" s="2">
        <f t="shared" si="11"/>
        <v>283.08582201038428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 x14ac:dyDescent="0.3">
      <c r="A175" s="5">
        <v>1752.0162762002508</v>
      </c>
      <c r="B175" s="5">
        <v>276.38972000000001</v>
      </c>
      <c r="C175" s="2">
        <v>1990.4521</v>
      </c>
      <c r="D175" s="2">
        <v>350.892</v>
      </c>
      <c r="E175">
        <v>1919</v>
      </c>
      <c r="F175">
        <v>806</v>
      </c>
      <c r="G175" s="2">
        <f t="shared" si="13"/>
        <v>1.6058967136150235</v>
      </c>
      <c r="H175" s="2">
        <f t="shared" si="13"/>
        <v>2.3233391438385951</v>
      </c>
      <c r="I175" s="2">
        <f t="shared" si="13"/>
        <v>3.0154892696928255</v>
      </c>
      <c r="J175" s="2">
        <f t="shared" si="13"/>
        <v>1.3105645447965375</v>
      </c>
      <c r="K175" s="2">
        <f t="shared" si="13"/>
        <v>0.10944706393446482</v>
      </c>
      <c r="L175" s="2">
        <f t="shared" si="11"/>
        <v>283.36473673587744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 x14ac:dyDescent="0.3">
      <c r="A176" s="5">
        <v>1749.2367976916082</v>
      </c>
      <c r="B176" s="5">
        <v>276.85988249999997</v>
      </c>
      <c r="C176" s="2">
        <v>1990.5342000000001</v>
      </c>
      <c r="D176" s="2">
        <v>351.37400000000002</v>
      </c>
      <c r="E176">
        <v>1920</v>
      </c>
      <c r="F176">
        <v>932</v>
      </c>
      <c r="G176" s="2">
        <f t="shared" si="13"/>
        <v>1.6550892018779344</v>
      </c>
      <c r="H176" s="2">
        <f t="shared" si="13"/>
        <v>2.3926283195610387</v>
      </c>
      <c r="I176" s="2">
        <f t="shared" si="13"/>
        <v>3.0961027173556288</v>
      </c>
      <c r="J176" s="2">
        <f t="shared" si="13"/>
        <v>1.3302970515441805</v>
      </c>
      <c r="K176" s="2">
        <f t="shared" si="13"/>
        <v>0.10422337547863618</v>
      </c>
      <c r="L176" s="2">
        <f t="shared" si="11"/>
        <v>283.57834066581739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 x14ac:dyDescent="0.3">
      <c r="A177" s="5">
        <v>1742.7269730444052</v>
      </c>
      <c r="B177" s="5">
        <v>276.73814500000003</v>
      </c>
      <c r="C177" s="2">
        <v>1990.6192000000001</v>
      </c>
      <c r="D177" s="2">
        <v>351.73599999999999</v>
      </c>
      <c r="E177">
        <v>1921</v>
      </c>
      <c r="F177">
        <v>803</v>
      </c>
      <c r="G177" s="2">
        <f t="shared" si="13"/>
        <v>1.7119718309859155</v>
      </c>
      <c r="H177" s="2">
        <f t="shared" si="13"/>
        <v>2.4735578646048544</v>
      </c>
      <c r="I177" s="2">
        <f t="shared" si="13"/>
        <v>3.1945636991389357</v>
      </c>
      <c r="J177" s="2">
        <f t="shared" si="13"/>
        <v>1.3636910346118345</v>
      </c>
      <c r="K177" s="2">
        <f t="shared" si="13"/>
        <v>0.10697054123113564</v>
      </c>
      <c r="L177" s="2">
        <f t="shared" si="11"/>
        <v>283.85075497057267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 x14ac:dyDescent="0.3">
      <c r="A178" s="5">
        <v>1734.0939348733066</v>
      </c>
      <c r="B178" s="5">
        <v>278.23139500000002</v>
      </c>
      <c r="C178" s="2">
        <v>1990.7040999999999</v>
      </c>
      <c r="D178" s="2">
        <v>351.77300000000002</v>
      </c>
      <c r="E178">
        <v>1922</v>
      </c>
      <c r="F178">
        <v>845</v>
      </c>
      <c r="G178" s="2">
        <f t="shared" si="13"/>
        <v>1.760981220657277</v>
      </c>
      <c r="H178" s="2">
        <f t="shared" si="13"/>
        <v>2.5421520939941673</v>
      </c>
      <c r="I178" s="2">
        <f t="shared" si="13"/>
        <v>3.27232279529257</v>
      </c>
      <c r="J178" s="2">
        <f t="shared" si="13"/>
        <v>1.3800364793422475</v>
      </c>
      <c r="K178" s="2">
        <f t="shared" si="13"/>
        <v>0.10258044345917008</v>
      </c>
      <c r="L178" s="2">
        <f t="shared" si="11"/>
        <v>284.05807303274543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 x14ac:dyDescent="0.3">
      <c r="A179" s="5">
        <v>1722.9403332482652</v>
      </c>
      <c r="B179" s="5">
        <v>277.54180000000002</v>
      </c>
      <c r="C179" s="2">
        <v>1990.7863</v>
      </c>
      <c r="D179" s="2">
        <v>351.78399999999999</v>
      </c>
      <c r="E179">
        <v>1923</v>
      </c>
      <c r="F179">
        <v>970</v>
      </c>
      <c r="G179" s="2">
        <f t="shared" si="13"/>
        <v>1.8125539906103287</v>
      </c>
      <c r="H179" s="2">
        <f t="shared" si="13"/>
        <v>2.6145012805793315</v>
      </c>
      <c r="I179" s="2">
        <f t="shared" si="13"/>
        <v>3.3553480201207977</v>
      </c>
      <c r="J179" s="2">
        <f t="shared" si="13"/>
        <v>1.4003777376677067</v>
      </c>
      <c r="K179" s="2">
        <f t="shared" si="13"/>
        <v>0.10188954554725234</v>
      </c>
      <c r="L179" s="2">
        <f t="shared" si="11"/>
        <v>284.28467057452542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 x14ac:dyDescent="0.3">
      <c r="A180" s="5">
        <v>1722.7948339536329</v>
      </c>
      <c r="B180" s="5">
        <v>276.93724500000002</v>
      </c>
      <c r="C180" s="2">
        <v>1990.8712</v>
      </c>
      <c r="D180" s="2">
        <v>351.80799999999999</v>
      </c>
      <c r="E180">
        <v>1924</v>
      </c>
      <c r="F180">
        <v>963</v>
      </c>
      <c r="G180" s="2">
        <f t="shared" si="13"/>
        <v>1.871755868544601</v>
      </c>
      <c r="H180" s="2">
        <f t="shared" si="13"/>
        <v>2.6983885215908772</v>
      </c>
      <c r="I180" s="2">
        <f t="shared" si="13"/>
        <v>3.4560381719692193</v>
      </c>
      <c r="J180" s="2">
        <f t="shared" si="13"/>
        <v>1.434228325357344</v>
      </c>
      <c r="K180" s="2">
        <f t="shared" si="13"/>
        <v>0.10733903938188176</v>
      </c>
      <c r="L180" s="2">
        <f t="shared" si="11"/>
        <v>284.56774992684393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 x14ac:dyDescent="0.3">
      <c r="A181" s="5">
        <v>1694.0641586920481</v>
      </c>
      <c r="B181" s="5">
        <v>276.54630000000003</v>
      </c>
      <c r="C181" s="2">
        <v>1990.9534000000001</v>
      </c>
      <c r="D181" s="2">
        <v>351.61399999999998</v>
      </c>
      <c r="E181">
        <v>1925</v>
      </c>
      <c r="F181">
        <v>975</v>
      </c>
      <c r="G181" s="2">
        <f t="shared" si="13"/>
        <v>1.9305305164319249</v>
      </c>
      <c r="H181" s="2">
        <f t="shared" si="13"/>
        <v>2.7813877092989121</v>
      </c>
      <c r="I181" s="2">
        <f t="shared" si="13"/>
        <v>3.5543251553920627</v>
      </c>
      <c r="J181" s="2">
        <f t="shared" si="13"/>
        <v>1.4653235391494759</v>
      </c>
      <c r="K181" s="2">
        <f t="shared" si="13"/>
        <v>0.11031568597484689</v>
      </c>
      <c r="L181" s="2">
        <f t="shared" si="11"/>
        <v>284.84188260624722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 x14ac:dyDescent="0.3">
      <c r="A182" s="5">
        <v>1689.5911247320805</v>
      </c>
      <c r="B182" s="5">
        <v>276.25035000000003</v>
      </c>
      <c r="C182" s="2">
        <v>1991.0383999999999</v>
      </c>
      <c r="D182" s="2">
        <v>351.45400000000001</v>
      </c>
      <c r="E182">
        <v>1926</v>
      </c>
      <c r="F182">
        <v>983</v>
      </c>
      <c r="G182" s="2">
        <f t="shared" si="13"/>
        <v>1.990037558685446</v>
      </c>
      <c r="H182" s="2">
        <f t="shared" si="13"/>
        <v>2.8652853243233127</v>
      </c>
      <c r="I182" s="2">
        <f t="shared" si="13"/>
        <v>3.6530956872899423</v>
      </c>
      <c r="J182" s="2">
        <f t="shared" si="13"/>
        <v>1.496050831840728</v>
      </c>
      <c r="K182" s="2">
        <f t="shared" si="13"/>
        <v>0.11268449367829952</v>
      </c>
      <c r="L182" s="2">
        <f t="shared" si="11"/>
        <v>285.11715389581775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 x14ac:dyDescent="0.3">
      <c r="A183" s="5">
        <v>1681.8876961189101</v>
      </c>
      <c r="B183" s="5">
        <v>275.91913500000004</v>
      </c>
      <c r="C183" s="2">
        <v>1991.1233</v>
      </c>
      <c r="D183" s="2">
        <v>351.55099999999999</v>
      </c>
      <c r="E183">
        <v>1927</v>
      </c>
      <c r="F183">
        <v>1062</v>
      </c>
      <c r="G183" s="2">
        <f t="shared" ref="G183:K198" si="14">G182*(1-G$5)+G$4*$F182*$L$4/1000</f>
        <v>2.0500328638497654</v>
      </c>
      <c r="H183" s="2">
        <f t="shared" si="14"/>
        <v>2.9497033082092088</v>
      </c>
      <c r="I183" s="2">
        <f t="shared" si="14"/>
        <v>3.7517423382102733</v>
      </c>
      <c r="J183" s="2">
        <f t="shared" si="14"/>
        <v>1.5259617380388282</v>
      </c>
      <c r="K183" s="2">
        <f t="shared" si="14"/>
        <v>0.11449683503186711</v>
      </c>
      <c r="L183" s="2">
        <f t="shared" si="11"/>
        <v>285.39193708333994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 x14ac:dyDescent="0.3">
      <c r="A184" s="5">
        <v>1649.1941028937104</v>
      </c>
      <c r="B184" s="5">
        <v>277.24315000000001</v>
      </c>
      <c r="C184" s="2">
        <v>1991.2</v>
      </c>
      <c r="D184" s="2">
        <v>351.70499999999998</v>
      </c>
      <c r="E184">
        <v>1928</v>
      </c>
      <c r="F184">
        <v>1065</v>
      </c>
      <c r="G184" s="2">
        <f t="shared" si="14"/>
        <v>2.1148497652582159</v>
      </c>
      <c r="H184" s="2">
        <f t="shared" si="14"/>
        <v>3.0413068960729701</v>
      </c>
      <c r="I184" s="2">
        <f t="shared" si="14"/>
        <v>3.860933437626501</v>
      </c>
      <c r="J184" s="2">
        <f t="shared" si="14"/>
        <v>1.5634362286708627</v>
      </c>
      <c r="K184" s="2">
        <f t="shared" si="14"/>
        <v>0.11930499581646439</v>
      </c>
      <c r="L184" s="2">
        <f t="shared" si="11"/>
        <v>285.69983132344504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 x14ac:dyDescent="0.3">
      <c r="A185" s="5">
        <v>1640.0803605579961</v>
      </c>
      <c r="B185" s="5">
        <v>276.61868500000003</v>
      </c>
      <c r="C185" s="2">
        <v>1991.2849000000001</v>
      </c>
      <c r="D185" s="2">
        <v>351.87900000000002</v>
      </c>
      <c r="E185">
        <v>1929</v>
      </c>
      <c r="F185">
        <v>1145</v>
      </c>
      <c r="G185" s="2">
        <f t="shared" si="14"/>
        <v>2.1798497652582158</v>
      </c>
      <c r="H185" s="2">
        <f t="shared" si="14"/>
        <v>3.1329401698684665</v>
      </c>
      <c r="I185" s="2">
        <f t="shared" si="14"/>
        <v>3.9691096110810098</v>
      </c>
      <c r="J185" s="2">
        <f t="shared" si="14"/>
        <v>1.5991220321435056</v>
      </c>
      <c r="K185" s="2">
        <f t="shared" si="14"/>
        <v>0.12236213781957313</v>
      </c>
      <c r="L185" s="2">
        <f t="shared" si="11"/>
        <v>286.00338371617079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 x14ac:dyDescent="0.3">
      <c r="A186" s="5">
        <v>1628.9303455233619</v>
      </c>
      <c r="B186" s="5">
        <v>274.49826999999999</v>
      </c>
      <c r="C186" s="2">
        <v>1991.3670999999999</v>
      </c>
      <c r="D186" s="2">
        <v>352.28300000000002</v>
      </c>
      <c r="E186">
        <v>1930</v>
      </c>
      <c r="F186">
        <v>1053</v>
      </c>
      <c r="G186" s="2">
        <f t="shared" si="14"/>
        <v>2.2497323943661969</v>
      </c>
      <c r="H186" s="2">
        <f t="shared" si="14"/>
        <v>3.2318330948771683</v>
      </c>
      <c r="I186" s="2">
        <f t="shared" si="14"/>
        <v>4.0878525566525203</v>
      </c>
      <c r="J186" s="2">
        <f t="shared" si="14"/>
        <v>1.6421588892162458</v>
      </c>
      <c r="K186" s="2">
        <f t="shared" si="14"/>
        <v>0.1279722567201548</v>
      </c>
      <c r="L186" s="2">
        <f t="shared" si="11"/>
        <v>286.3395491918323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 x14ac:dyDescent="0.3">
      <c r="A187" s="5">
        <v>1610.4072095287759</v>
      </c>
      <c r="B187" s="5">
        <v>271.83033</v>
      </c>
      <c r="C187" s="2">
        <v>1991.4521</v>
      </c>
      <c r="D187" s="2">
        <v>352.654</v>
      </c>
      <c r="E187">
        <v>1931</v>
      </c>
      <c r="F187">
        <v>940</v>
      </c>
      <c r="G187" s="2">
        <f t="shared" si="14"/>
        <v>2.3139999999999996</v>
      </c>
      <c r="H187" s="2">
        <f t="shared" si="14"/>
        <v>3.3218154648397449</v>
      </c>
      <c r="I187" s="2">
        <f t="shared" si="14"/>
        <v>4.1911800650307578</v>
      </c>
      <c r="J187" s="2">
        <f t="shared" si="14"/>
        <v>1.6719390638803255</v>
      </c>
      <c r="K187" s="2">
        <f t="shared" si="14"/>
        <v>0.12705571701169985</v>
      </c>
      <c r="L187" s="2">
        <f t="shared" si="11"/>
        <v>286.62599031076252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 x14ac:dyDescent="0.3">
      <c r="A188" s="5">
        <v>1603.4209810085183</v>
      </c>
      <c r="B188" s="5">
        <v>274.25664999999998</v>
      </c>
      <c r="C188" s="2">
        <v>1991.5342000000001</v>
      </c>
      <c r="D188" s="2">
        <v>352.86</v>
      </c>
      <c r="E188">
        <v>1932</v>
      </c>
      <c r="F188">
        <v>847</v>
      </c>
      <c r="G188" s="2">
        <f t="shared" si="14"/>
        <v>2.371370892018779</v>
      </c>
      <c r="H188" s="2">
        <f t="shared" si="14"/>
        <v>3.4009399619736334</v>
      </c>
      <c r="I188" s="2">
        <f t="shared" si="14"/>
        <v>4.2761441221306207</v>
      </c>
      <c r="J188" s="2">
        <f t="shared" si="14"/>
        <v>1.6867550799922717</v>
      </c>
      <c r="K188" s="2">
        <f t="shared" si="14"/>
        <v>0.12119464325842901</v>
      </c>
      <c r="L188" s="2">
        <f t="shared" si="11"/>
        <v>286.85640469937374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 x14ac:dyDescent="0.3">
      <c r="A189" s="5">
        <v>1591.1074635134278</v>
      </c>
      <c r="B189" s="5">
        <v>278.65676000000002</v>
      </c>
      <c r="C189" s="2">
        <v>1991.6192000000001</v>
      </c>
      <c r="D189" s="2">
        <v>353.19099999999997</v>
      </c>
      <c r="E189">
        <v>1933</v>
      </c>
      <c r="F189">
        <v>893</v>
      </c>
      <c r="G189" s="2">
        <f t="shared" si="14"/>
        <v>2.4230657276995302</v>
      </c>
      <c r="H189" s="2">
        <f t="shared" si="14"/>
        <v>3.4711143908839301</v>
      </c>
      <c r="I189" s="2">
        <f t="shared" si="14"/>
        <v>4.3459959083408819</v>
      </c>
      <c r="J189" s="2">
        <f t="shared" si="14"/>
        <v>1.6898092107254004</v>
      </c>
      <c r="K189" s="2">
        <f t="shared" si="14"/>
        <v>0.11327352514513464</v>
      </c>
      <c r="L189" s="2">
        <f t="shared" si="11"/>
        <v>287.04325876279489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 x14ac:dyDescent="0.3">
      <c r="A190" s="5">
        <v>1588.2982673501078</v>
      </c>
      <c r="B190" s="5">
        <v>281.02875</v>
      </c>
      <c r="C190" s="2">
        <v>1991.7040999999999</v>
      </c>
      <c r="D190" s="2">
        <v>353.32799999999997</v>
      </c>
      <c r="E190">
        <v>1934</v>
      </c>
      <c r="F190">
        <v>973</v>
      </c>
      <c r="G190" s="2">
        <f t="shared" si="14"/>
        <v>2.4775680751173708</v>
      </c>
      <c r="H190" s="2">
        <f t="shared" si="14"/>
        <v>3.5454150166684091</v>
      </c>
      <c r="I190" s="2">
        <f t="shared" si="14"/>
        <v>4.421820898977038</v>
      </c>
      <c r="J190" s="2">
        <f t="shared" si="14"/>
        <v>1.698087929604353</v>
      </c>
      <c r="K190" s="2">
        <f t="shared" si="14"/>
        <v>0.11062874856336206</v>
      </c>
      <c r="L190" s="2">
        <f t="shared" si="11"/>
        <v>287.25352066893055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 x14ac:dyDescent="0.3">
      <c r="A191" s="5">
        <v>1572.9808941479982</v>
      </c>
      <c r="B191" s="5">
        <v>281.92199999999997</v>
      </c>
      <c r="C191" s="2">
        <v>1991.7863010000001</v>
      </c>
      <c r="D191" s="2">
        <v>354.04700000000003</v>
      </c>
      <c r="E191">
        <v>1935</v>
      </c>
      <c r="F191">
        <v>1027</v>
      </c>
      <c r="G191" s="2">
        <f t="shared" si="14"/>
        <v>2.5369530516431924</v>
      </c>
      <c r="H191" s="2">
        <f t="shared" si="14"/>
        <v>3.6270229762990089</v>
      </c>
      <c r="I191" s="2">
        <f t="shared" si="14"/>
        <v>4.5086468992310511</v>
      </c>
      <c r="J191" s="2">
        <f t="shared" si="14"/>
        <v>1.7152833826623444</v>
      </c>
      <c r="K191" s="2">
        <f t="shared" si="14"/>
        <v>0.11278047902302797</v>
      </c>
      <c r="L191" s="2">
        <f t="shared" si="11"/>
        <v>287.50068678885862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 x14ac:dyDescent="0.3">
      <c r="A192" s="5">
        <v>1560.4303488641633</v>
      </c>
      <c r="B192" s="5">
        <v>281.74551000000002</v>
      </c>
      <c r="C192" s="2">
        <v>1991.8712330000001</v>
      </c>
      <c r="D192" s="2">
        <v>353.80399999999997</v>
      </c>
      <c r="E192">
        <v>1936</v>
      </c>
      <c r="F192">
        <v>1130</v>
      </c>
      <c r="G192" s="2">
        <f t="shared" si="14"/>
        <v>2.5996338028169013</v>
      </c>
      <c r="H192" s="2">
        <f t="shared" si="14"/>
        <v>3.713476852527843</v>
      </c>
      <c r="I192" s="2">
        <f t="shared" si="14"/>
        <v>4.6024201434899314</v>
      </c>
      <c r="J192" s="2">
        <f t="shared" si="14"/>
        <v>1.7378345417161556</v>
      </c>
      <c r="K192" s="2">
        <f t="shared" si="14"/>
        <v>0.11662078078585852</v>
      </c>
      <c r="L192" s="2">
        <f t="shared" si="11"/>
        <v>287.76998612133667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 x14ac:dyDescent="0.3">
      <c r="A193" s="5">
        <v>1549.7130622291177</v>
      </c>
      <c r="B193" s="5">
        <v>282.81794999999994</v>
      </c>
      <c r="C193" s="2">
        <v>1991.9534249999999</v>
      </c>
      <c r="D193" s="2">
        <v>353.697</v>
      </c>
      <c r="E193">
        <v>1937</v>
      </c>
      <c r="F193">
        <v>1209</v>
      </c>
      <c r="G193" s="2">
        <f t="shared" si="14"/>
        <v>2.6686009389671361</v>
      </c>
      <c r="H193" s="2">
        <f t="shared" si="14"/>
        <v>3.8093642530605956</v>
      </c>
      <c r="I193" s="2">
        <f t="shared" si="14"/>
        <v>4.7104088839132627</v>
      </c>
      <c r="J193" s="2">
        <f t="shared" si="14"/>
        <v>1.7711866258287283</v>
      </c>
      <c r="K193" s="2">
        <f t="shared" si="14"/>
        <v>0.12378572229873744</v>
      </c>
      <c r="L193" s="2">
        <f t="shared" si="11"/>
        <v>288.08334642406845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 x14ac:dyDescent="0.3">
      <c r="A194" s="5">
        <v>1529.6778032850689</v>
      </c>
      <c r="B194" s="5">
        <v>283.21615000000003</v>
      </c>
      <c r="C194" s="2">
        <v>1992.0382509999999</v>
      </c>
      <c r="D194" s="2">
        <v>353.48200000000003</v>
      </c>
      <c r="E194">
        <v>1938</v>
      </c>
      <c r="F194">
        <v>1142</v>
      </c>
      <c r="G194" s="2">
        <f t="shared" si="14"/>
        <v>2.7423896713615021</v>
      </c>
      <c r="H194" s="2">
        <f t="shared" si="14"/>
        <v>3.9124057048630885</v>
      </c>
      <c r="I194" s="2">
        <f t="shared" si="14"/>
        <v>4.8288166775533963</v>
      </c>
      <c r="J194" s="2">
        <f t="shared" si="14"/>
        <v>1.8119057106995453</v>
      </c>
      <c r="K194" s="2">
        <f t="shared" si="14"/>
        <v>0.13184039918913976</v>
      </c>
      <c r="L194" s="2">
        <f t="shared" si="11"/>
        <v>288.42735816366667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 x14ac:dyDescent="0.3">
      <c r="A195" s="5">
        <v>1501.5236039760064</v>
      </c>
      <c r="B195" s="5">
        <v>282.40979499999997</v>
      </c>
      <c r="C195" s="2">
        <v>1992.1229510000001</v>
      </c>
      <c r="D195" s="2">
        <v>353.375</v>
      </c>
      <c r="E195">
        <v>1939</v>
      </c>
      <c r="F195">
        <v>1192</v>
      </c>
      <c r="G195" s="2">
        <f t="shared" si="14"/>
        <v>2.8120892018779342</v>
      </c>
      <c r="H195" s="2">
        <f t="shared" si="14"/>
        <v>4.008872606738584</v>
      </c>
      <c r="I195" s="2">
        <f t="shared" si="14"/>
        <v>4.9355694011605005</v>
      </c>
      <c r="J195" s="2">
        <f t="shared" si="14"/>
        <v>1.842434792501328</v>
      </c>
      <c r="K195" s="2">
        <f t="shared" si="14"/>
        <v>0.13358026777114429</v>
      </c>
      <c r="L195" s="2">
        <f t="shared" si="11"/>
        <v>288.73254627004951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 x14ac:dyDescent="0.3">
      <c r="A196" s="5">
        <v>1469.472350000392</v>
      </c>
      <c r="B196" s="5">
        <v>279.63234999999997</v>
      </c>
      <c r="C196" s="2">
        <v>1992.202186</v>
      </c>
      <c r="D196" s="2">
        <v>353.30799999999999</v>
      </c>
      <c r="E196">
        <v>1940</v>
      </c>
      <c r="F196">
        <v>1299</v>
      </c>
      <c r="G196" s="2">
        <f t="shared" si="14"/>
        <v>2.8848403755868546</v>
      </c>
      <c r="H196" s="2">
        <f t="shared" si="14"/>
        <v>4.1097689609634633</v>
      </c>
      <c r="I196" s="2">
        <f t="shared" si="14"/>
        <v>5.0484009610516392</v>
      </c>
      <c r="J196" s="2">
        <f t="shared" si="14"/>
        <v>1.8770883884397165</v>
      </c>
      <c r="K196" s="2">
        <f t="shared" si="14"/>
        <v>0.13698296925037637</v>
      </c>
      <c r="L196" s="2">
        <f t="shared" si="11"/>
        <v>289.05708165529205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 x14ac:dyDescent="0.3">
      <c r="A197" s="5">
        <v>1449.1350714777568</v>
      </c>
      <c r="B197" s="5">
        <v>281.66316999999998</v>
      </c>
      <c r="C197" s="2">
        <v>1992.286885</v>
      </c>
      <c r="D197" s="2">
        <v>353.47199999999998</v>
      </c>
      <c r="E197">
        <v>1941</v>
      </c>
      <c r="F197">
        <v>1334</v>
      </c>
      <c r="G197" s="2">
        <f t="shared" si="14"/>
        <v>2.9641220657276994</v>
      </c>
      <c r="H197" s="2">
        <f t="shared" si="14"/>
        <v>4.2204346946579321</v>
      </c>
      <c r="I197" s="2">
        <f t="shared" si="14"/>
        <v>5.175793143623947</v>
      </c>
      <c r="J197" s="2">
        <f t="shared" si="14"/>
        <v>1.9223210188340307</v>
      </c>
      <c r="K197" s="2">
        <f t="shared" si="14"/>
        <v>0.14407028620178391</v>
      </c>
      <c r="L197" s="2">
        <f t="shared" si="11"/>
        <v>289.42674120904542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 x14ac:dyDescent="0.3">
      <c r="A198" s="5">
        <v>1431</v>
      </c>
      <c r="B198" s="5">
        <v>282.51929999999999</v>
      </c>
      <c r="C198" s="2">
        <v>1992.3688520000001</v>
      </c>
      <c r="D198" s="2">
        <v>353.85</v>
      </c>
      <c r="E198">
        <v>1942</v>
      </c>
      <c r="F198">
        <v>1342</v>
      </c>
      <c r="G198" s="2">
        <f t="shared" si="14"/>
        <v>3.0455399061032864</v>
      </c>
      <c r="H198" s="2">
        <f t="shared" si="14"/>
        <v>4.3340823685866887</v>
      </c>
      <c r="I198" s="2">
        <f t="shared" si="14"/>
        <v>5.3067336058234735</v>
      </c>
      <c r="J198" s="2">
        <f t="shared" si="14"/>
        <v>1.9690776324794006</v>
      </c>
      <c r="K198" s="2">
        <f t="shared" si="14"/>
        <v>0.15001215371617657</v>
      </c>
      <c r="L198" s="2">
        <f t="shared" si="11"/>
        <v>289.80544566670903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 x14ac:dyDescent="0.3">
      <c r="A199" s="5">
        <v>1429.3261215367718</v>
      </c>
      <c r="B199" s="5">
        <v>279.53550000000001</v>
      </c>
      <c r="C199" s="2">
        <v>1992.4535519999999</v>
      </c>
      <c r="D199" s="2">
        <v>354.298</v>
      </c>
      <c r="E199">
        <v>1943</v>
      </c>
      <c r="F199">
        <v>1391</v>
      </c>
      <c r="G199" s="2">
        <f t="shared" ref="G199:K214" si="15">G198*(1-G$5)+G$4*$F198*$L$4/1000</f>
        <v>3.1274460093896712</v>
      </c>
      <c r="H199" s="2">
        <f t="shared" si="15"/>
        <v>4.448168568075384</v>
      </c>
      <c r="I199" s="2">
        <f t="shared" si="15"/>
        <v>5.4371183824275091</v>
      </c>
      <c r="J199" s="2">
        <f t="shared" si="15"/>
        <v>2.0141021549193683</v>
      </c>
      <c r="K199" s="2">
        <f t="shared" si="15"/>
        <v>0.15399166539406631</v>
      </c>
      <c r="L199" s="2">
        <f t="shared" ref="L199:L262" si="16">SUM(G199:K199,L$5)</f>
        <v>290.18082678020602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 x14ac:dyDescent="0.3">
      <c r="A200" s="5">
        <v>1411.2538389565966</v>
      </c>
      <c r="B200" s="5">
        <v>279.61514</v>
      </c>
      <c r="C200" s="2">
        <v>1992.535519</v>
      </c>
      <c r="D200" s="2">
        <v>354.75099999999998</v>
      </c>
      <c r="E200">
        <v>1944</v>
      </c>
      <c r="F200">
        <v>1383</v>
      </c>
      <c r="G200" s="2">
        <f t="shared" si="15"/>
        <v>3.2123427230046948</v>
      </c>
      <c r="H200" s="2">
        <f t="shared" si="15"/>
        <v>4.5665418519853072</v>
      </c>
      <c r="I200" s="2">
        <f t="shared" si="15"/>
        <v>5.5731145566035076</v>
      </c>
      <c r="J200" s="2">
        <f t="shared" si="15"/>
        <v>2.0623057416518256</v>
      </c>
      <c r="K200" s="2">
        <f t="shared" si="15"/>
        <v>0.15870583072095895</v>
      </c>
      <c r="L200" s="2">
        <f t="shared" si="16"/>
        <v>290.5730107039663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 x14ac:dyDescent="0.3">
      <c r="A201" s="5">
        <v>1390.5117738192309</v>
      </c>
      <c r="B201" s="5">
        <v>279.97579749999994</v>
      </c>
      <c r="C201" s="2">
        <v>1992.6202189999999</v>
      </c>
      <c r="D201" s="2">
        <v>354.86799999999999</v>
      </c>
      <c r="E201">
        <v>1945</v>
      </c>
      <c r="F201">
        <v>1160</v>
      </c>
      <c r="G201" s="2">
        <f t="shared" si="15"/>
        <v>3.2967511737089201</v>
      </c>
      <c r="H201" s="2">
        <f t="shared" si="15"/>
        <v>4.683838313742978</v>
      </c>
      <c r="I201" s="2">
        <f t="shared" si="15"/>
        <v>5.7060834284355142</v>
      </c>
      <c r="J201" s="2">
        <f t="shared" si="15"/>
        <v>2.1068166418831882</v>
      </c>
      <c r="K201" s="2">
        <f t="shared" si="15"/>
        <v>0.16118952967221351</v>
      </c>
      <c r="L201" s="2">
        <f t="shared" si="16"/>
        <v>290.9546790874428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 x14ac:dyDescent="0.3">
      <c r="A202" s="5">
        <v>1390.4552610634835</v>
      </c>
      <c r="B202" s="5">
        <v>280.40884</v>
      </c>
      <c r="C202" s="2">
        <v>1992.7049179999999</v>
      </c>
      <c r="D202" s="2">
        <v>354.98599999999999</v>
      </c>
      <c r="E202">
        <v>1946</v>
      </c>
      <c r="F202">
        <v>1238</v>
      </c>
      <c r="G202" s="2">
        <f t="shared" si="15"/>
        <v>3.3675492957746478</v>
      </c>
      <c r="H202" s="2">
        <f t="shared" si="15"/>
        <v>4.7798731222911037</v>
      </c>
      <c r="I202" s="2">
        <f t="shared" si="15"/>
        <v>5.8037651627565348</v>
      </c>
      <c r="J202" s="2">
        <f t="shared" si="15"/>
        <v>2.1226110653999561</v>
      </c>
      <c r="K202" s="2">
        <f t="shared" si="15"/>
        <v>0.15222648566757038</v>
      </c>
      <c r="L202" s="2">
        <f t="shared" si="16"/>
        <v>291.2260251318898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 x14ac:dyDescent="0.3">
      <c r="A203" s="5">
        <v>1349.657371124722</v>
      </c>
      <c r="B203" s="5">
        <v>280.06311499999998</v>
      </c>
      <c r="C203" s="2">
        <v>1992.786885</v>
      </c>
      <c r="D203" s="2">
        <v>355.03500000000003</v>
      </c>
      <c r="E203">
        <v>1947</v>
      </c>
      <c r="F203">
        <v>1392</v>
      </c>
      <c r="G203" s="2">
        <f t="shared" si="15"/>
        <v>3.4431079812206571</v>
      </c>
      <c r="H203" s="2">
        <f t="shared" si="15"/>
        <v>4.8829676798714976</v>
      </c>
      <c r="I203" s="2">
        <f t="shared" si="15"/>
        <v>5.9118540625365554</v>
      </c>
      <c r="J203" s="2">
        <f t="shared" si="15"/>
        <v>2.1466581327340513</v>
      </c>
      <c r="K203" s="2">
        <f t="shared" si="15"/>
        <v>0.15045209650538674</v>
      </c>
      <c r="L203" s="2">
        <f t="shared" si="16"/>
        <v>291.53503995286815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 x14ac:dyDescent="0.3">
      <c r="A204" s="5">
        <v>1330.0781298190848</v>
      </c>
      <c r="B204" s="5">
        <v>283.41525000000001</v>
      </c>
      <c r="C204" s="2">
        <v>1992.8715850000001</v>
      </c>
      <c r="D204" s="2">
        <v>354.81200000000001</v>
      </c>
      <c r="E204">
        <v>1948</v>
      </c>
      <c r="F204">
        <v>1469</v>
      </c>
      <c r="G204" s="2">
        <f t="shared" si="15"/>
        <v>3.5280657276995302</v>
      </c>
      <c r="H204" s="2">
        <f t="shared" si="15"/>
        <v>5.0002387151382299</v>
      </c>
      <c r="I204" s="2">
        <f t="shared" si="15"/>
        <v>6.0416282767666081</v>
      </c>
      <c r="J204" s="2">
        <f t="shared" si="15"/>
        <v>2.1874065840827313</v>
      </c>
      <c r="K204" s="2">
        <f t="shared" si="15"/>
        <v>0.15660592202461737</v>
      </c>
      <c r="L204" s="2">
        <f t="shared" si="16"/>
        <v>291.9139452257117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 x14ac:dyDescent="0.3">
      <c r="A205" s="5">
        <v>1306.4533214161377</v>
      </c>
      <c r="B205" s="5">
        <v>281.49663500000003</v>
      </c>
      <c r="C205" s="2">
        <v>1992.9535519999999</v>
      </c>
      <c r="D205" s="2">
        <v>354.553</v>
      </c>
      <c r="E205">
        <v>1949</v>
      </c>
      <c r="F205">
        <v>1419</v>
      </c>
      <c r="G205" s="2">
        <f t="shared" si="15"/>
        <v>3.6177230046948354</v>
      </c>
      <c r="H205" s="2">
        <f t="shared" si="15"/>
        <v>5.1244171812289609</v>
      </c>
      <c r="I205" s="2">
        <f t="shared" si="15"/>
        <v>6.1812286566828059</v>
      </c>
      <c r="J205" s="2">
        <f t="shared" si="15"/>
        <v>2.2348647631985243</v>
      </c>
      <c r="K205" s="2">
        <f t="shared" si="15"/>
        <v>0.16395342935073115</v>
      </c>
      <c r="L205" s="2">
        <f t="shared" si="16"/>
        <v>292.32218703515588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 x14ac:dyDescent="0.3">
      <c r="A206" s="5">
        <v>1275.7548259945549</v>
      </c>
      <c r="B206" s="5">
        <v>281.12830000000002</v>
      </c>
      <c r="C206" s="2">
        <v>1993.038356</v>
      </c>
      <c r="D206" s="2">
        <v>354.21699999999998</v>
      </c>
      <c r="E206">
        <v>1950</v>
      </c>
      <c r="F206">
        <v>1630</v>
      </c>
      <c r="G206" s="2">
        <f t="shared" si="15"/>
        <v>3.7043286384976524</v>
      </c>
      <c r="H206" s="2">
        <f t="shared" si="15"/>
        <v>5.2435591929658569</v>
      </c>
      <c r="I206" s="2">
        <f t="shared" si="15"/>
        <v>6.3114434972308091</v>
      </c>
      <c r="J206" s="2">
        <f t="shared" si="15"/>
        <v>2.2737432611421209</v>
      </c>
      <c r="K206" s="2">
        <f t="shared" si="15"/>
        <v>0.16606249997610675</v>
      </c>
      <c r="L206" s="2">
        <f t="shared" si="16"/>
        <v>292.69913708981255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 x14ac:dyDescent="0.3">
      <c r="A207" s="5">
        <v>1257.5572759254273</v>
      </c>
      <c r="B207" s="5">
        <v>282.11384499999997</v>
      </c>
      <c r="C207" s="2">
        <v>1993.123288</v>
      </c>
      <c r="D207" s="2">
        <v>354.14400000000001</v>
      </c>
      <c r="E207">
        <v>1951</v>
      </c>
      <c r="F207">
        <v>1767</v>
      </c>
      <c r="G207" s="2">
        <f t="shared" si="15"/>
        <v>3.8038122065727697</v>
      </c>
      <c r="H207" s="2">
        <f t="shared" si="15"/>
        <v>5.3821856480389538</v>
      </c>
      <c r="I207" s="2">
        <f t="shared" si="15"/>
        <v>6.4716100445061979</v>
      </c>
      <c r="J207" s="2">
        <f t="shared" si="15"/>
        <v>2.3351660109425181</v>
      </c>
      <c r="K207" s="2">
        <f t="shared" si="15"/>
        <v>0.17724781926028133</v>
      </c>
      <c r="L207" s="2">
        <f t="shared" si="16"/>
        <v>293.17002172932069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 x14ac:dyDescent="0.3">
      <c r="A208" s="5">
        <v>1246.2740771419012</v>
      </c>
      <c r="B208" s="5">
        <v>281.72289999999998</v>
      </c>
      <c r="C208" s="2">
        <v>1993.2</v>
      </c>
      <c r="D208" s="2">
        <v>354.35899999999998</v>
      </c>
      <c r="E208">
        <v>1952</v>
      </c>
      <c r="F208">
        <v>1795</v>
      </c>
      <c r="G208" s="2">
        <f t="shared" si="15"/>
        <v>3.9116572769953049</v>
      </c>
      <c r="H208" s="2">
        <f t="shared" si="15"/>
        <v>5.5332945873545478</v>
      </c>
      <c r="I208" s="2">
        <f t="shared" si="15"/>
        <v>6.6502088973620275</v>
      </c>
      <c r="J208" s="2">
        <f t="shared" si="15"/>
        <v>2.4091596843576024</v>
      </c>
      <c r="K208" s="2">
        <f t="shared" si="15"/>
        <v>0.19046398322743729</v>
      </c>
      <c r="L208" s="2">
        <f t="shared" si="16"/>
        <v>293.69478442929693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 x14ac:dyDescent="0.3">
      <c r="A209" s="5">
        <v>1207.4211739643513</v>
      </c>
      <c r="B209" s="5">
        <v>283.59713999999997</v>
      </c>
      <c r="C209" s="2">
        <v>1993.284932</v>
      </c>
      <c r="D209" s="2">
        <v>354.28899999999999</v>
      </c>
      <c r="E209">
        <v>1953</v>
      </c>
      <c r="F209">
        <v>1841</v>
      </c>
      <c r="G209" s="2">
        <f t="shared" si="15"/>
        <v>4.0212112676056337</v>
      </c>
      <c r="H209" s="2">
        <f t="shared" si="15"/>
        <v>5.6866169294412305</v>
      </c>
      <c r="I209" s="2">
        <f t="shared" si="15"/>
        <v>6.8306170591858955</v>
      </c>
      <c r="J209" s="2">
        <f t="shared" si="15"/>
        <v>2.4822127168123798</v>
      </c>
      <c r="K209" s="2">
        <f t="shared" si="15"/>
        <v>0.19979454586791706</v>
      </c>
      <c r="L209" s="2">
        <f t="shared" si="16"/>
        <v>294.22045251891308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 x14ac:dyDescent="0.3">
      <c r="A210" s="5">
        <v>1192.6199335903211</v>
      </c>
      <c r="B210" s="5">
        <v>283.85327000000001</v>
      </c>
      <c r="C210" s="2">
        <v>1993.367123</v>
      </c>
      <c r="D210" s="2">
        <v>354.26400000000001</v>
      </c>
      <c r="E210">
        <v>1954</v>
      </c>
      <c r="F210">
        <v>1865</v>
      </c>
      <c r="G210" s="2">
        <f t="shared" si="15"/>
        <v>4.1335727699530516</v>
      </c>
      <c r="H210" s="2">
        <f t="shared" si="15"/>
        <v>5.8438367260068711</v>
      </c>
      <c r="I210" s="2">
        <f t="shared" si="15"/>
        <v>7.0155144696705936</v>
      </c>
      <c r="J210" s="2">
        <f t="shared" si="15"/>
        <v>2.5564915202240117</v>
      </c>
      <c r="K210" s="2">
        <f t="shared" si="15"/>
        <v>0.20761344259488285</v>
      </c>
      <c r="L210" s="2">
        <f t="shared" si="16"/>
        <v>294.75702892844942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 x14ac:dyDescent="0.3">
      <c r="A211" s="5">
        <v>1159.6127749214806</v>
      </c>
      <c r="B211" s="5">
        <v>283.87588000000005</v>
      </c>
      <c r="C211" s="2">
        <v>1993.452055</v>
      </c>
      <c r="D211" s="2">
        <v>354.697</v>
      </c>
      <c r="E211">
        <v>1955</v>
      </c>
      <c r="F211">
        <v>2043</v>
      </c>
      <c r="G211" s="2">
        <f t="shared" si="15"/>
        <v>4.2473990610328638</v>
      </c>
      <c r="H211" s="2">
        <f t="shared" si="15"/>
        <v>6.0028775273381338</v>
      </c>
      <c r="I211" s="2">
        <f t="shared" si="15"/>
        <v>7.201535707036423</v>
      </c>
      <c r="J211" s="2">
        <f t="shared" si="15"/>
        <v>2.6293439105269663</v>
      </c>
      <c r="K211" s="2">
        <f t="shared" si="15"/>
        <v>0.21348260374829464</v>
      </c>
      <c r="L211" s="2">
        <f t="shared" si="16"/>
        <v>295.29463880968268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 x14ac:dyDescent="0.3">
      <c r="A212" s="5">
        <v>1136.7946841810672</v>
      </c>
      <c r="B212" s="5">
        <v>283.81344999999999</v>
      </c>
      <c r="C212" s="2">
        <v>1993.5342470000001</v>
      </c>
      <c r="D212" s="2">
        <v>355.15800000000002</v>
      </c>
      <c r="E212">
        <v>1956</v>
      </c>
      <c r="F212">
        <v>2177</v>
      </c>
      <c r="G212" s="2">
        <f t="shared" si="15"/>
        <v>4.3720892018779338</v>
      </c>
      <c r="H212" s="2">
        <f t="shared" si="15"/>
        <v>6.1781944176931756</v>
      </c>
      <c r="I212" s="2">
        <f t="shared" si="15"/>
        <v>7.4118018368215628</v>
      </c>
      <c r="J212" s="2">
        <f t="shared" si="15"/>
        <v>2.718926491588598</v>
      </c>
      <c r="K212" s="2">
        <f t="shared" si="15"/>
        <v>0.22539923744637033</v>
      </c>
      <c r="L212" s="2">
        <f t="shared" si="16"/>
        <v>295.90641118542766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 x14ac:dyDescent="0.3">
      <c r="A213" s="5">
        <v>1105.3739406361235</v>
      </c>
      <c r="B213" s="5">
        <v>282.75096500000001</v>
      </c>
      <c r="C213" s="2">
        <v>1993.6191779999999</v>
      </c>
      <c r="D213" s="2">
        <v>355.57799999999997</v>
      </c>
      <c r="E213">
        <v>1957</v>
      </c>
      <c r="F213">
        <v>2270</v>
      </c>
      <c r="G213" s="2">
        <f t="shared" si="15"/>
        <v>4.5049577464788726</v>
      </c>
      <c r="H213" s="2">
        <f t="shared" si="15"/>
        <v>6.3656111656653849</v>
      </c>
      <c r="I213" s="2">
        <f t="shared" si="15"/>
        <v>7.6393771005090541</v>
      </c>
      <c r="J213" s="2">
        <f t="shared" si="15"/>
        <v>2.8191192009593293</v>
      </c>
      <c r="K213" s="2">
        <f t="shared" si="15"/>
        <v>0.23891812095702458</v>
      </c>
      <c r="L213" s="2">
        <f t="shared" si="16"/>
        <v>296.56798333456965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 x14ac:dyDescent="0.3">
      <c r="A214" s="5">
        <v>1087.5374858030018</v>
      </c>
      <c r="B214" s="5">
        <v>282.39983999999998</v>
      </c>
      <c r="C214" s="2">
        <v>1993.7041099999999</v>
      </c>
      <c r="D214" s="2">
        <v>355.80399999999997</v>
      </c>
      <c r="E214">
        <v>1958</v>
      </c>
      <c r="F214">
        <v>2330</v>
      </c>
      <c r="G214" s="2">
        <f t="shared" si="15"/>
        <v>4.6435023474178401</v>
      </c>
      <c r="H214" s="2">
        <f t="shared" si="15"/>
        <v>6.5612447189264618</v>
      </c>
      <c r="I214" s="2">
        <f t="shared" si="15"/>
        <v>7.8778695398298328</v>
      </c>
      <c r="J214" s="2">
        <f t="shared" si="15"/>
        <v>2.9245037087927948</v>
      </c>
      <c r="K214" s="2">
        <f t="shared" si="15"/>
        <v>0.2514839354744185</v>
      </c>
      <c r="L214" s="2">
        <f t="shared" si="16"/>
        <v>297.25860425044135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x14ac:dyDescent="0.3">
      <c r="A215" s="5">
        <v>1058.0112997238571</v>
      </c>
      <c r="B215" s="5">
        <v>282.76092</v>
      </c>
      <c r="C215" s="2">
        <v>1993.7863010000001</v>
      </c>
      <c r="D215" s="2">
        <v>355.83499999999998</v>
      </c>
      <c r="E215">
        <v>1959</v>
      </c>
      <c r="F215">
        <v>2454</v>
      </c>
      <c r="G215" s="2">
        <f t="shared" ref="G215:K230" si="17">G214*(1-G$5)+G$4*$F214*$L$4/1000</f>
        <v>4.7857089201877931</v>
      </c>
      <c r="H215" s="2">
        <f t="shared" si="17"/>
        <v>6.7619738812500838</v>
      </c>
      <c r="I215" s="2">
        <f t="shared" si="17"/>
        <v>8.122174871249797</v>
      </c>
      <c r="J215" s="2">
        <f t="shared" si="17"/>
        <v>3.0309101845284601</v>
      </c>
      <c r="K215" s="2">
        <f t="shared" si="17"/>
        <v>0.26192238865193074</v>
      </c>
      <c r="L215" s="2">
        <f t="shared" si="16"/>
        <v>297.96269024586809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x14ac:dyDescent="0.3">
      <c r="A216" s="5">
        <v>1036.7968998901797</v>
      </c>
      <c r="B216" s="5">
        <v>280.26947000000001</v>
      </c>
      <c r="C216" s="2">
        <v>1993.8712330000001</v>
      </c>
      <c r="D216" s="2">
        <v>355.73399999999998</v>
      </c>
      <c r="E216">
        <v>1960</v>
      </c>
      <c r="F216">
        <v>2569</v>
      </c>
      <c r="G216" s="2">
        <f t="shared" si="17"/>
        <v>4.9354835680751172</v>
      </c>
      <c r="H216" s="2">
        <f t="shared" si="17"/>
        <v>6.9737940241347243</v>
      </c>
      <c r="I216" s="2">
        <f t="shared" si="17"/>
        <v>8.3818300940252133</v>
      </c>
      <c r="J216" s="2">
        <f t="shared" si="17"/>
        <v>3.1457919834421926</v>
      </c>
      <c r="K216" s="2">
        <f t="shared" si="17"/>
        <v>0.27407522678819812</v>
      </c>
      <c r="L216" s="2">
        <f t="shared" si="16"/>
        <v>298.71097489646547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x14ac:dyDescent="0.3">
      <c r="A217" s="5">
        <v>1025.1723309203073</v>
      </c>
      <c r="B217" s="5">
        <v>280.82965000000002</v>
      </c>
      <c r="C217" s="2">
        <v>1993.9534249999999</v>
      </c>
      <c r="D217" s="2">
        <v>355.40600000000001</v>
      </c>
      <c r="E217">
        <v>1961</v>
      </c>
      <c r="F217">
        <v>2580</v>
      </c>
      <c r="G217" s="2">
        <f t="shared" si="17"/>
        <v>5.0922769953051645</v>
      </c>
      <c r="H217" s="2">
        <f t="shared" si="17"/>
        <v>7.1958295655387117</v>
      </c>
      <c r="I217" s="2">
        <f t="shared" si="17"/>
        <v>8.6552770597842681</v>
      </c>
      <c r="J217" s="2">
        <f t="shared" si="17"/>
        <v>3.2676085989378469</v>
      </c>
      <c r="K217" s="2">
        <f t="shared" si="17"/>
        <v>0.28684535675323308</v>
      </c>
      <c r="L217" s="2">
        <f t="shared" si="16"/>
        <v>299.49783757631923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x14ac:dyDescent="0.3">
      <c r="A218" s="5">
        <v>1005</v>
      </c>
      <c r="B218" s="5">
        <v>280.5</v>
      </c>
      <c r="C218" s="2">
        <v>1994.038356</v>
      </c>
      <c r="D218" s="2">
        <v>355.03500000000003</v>
      </c>
      <c r="E218">
        <v>1962</v>
      </c>
      <c r="F218">
        <v>2686</v>
      </c>
      <c r="G218" s="2">
        <f t="shared" si="17"/>
        <v>5.2497417840375586</v>
      </c>
      <c r="H218" s="2">
        <f t="shared" si="17"/>
        <v>7.4182871443793204</v>
      </c>
      <c r="I218" s="2">
        <f t="shared" si="17"/>
        <v>8.926706234112773</v>
      </c>
      <c r="J218" s="2">
        <f t="shared" si="17"/>
        <v>3.3837572939762017</v>
      </c>
      <c r="K218" s="2">
        <f t="shared" si="17"/>
        <v>0.29510726403042442</v>
      </c>
      <c r="L218" s="2">
        <f t="shared" si="16"/>
        <v>300.27359972053625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x14ac:dyDescent="0.3">
      <c r="A219" s="5">
        <v>1004.9747775064998</v>
      </c>
      <c r="B219" s="5">
        <v>279.36356499999999</v>
      </c>
      <c r="C219" s="2">
        <v>1994.123288</v>
      </c>
      <c r="D219" s="2">
        <v>355.029</v>
      </c>
      <c r="E219">
        <v>1963</v>
      </c>
      <c r="F219">
        <v>2833</v>
      </c>
      <c r="G219" s="2">
        <f t="shared" si="17"/>
        <v>5.4136760563380282</v>
      </c>
      <c r="H219" s="2">
        <f t="shared" si="17"/>
        <v>7.6500857874123716</v>
      </c>
      <c r="I219" s="2">
        <f t="shared" si="17"/>
        <v>9.2104170015195468</v>
      </c>
      <c r="J219" s="2">
        <f t="shared" si="17"/>
        <v>3.5057120937756472</v>
      </c>
      <c r="K219" s="2">
        <f t="shared" si="17"/>
        <v>0.30509488992334016</v>
      </c>
      <c r="L219" s="2">
        <f t="shared" si="16"/>
        <v>301.08498582896891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x14ac:dyDescent="0.3">
      <c r="A220" s="5">
        <v>968.20091040480986</v>
      </c>
      <c r="B220" s="5">
        <v>278.45946000000004</v>
      </c>
      <c r="C220" s="2">
        <v>1994.2</v>
      </c>
      <c r="D220" s="2">
        <v>355.346</v>
      </c>
      <c r="E220">
        <v>1964</v>
      </c>
      <c r="F220">
        <v>2995</v>
      </c>
      <c r="G220" s="2">
        <f t="shared" si="17"/>
        <v>5.5865821596244132</v>
      </c>
      <c r="H220" s="2">
        <f t="shared" si="17"/>
        <v>7.895049562349195</v>
      </c>
      <c r="I220" s="2">
        <f t="shared" si="17"/>
        <v>9.5124041353112165</v>
      </c>
      <c r="J220" s="2">
        <f t="shared" si="17"/>
        <v>3.6379535203975024</v>
      </c>
      <c r="K220" s="2">
        <f t="shared" si="17"/>
        <v>0.31805409969583753</v>
      </c>
      <c r="L220" s="2">
        <f t="shared" si="16"/>
        <v>301.95004347737819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x14ac:dyDescent="0.3">
      <c r="A221" s="5">
        <v>944.23650758208908</v>
      </c>
      <c r="B221" s="5">
        <v>279.11739</v>
      </c>
      <c r="C221" s="2">
        <v>1994.284932</v>
      </c>
      <c r="D221" s="2">
        <v>355.62200000000001</v>
      </c>
      <c r="E221">
        <v>1965</v>
      </c>
      <c r="F221">
        <v>3130</v>
      </c>
      <c r="G221" s="2">
        <f t="shared" si="17"/>
        <v>5.7693755868544603</v>
      </c>
      <c r="H221" s="2">
        <f t="shared" si="17"/>
        <v>8.1545507022225188</v>
      </c>
      <c r="I221" s="2">
        <f t="shared" si="17"/>
        <v>9.8346758399685257</v>
      </c>
      <c r="J221" s="2">
        <f t="shared" si="17"/>
        <v>3.7816544945713471</v>
      </c>
      <c r="K221" s="2">
        <f t="shared" si="17"/>
        <v>0.33351989155132167</v>
      </c>
      <c r="L221" s="2">
        <f t="shared" si="16"/>
        <v>302.87377651516817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x14ac:dyDescent="0.3">
      <c r="A222" s="5">
        <v>897.43654891130177</v>
      </c>
      <c r="B222" s="5">
        <v>278.91423999999995</v>
      </c>
      <c r="C222" s="2">
        <v>1994.367123</v>
      </c>
      <c r="D222" s="2">
        <v>355.846</v>
      </c>
      <c r="E222">
        <v>1966</v>
      </c>
      <c r="F222">
        <v>3288</v>
      </c>
      <c r="G222" s="2">
        <f t="shared" si="17"/>
        <v>5.9604084507042252</v>
      </c>
      <c r="H222" s="2">
        <f t="shared" si="17"/>
        <v>8.4260140030391373</v>
      </c>
      <c r="I222" s="2">
        <f t="shared" si="17"/>
        <v>10.172903505459898</v>
      </c>
      <c r="J222" s="2">
        <f t="shared" si="17"/>
        <v>3.9329913542881836</v>
      </c>
      <c r="K222" s="2">
        <f t="shared" si="17"/>
        <v>0.34923839665742085</v>
      </c>
      <c r="L222" s="2">
        <f t="shared" si="16"/>
        <v>303.84155571014884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 x14ac:dyDescent="0.3">
      <c r="A223" s="5">
        <v>857.30982198049514</v>
      </c>
      <c r="B223" s="5">
        <v>279.33640000000003</v>
      </c>
      <c r="C223" s="2">
        <v>1994.452055</v>
      </c>
      <c r="D223" s="2">
        <v>356.10899999999998</v>
      </c>
      <c r="E223">
        <v>1967</v>
      </c>
      <c r="F223">
        <v>3393</v>
      </c>
      <c r="G223" s="2">
        <f t="shared" si="17"/>
        <v>6.1610845070422533</v>
      </c>
      <c r="H223" s="2">
        <f t="shared" si="17"/>
        <v>8.7115661809497791</v>
      </c>
      <c r="I223" s="2">
        <f t="shared" si="17"/>
        <v>10.530328360112787</v>
      </c>
      <c r="J223" s="2">
        <f t="shared" si="17"/>
        <v>4.0942274159294891</v>
      </c>
      <c r="K223" s="2">
        <f t="shared" si="17"/>
        <v>0.36618999230470639</v>
      </c>
      <c r="L223" s="2">
        <f t="shared" si="16"/>
        <v>304.86339645633899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 x14ac:dyDescent="0.3">
      <c r="A224" s="5">
        <v>799.24277413704067</v>
      </c>
      <c r="B224" s="5">
        <v>278.54995500000001</v>
      </c>
      <c r="C224" s="2">
        <v>1994.5342470000001</v>
      </c>
      <c r="D224" s="2">
        <v>356.58100000000002</v>
      </c>
      <c r="E224">
        <v>1968</v>
      </c>
      <c r="F224">
        <v>3566</v>
      </c>
      <c r="G224" s="2">
        <f t="shared" si="17"/>
        <v>6.3681690140845069</v>
      </c>
      <c r="H224" s="2">
        <f t="shared" si="17"/>
        <v>9.0061919512107131</v>
      </c>
      <c r="I224" s="2">
        <f t="shared" si="17"/>
        <v>10.89873028611618</v>
      </c>
      <c r="J224" s="2">
        <f t="shared" si="17"/>
        <v>4.2585765119339767</v>
      </c>
      <c r="K224" s="2">
        <f t="shared" si="17"/>
        <v>0.38140123226062506</v>
      </c>
      <c r="L224" s="2">
        <f t="shared" si="16"/>
        <v>305.91306899560601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 x14ac:dyDescent="0.3">
      <c r="A225" s="5">
        <v>764.49516100553888</v>
      </c>
      <c r="B225" s="5">
        <v>278.52599499999997</v>
      </c>
      <c r="C225" s="2">
        <v>1994.6191779999999</v>
      </c>
      <c r="D225" s="2">
        <v>357.14699999999999</v>
      </c>
      <c r="E225">
        <v>1969</v>
      </c>
      <c r="F225">
        <v>3780</v>
      </c>
      <c r="G225" s="2">
        <f t="shared" si="17"/>
        <v>6.5858122065727702</v>
      </c>
      <c r="H225" s="2">
        <f t="shared" si="17"/>
        <v>9.3162513286239097</v>
      </c>
      <c r="I225" s="2">
        <f t="shared" si="17"/>
        <v>11.288177904898959</v>
      </c>
      <c r="J225" s="2">
        <f t="shared" si="17"/>
        <v>4.4338420250926829</v>
      </c>
      <c r="K225" s="2">
        <f t="shared" si="17"/>
        <v>0.39874938139383509</v>
      </c>
      <c r="L225" s="2">
        <f t="shared" si="16"/>
        <v>307.02283284658216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 x14ac:dyDescent="0.3">
      <c r="A226" s="5">
        <v>729.67119819346613</v>
      </c>
      <c r="B226" s="5">
        <v>278.52599499999997</v>
      </c>
      <c r="C226" s="2">
        <v>1994.7041099999999</v>
      </c>
      <c r="D226" s="2">
        <v>357.46699999999998</v>
      </c>
      <c r="E226">
        <v>1970</v>
      </c>
      <c r="F226">
        <v>4053</v>
      </c>
      <c r="G226" s="2">
        <f t="shared" si="17"/>
        <v>6.8165164319248825</v>
      </c>
      <c r="H226" s="2">
        <f t="shared" si="17"/>
        <v>9.6455516201328528</v>
      </c>
      <c r="I226" s="2">
        <f t="shared" si="17"/>
        <v>11.704548352623755</v>
      </c>
      <c r="J226" s="2">
        <f t="shared" si="17"/>
        <v>4.6242125413859894</v>
      </c>
      <c r="K226" s="2">
        <f t="shared" si="17"/>
        <v>0.41931851408920162</v>
      </c>
      <c r="L226" s="2">
        <f t="shared" si="16"/>
        <v>308.21014746015669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 x14ac:dyDescent="0.3">
      <c r="A227" s="5">
        <v>698.42128056304807</v>
      </c>
      <c r="B227" s="5">
        <v>279.70473500000003</v>
      </c>
      <c r="C227" s="2">
        <v>1994.7863010000001</v>
      </c>
      <c r="D227" s="2">
        <v>357.47199999999998</v>
      </c>
      <c r="E227">
        <v>1971</v>
      </c>
      <c r="F227">
        <v>4208</v>
      </c>
      <c r="G227" s="2">
        <f t="shared" si="17"/>
        <v>7.0638826291079813</v>
      </c>
      <c r="H227" s="2">
        <f t="shared" si="17"/>
        <v>9.9995797995108582</v>
      </c>
      <c r="I227" s="2">
        <f t="shared" si="17"/>
        <v>12.156344104264022</v>
      </c>
      <c r="J227" s="2">
        <f t="shared" si="17"/>
        <v>4.8357500421018615</v>
      </c>
      <c r="K227" s="2">
        <f t="shared" si="17"/>
        <v>0.44461122512108975</v>
      </c>
      <c r="L227" s="2">
        <f t="shared" si="16"/>
        <v>309.50016780010583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 x14ac:dyDescent="0.3">
      <c r="A228" s="5">
        <v>667.93828448427166</v>
      </c>
      <c r="B228" s="5">
        <v>279.38617500000004</v>
      </c>
      <c r="C228" s="2">
        <v>1994.8712330000001</v>
      </c>
      <c r="D228" s="2">
        <v>357.36099999999999</v>
      </c>
      <c r="E228">
        <v>1972</v>
      </c>
      <c r="F228">
        <v>4376</v>
      </c>
      <c r="G228" s="2">
        <f t="shared" si="17"/>
        <v>7.3207089201877933</v>
      </c>
      <c r="H228" s="2">
        <f t="shared" si="17"/>
        <v>10.367188027392475</v>
      </c>
      <c r="I228" s="2">
        <f t="shared" si="17"/>
        <v>12.625361960041674</v>
      </c>
      <c r="J228" s="2">
        <f t="shared" si="17"/>
        <v>5.0533955587079493</v>
      </c>
      <c r="K228" s="2">
        <f t="shared" si="17"/>
        <v>0.46722902513434617</v>
      </c>
      <c r="L228" s="2">
        <f t="shared" si="16"/>
        <v>310.83388349146423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 x14ac:dyDescent="0.3">
      <c r="A229" s="5">
        <v>631.98424029684861</v>
      </c>
      <c r="B229" s="5">
        <v>278.251305</v>
      </c>
      <c r="C229" s="2">
        <v>1994.9534249999999</v>
      </c>
      <c r="D229" s="2">
        <v>357.327</v>
      </c>
      <c r="E229">
        <v>1973</v>
      </c>
      <c r="F229">
        <v>4615</v>
      </c>
      <c r="G229" s="2">
        <f t="shared" si="17"/>
        <v>7.5877887323943662</v>
      </c>
      <c r="H229" s="2">
        <f t="shared" si="17"/>
        <v>10.749559601935228</v>
      </c>
      <c r="I229" s="2">
        <f t="shared" si="17"/>
        <v>13.113323805911094</v>
      </c>
      <c r="J229" s="2">
        <f t="shared" si="17"/>
        <v>5.2783259810554055</v>
      </c>
      <c r="K229" s="2">
        <f t="shared" si="17"/>
        <v>0.48883473824129697</v>
      </c>
      <c r="L229" s="2">
        <f t="shared" si="16"/>
        <v>312.2178328595374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 x14ac:dyDescent="0.3">
      <c r="A230" s="5">
        <v>595.63840159634913</v>
      </c>
      <c r="B230" s="5">
        <v>276.89742500000006</v>
      </c>
      <c r="C230" s="2">
        <v>1995.038356</v>
      </c>
      <c r="D230" s="2">
        <v>357.38799999999998</v>
      </c>
      <c r="E230">
        <v>1974</v>
      </c>
      <c r="F230">
        <v>4623</v>
      </c>
      <c r="G230" s="2">
        <f t="shared" si="17"/>
        <v>7.8694553990610325</v>
      </c>
      <c r="H230" s="2">
        <f t="shared" si="17"/>
        <v>11.153320575397705</v>
      </c>
      <c r="I230" s="2">
        <f t="shared" si="17"/>
        <v>13.630642030636347</v>
      </c>
      <c r="J230" s="2">
        <f t="shared" si="17"/>
        <v>5.5184584787152442</v>
      </c>
      <c r="K230" s="2">
        <f t="shared" si="17"/>
        <v>0.51315992294261292</v>
      </c>
      <c r="L230" s="2">
        <f t="shared" si="16"/>
        <v>313.68503640675294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 x14ac:dyDescent="0.3">
      <c r="A231" s="5">
        <v>572.00461163900115</v>
      </c>
      <c r="B231" s="5">
        <v>277.56441000000001</v>
      </c>
      <c r="C231" s="2">
        <v>1995.123288</v>
      </c>
      <c r="D231" s="2">
        <v>357.49099999999999</v>
      </c>
      <c r="E231">
        <v>1975</v>
      </c>
      <c r="F231">
        <v>4596</v>
      </c>
      <c r="G231" s="2">
        <f t="shared" ref="G231:K246" si="18">G230*(1-G$5)+G$4*$F230*$L$4/1000</f>
        <v>8.1516103286384975</v>
      </c>
      <c r="H231" s="2">
        <f t="shared" si="18"/>
        <v>11.556721964058877</v>
      </c>
      <c r="I231" s="2">
        <f t="shared" si="18"/>
        <v>14.142218369467749</v>
      </c>
      <c r="J231" s="2">
        <f t="shared" si="18"/>
        <v>5.7458119288616505</v>
      </c>
      <c r="K231" s="2">
        <f t="shared" si="18"/>
        <v>0.52828948012159394</v>
      </c>
      <c r="L231" s="2">
        <f t="shared" si="16"/>
        <v>315.12465207114838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 x14ac:dyDescent="0.3">
      <c r="A232" s="5">
        <v>536.67317783497401</v>
      </c>
      <c r="B232" s="5">
        <v>276.00147500000003</v>
      </c>
      <c r="C232" s="2">
        <v>1995.2</v>
      </c>
      <c r="D232" s="2">
        <v>357.517</v>
      </c>
      <c r="E232">
        <v>1976</v>
      </c>
      <c r="F232">
        <v>4864</v>
      </c>
      <c r="G232" s="2">
        <f t="shared" si="18"/>
        <v>8.4321173708920192</v>
      </c>
      <c r="H232" s="2">
        <f t="shared" si="18"/>
        <v>11.956478372170753</v>
      </c>
      <c r="I232" s="2">
        <f t="shared" si="18"/>
        <v>14.642871677571748</v>
      </c>
      <c r="J232" s="2">
        <f t="shared" si="18"/>
        <v>5.9570083770829374</v>
      </c>
      <c r="K232" s="2">
        <f t="shared" si="18"/>
        <v>0.53619841478471852</v>
      </c>
      <c r="L232" s="2">
        <f t="shared" si="16"/>
        <v>316.52467421250219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 x14ac:dyDescent="0.3">
      <c r="A233" s="5">
        <v>499.79633604650161</v>
      </c>
      <c r="B233" s="5">
        <v>276.35985500000004</v>
      </c>
      <c r="C233" s="2">
        <v>1995.284932</v>
      </c>
      <c r="D233" s="2">
        <v>357.48599999999999</v>
      </c>
      <c r="E233">
        <v>1977</v>
      </c>
      <c r="F233">
        <v>5026</v>
      </c>
      <c r="G233" s="2">
        <f t="shared" si="18"/>
        <v>8.7289812206572783</v>
      </c>
      <c r="H233" s="2">
        <f t="shared" si="18"/>
        <v>12.380299357700245</v>
      </c>
      <c r="I233" s="2">
        <f t="shared" si="18"/>
        <v>15.177067819420543</v>
      </c>
      <c r="J233" s="2">
        <f t="shared" si="18"/>
        <v>6.1875952352493577</v>
      </c>
      <c r="K233" s="2">
        <f t="shared" si="18"/>
        <v>0.55357758576798066</v>
      </c>
      <c r="L233" s="2">
        <f t="shared" si="16"/>
        <v>318.02752121879541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 x14ac:dyDescent="0.3">
      <c r="A234" s="5">
        <v>461.23531057480534</v>
      </c>
      <c r="B234" s="5">
        <v>276.71823500000005</v>
      </c>
      <c r="C234" s="2">
        <v>1995.367123</v>
      </c>
      <c r="D234" s="2">
        <v>357.76799999999997</v>
      </c>
      <c r="E234">
        <v>1978</v>
      </c>
      <c r="F234">
        <v>5087</v>
      </c>
      <c r="G234" s="2">
        <f t="shared" si="18"/>
        <v>9.0357323943661978</v>
      </c>
      <c r="H234" s="2">
        <f t="shared" si="18"/>
        <v>12.818165666632165</v>
      </c>
      <c r="I234" s="2">
        <f t="shared" si="18"/>
        <v>15.728431679811502</v>
      </c>
      <c r="J234" s="2">
        <f t="shared" si="18"/>
        <v>6.4240234756473917</v>
      </c>
      <c r="K234" s="2">
        <f t="shared" si="18"/>
        <v>0.57172421961253428</v>
      </c>
      <c r="L234" s="2">
        <f t="shared" si="16"/>
        <v>319.5780774360698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 x14ac:dyDescent="0.3">
      <c r="A235" s="5">
        <v>428.38085402493795</v>
      </c>
      <c r="B235" s="5">
        <v>276.90738000000005</v>
      </c>
      <c r="C235" s="2">
        <v>1995.452055</v>
      </c>
      <c r="D235" s="2">
        <v>358.17599999999999</v>
      </c>
      <c r="E235">
        <v>1979</v>
      </c>
      <c r="F235">
        <v>5369</v>
      </c>
      <c r="G235" s="2">
        <f t="shared" si="18"/>
        <v>9.3462065727699546</v>
      </c>
      <c r="H235" s="2">
        <f t="shared" si="18"/>
        <v>13.260555091786765</v>
      </c>
      <c r="I235" s="2">
        <f t="shared" si="18"/>
        <v>16.28155911413258</v>
      </c>
      <c r="J235" s="2">
        <f t="shared" si="18"/>
        <v>6.6541049383807076</v>
      </c>
      <c r="K235" s="2">
        <f t="shared" si="18"/>
        <v>0.58559455917509318</v>
      </c>
      <c r="L235" s="2">
        <f t="shared" si="16"/>
        <v>321.12802027624508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 x14ac:dyDescent="0.3">
      <c r="A236" s="5">
        <v>364.64069483611263</v>
      </c>
      <c r="B236" s="5">
        <v>277.04675000000003</v>
      </c>
      <c r="C236" s="2">
        <v>1995.5342470000001</v>
      </c>
      <c r="D236" s="2">
        <v>358.45699999999999</v>
      </c>
      <c r="E236">
        <v>1980</v>
      </c>
      <c r="F236">
        <v>5316</v>
      </c>
      <c r="G236" s="2">
        <f t="shared" si="18"/>
        <v>9.6738920187793447</v>
      </c>
      <c r="H236" s="2">
        <f t="shared" si="18"/>
        <v>13.728206363645002</v>
      </c>
      <c r="I236" s="2">
        <f t="shared" si="18"/>
        <v>16.869628328542579</v>
      </c>
      <c r="J236" s="2">
        <f t="shared" si="18"/>
        <v>6.9041411620400934</v>
      </c>
      <c r="K236" s="2">
        <f t="shared" si="18"/>
        <v>0.6072467820001286</v>
      </c>
      <c r="L236" s="2">
        <f t="shared" si="16"/>
        <v>322.78311465500713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 x14ac:dyDescent="0.3">
      <c r="A237" s="5">
        <v>329.24210070529784</v>
      </c>
      <c r="B237" s="5">
        <v>278.91829000000001</v>
      </c>
      <c r="C237" s="2">
        <v>1995.6191779999999</v>
      </c>
      <c r="D237" s="2">
        <v>358.79700000000003</v>
      </c>
      <c r="E237">
        <v>1981</v>
      </c>
      <c r="F237">
        <v>5152</v>
      </c>
      <c r="G237" s="2">
        <f t="shared" si="18"/>
        <v>9.9983427230046971</v>
      </c>
      <c r="H237" s="2">
        <f t="shared" si="18"/>
        <v>14.189594587050243</v>
      </c>
      <c r="I237" s="2">
        <f t="shared" si="18"/>
        <v>17.441841674450874</v>
      </c>
      <c r="J237" s="2">
        <f t="shared" si="18"/>
        <v>7.1336729450424237</v>
      </c>
      <c r="K237" s="2">
        <f t="shared" si="18"/>
        <v>0.61789125608364415</v>
      </c>
      <c r="L237" s="2">
        <f t="shared" si="16"/>
        <v>324.38134318563186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 x14ac:dyDescent="0.3">
      <c r="A238" s="5">
        <v>302.34742552285286</v>
      </c>
      <c r="B238" s="5">
        <v>279.83415000000002</v>
      </c>
      <c r="C238" s="2">
        <v>1995.7041099999999</v>
      </c>
      <c r="D238" s="2">
        <v>359.084</v>
      </c>
      <c r="E238">
        <v>1982</v>
      </c>
      <c r="F238">
        <v>5113</v>
      </c>
      <c r="G238" s="2">
        <f t="shared" si="18"/>
        <v>10.312784037558687</v>
      </c>
      <c r="H238" s="2">
        <f t="shared" si="18"/>
        <v>14.634314456624777</v>
      </c>
      <c r="I238" s="2">
        <f t="shared" si="18"/>
        <v>17.981735922752087</v>
      </c>
      <c r="J238" s="2">
        <f t="shared" si="18"/>
        <v>7.3308434726053662</v>
      </c>
      <c r="K238" s="2">
        <f t="shared" si="18"/>
        <v>0.61664792545538094</v>
      </c>
      <c r="L238" s="2">
        <f t="shared" si="16"/>
        <v>325.87632581499628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 x14ac:dyDescent="0.3">
      <c r="A239" s="5">
        <v>274.1568772034243</v>
      </c>
      <c r="B239" s="5">
        <v>280.13280000000003</v>
      </c>
      <c r="C239" s="2">
        <v>1995.7863010000001</v>
      </c>
      <c r="D239" s="2">
        <v>359.19</v>
      </c>
      <c r="E239">
        <v>1983</v>
      </c>
      <c r="F239">
        <v>5095</v>
      </c>
      <c r="G239" s="2">
        <f t="shared" si="18"/>
        <v>10.624845070422538</v>
      </c>
      <c r="H239" s="2">
        <f t="shared" si="18"/>
        <v>15.074148916710246</v>
      </c>
      <c r="I239" s="2">
        <f t="shared" si="18"/>
        <v>18.50852422300261</v>
      </c>
      <c r="J239" s="2">
        <f t="shared" si="18"/>
        <v>7.5121728030154289</v>
      </c>
      <c r="K239" s="2">
        <f t="shared" si="18"/>
        <v>0.61406282139368651</v>
      </c>
      <c r="L239" s="2">
        <f t="shared" si="16"/>
        <v>327.3337538345445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 x14ac:dyDescent="0.3">
      <c r="A240" s="5">
        <v>227.90304089821478</v>
      </c>
      <c r="B240" s="5">
        <v>281.48667999999998</v>
      </c>
      <c r="C240" s="2">
        <v>1995.8712330000001</v>
      </c>
      <c r="D240" s="2">
        <v>359.26499999999999</v>
      </c>
      <c r="E240">
        <v>1984</v>
      </c>
      <c r="F240">
        <v>5283</v>
      </c>
      <c r="G240" s="2">
        <f t="shared" si="18"/>
        <v>10.935807511737092</v>
      </c>
      <c r="H240" s="2">
        <f t="shared" si="18"/>
        <v>15.511083238200142</v>
      </c>
      <c r="I240" s="2">
        <f t="shared" si="18"/>
        <v>19.025537420886582</v>
      </c>
      <c r="J240" s="2">
        <f t="shared" si="18"/>
        <v>7.6810306827959272</v>
      </c>
      <c r="K240" s="2">
        <f t="shared" si="18"/>
        <v>0.61164980609918596</v>
      </c>
      <c r="L240" s="2">
        <f t="shared" si="16"/>
        <v>328.76510865971892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 x14ac:dyDescent="0.3">
      <c r="A241" s="5">
        <v>202.4849869723617</v>
      </c>
      <c r="B241" s="5">
        <v>280.720145</v>
      </c>
      <c r="C241" s="2">
        <v>1995.9534249999999</v>
      </c>
      <c r="D241" s="2">
        <v>359.52800000000002</v>
      </c>
      <c r="E241">
        <v>1985</v>
      </c>
      <c r="F241">
        <v>5441</v>
      </c>
      <c r="G241" s="2">
        <f t="shared" si="18"/>
        <v>11.258244131455402</v>
      </c>
      <c r="H241" s="2">
        <f t="shared" si="18"/>
        <v>15.964468122467146</v>
      </c>
      <c r="I241" s="2">
        <f t="shared" si="18"/>
        <v>19.563855080655962</v>
      </c>
      <c r="J241" s="2">
        <f t="shared" si="18"/>
        <v>7.8623079704687644</v>
      </c>
      <c r="K241" s="2">
        <f t="shared" si="18"/>
        <v>0.61901252942052809</v>
      </c>
      <c r="L241" s="2">
        <f t="shared" si="16"/>
        <v>330.26788783446779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 x14ac:dyDescent="0.3">
      <c r="A242" s="5">
        <v>168.21349890930378</v>
      </c>
      <c r="B242" s="5">
        <v>280.05315999999999</v>
      </c>
      <c r="C242" s="2">
        <v>1996.0382509999999</v>
      </c>
      <c r="D242" s="2">
        <v>359.423</v>
      </c>
      <c r="E242">
        <v>1986</v>
      </c>
      <c r="F242">
        <v>5609</v>
      </c>
      <c r="G242" s="2">
        <f t="shared" si="18"/>
        <v>11.590323943661975</v>
      </c>
      <c r="H242" s="2">
        <f t="shared" si="18"/>
        <v>16.431441412112747</v>
      </c>
      <c r="I242" s="2">
        <f t="shared" si="18"/>
        <v>20.118684198448399</v>
      </c>
      <c r="J242" s="2">
        <f t="shared" si="18"/>
        <v>8.0517740575453036</v>
      </c>
      <c r="K242" s="2">
        <f t="shared" si="18"/>
        <v>0.6308960872294902</v>
      </c>
      <c r="L242" s="2">
        <f t="shared" si="16"/>
        <v>331.82311969899791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 x14ac:dyDescent="0.3">
      <c r="A243" s="5">
        <v>135.98307171747592</v>
      </c>
      <c r="B243" s="5">
        <v>278.131845</v>
      </c>
      <c r="C243" s="2">
        <v>1996.1229510000001</v>
      </c>
      <c r="D243" s="2">
        <v>359.09</v>
      </c>
      <c r="E243">
        <v>1987</v>
      </c>
      <c r="F243">
        <v>5755</v>
      </c>
      <c r="G243" s="2">
        <f t="shared" si="18"/>
        <v>11.932657276995307</v>
      </c>
      <c r="H243" s="2">
        <f t="shared" si="18"/>
        <v>16.912904692163611</v>
      </c>
      <c r="I243" s="2">
        <f t="shared" si="18"/>
        <v>20.691305494722755</v>
      </c>
      <c r="J243" s="2">
        <f t="shared" si="18"/>
        <v>8.2501348525801976</v>
      </c>
      <c r="K243" s="2">
        <f t="shared" si="18"/>
        <v>0.64599115333075519</v>
      </c>
      <c r="L243" s="2">
        <f t="shared" si="16"/>
        <v>333.43299346979262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 x14ac:dyDescent="0.3">
      <c r="A244" s="5">
        <v>104.48192862208691</v>
      </c>
      <c r="B244" s="5">
        <v>277.51463500000006</v>
      </c>
      <c r="C244" s="2">
        <v>1996.202186</v>
      </c>
      <c r="D244" s="2">
        <v>359.08499999999998</v>
      </c>
      <c r="E244">
        <v>1988</v>
      </c>
      <c r="F244">
        <v>5968</v>
      </c>
      <c r="G244" s="2">
        <f t="shared" si="18"/>
        <v>12.283901408450706</v>
      </c>
      <c r="H244" s="2">
        <f t="shared" si="18"/>
        <v>17.406752372523361</v>
      </c>
      <c r="I244" s="2">
        <f t="shared" si="18"/>
        <v>21.278174987582009</v>
      </c>
      <c r="J244" s="2">
        <f t="shared" si="18"/>
        <v>8.4543000692470418</v>
      </c>
      <c r="K244" s="2">
        <f t="shared" si="18"/>
        <v>0.66200123382545795</v>
      </c>
      <c r="L244" s="2">
        <f t="shared" si="16"/>
        <v>335.08513007162856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 x14ac:dyDescent="0.3">
      <c r="A245" s="5">
        <v>55.959143681423186</v>
      </c>
      <c r="B245" s="5">
        <v>277.37526500000001</v>
      </c>
      <c r="C245" s="2">
        <v>1996.286885</v>
      </c>
      <c r="D245" s="2">
        <v>359.125</v>
      </c>
      <c r="E245">
        <v>1989</v>
      </c>
      <c r="F245">
        <v>6088</v>
      </c>
      <c r="G245" s="2">
        <f t="shared" si="18"/>
        <v>12.648145539906105</v>
      </c>
      <c r="H245" s="2">
        <f t="shared" si="18"/>
        <v>17.919241463148666</v>
      </c>
      <c r="I245" s="2">
        <f t="shared" si="18"/>
        <v>21.889167156655677</v>
      </c>
      <c r="J245" s="2">
        <f t="shared" si="18"/>
        <v>8.6718019689515202</v>
      </c>
      <c r="K245" s="2">
        <f t="shared" si="18"/>
        <v>0.68171183850996242</v>
      </c>
      <c r="L245" s="2">
        <f t="shared" si="16"/>
        <v>336.8100679671719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 x14ac:dyDescent="0.3">
      <c r="A246" s="5">
        <v>29.524057891659709</v>
      </c>
      <c r="B246" s="5">
        <v>277.88297</v>
      </c>
      <c r="C246" s="2">
        <v>1996.3688520000001</v>
      </c>
      <c r="D246" s="2">
        <v>359.31900000000002</v>
      </c>
      <c r="E246">
        <v>1990</v>
      </c>
      <c r="F246">
        <v>6151</v>
      </c>
      <c r="G246" s="2">
        <f t="shared" si="18"/>
        <v>13.019713615023477</v>
      </c>
      <c r="H246" s="2">
        <f t="shared" si="18"/>
        <v>18.441588286596321</v>
      </c>
      <c r="I246" s="2">
        <f t="shared" si="18"/>
        <v>22.509986381540557</v>
      </c>
      <c r="J246" s="2">
        <f t="shared" si="18"/>
        <v>8.8909631759625434</v>
      </c>
      <c r="K246" s="2">
        <f t="shared" si="18"/>
        <v>0.69930072738949123</v>
      </c>
      <c r="L246" s="2">
        <f t="shared" si="16"/>
        <v>338.56155218651242</v>
      </c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 x14ac:dyDescent="0.3">
      <c r="A247" s="5">
        <v>13.3</v>
      </c>
      <c r="B247" s="5">
        <v>276.74810000000002</v>
      </c>
      <c r="C247" s="2">
        <v>1996.4535519999999</v>
      </c>
      <c r="D247" s="2">
        <v>359.81900000000002</v>
      </c>
      <c r="E247">
        <v>1991</v>
      </c>
      <c r="F247">
        <v>6239</v>
      </c>
      <c r="G247" s="2">
        <f t="shared" ref="G247:K262" si="19">G246*(1-G$5)+G$4*$F246*$L$4/1000</f>
        <v>13.395126760563382</v>
      </c>
      <c r="H247" s="2">
        <f t="shared" si="19"/>
        <v>18.968413611272538</v>
      </c>
      <c r="I247" s="2">
        <f t="shared" si="19"/>
        <v>23.131937377159385</v>
      </c>
      <c r="J247" s="2">
        <f t="shared" si="19"/>
        <v>9.1049987584252374</v>
      </c>
      <c r="K247" s="2">
        <f t="shared" si="19"/>
        <v>0.71292667424407719</v>
      </c>
      <c r="L247" s="2">
        <f t="shared" si="16"/>
        <v>340.31340318166463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 x14ac:dyDescent="0.3">
      <c r="A248" s="5">
        <v>1996.518</v>
      </c>
      <c r="B248" s="5">
        <v>359.52511079042995</v>
      </c>
      <c r="C248" s="2">
        <v>1996.535519</v>
      </c>
      <c r="D248" s="2">
        <v>360.24</v>
      </c>
      <c r="E248">
        <v>1992</v>
      </c>
      <c r="F248">
        <v>6178</v>
      </c>
      <c r="G248" s="2">
        <f t="shared" si="19"/>
        <v>13.775910798122068</v>
      </c>
      <c r="H248" s="2">
        <f t="shared" si="19"/>
        <v>19.5020525345269</v>
      </c>
      <c r="I248" s="2">
        <f t="shared" si="19"/>
        <v>23.758760820732917</v>
      </c>
      <c r="J248" s="2">
        <f t="shared" si="19"/>
        <v>9.3171357994563024</v>
      </c>
      <c r="K248" s="2">
        <f t="shared" si="19"/>
        <v>0.72532268417805956</v>
      </c>
      <c r="L248" s="2">
        <f t="shared" si="16"/>
        <v>342.07918263701623</v>
      </c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 x14ac:dyDescent="0.3">
      <c r="A249" s="5">
        <v>1994.49</v>
      </c>
      <c r="B249" s="5">
        <v>356.87847777427163</v>
      </c>
      <c r="C249" s="2">
        <v>1996.6202189999999</v>
      </c>
      <c r="D249" s="2">
        <v>360.57900000000001</v>
      </c>
      <c r="E249">
        <v>1993</v>
      </c>
      <c r="F249">
        <v>6172</v>
      </c>
      <c r="G249" s="2">
        <f t="shared" si="19"/>
        <v>14.152971830985917</v>
      </c>
      <c r="H249" s="2">
        <f t="shared" si="19"/>
        <v>20.028495701617366</v>
      </c>
      <c r="I249" s="2">
        <f t="shared" si="19"/>
        <v>24.368006334737949</v>
      </c>
      <c r="J249" s="2">
        <f t="shared" si="19"/>
        <v>9.5099944938481862</v>
      </c>
      <c r="K249" s="2">
        <f t="shared" si="19"/>
        <v>0.72997739449586407</v>
      </c>
      <c r="L249" s="2">
        <f t="shared" si="16"/>
        <v>343.78944575568528</v>
      </c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 x14ac:dyDescent="0.3">
      <c r="A250" s="5">
        <v>1992.375</v>
      </c>
      <c r="B250" s="5">
        <v>353.5523371219262</v>
      </c>
      <c r="C250" s="2">
        <v>1996.7049179999999</v>
      </c>
      <c r="D250" s="2">
        <v>360.72500000000002</v>
      </c>
      <c r="E250">
        <v>1994</v>
      </c>
      <c r="F250">
        <v>6284</v>
      </c>
      <c r="G250" s="2">
        <f t="shared" si="19"/>
        <v>14.529666666666669</v>
      </c>
      <c r="H250" s="2">
        <f t="shared" si="19"/>
        <v>20.552927227533115</v>
      </c>
      <c r="I250" s="2">
        <f t="shared" si="19"/>
        <v>24.968172771769495</v>
      </c>
      <c r="J250" s="2">
        <f t="shared" si="19"/>
        <v>9.6911315519970955</v>
      </c>
      <c r="K250" s="2">
        <f t="shared" si="19"/>
        <v>0.73251892887484815</v>
      </c>
      <c r="L250" s="2">
        <f t="shared" si="16"/>
        <v>345.47441714684123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 x14ac:dyDescent="0.3">
      <c r="A251" s="5">
        <v>1989.758</v>
      </c>
      <c r="B251" s="5">
        <v>349.67310772438844</v>
      </c>
      <c r="C251" s="2">
        <v>1996.786885</v>
      </c>
      <c r="D251" s="2">
        <v>360.59100000000001</v>
      </c>
      <c r="E251">
        <v>1995</v>
      </c>
      <c r="F251">
        <v>6422</v>
      </c>
      <c r="G251" s="2">
        <f t="shared" si="19"/>
        <v>14.913197183098594</v>
      </c>
      <c r="H251" s="2">
        <f t="shared" si="19"/>
        <v>21.086432458565735</v>
      </c>
      <c r="I251" s="2">
        <f t="shared" si="19"/>
        <v>25.577109696321013</v>
      </c>
      <c r="J251" s="2">
        <f t="shared" si="19"/>
        <v>9.8750663593886845</v>
      </c>
      <c r="K251" s="2">
        <f t="shared" si="19"/>
        <v>0.73931866336085705</v>
      </c>
      <c r="L251" s="2">
        <f t="shared" si="16"/>
        <v>347.19112436073488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 x14ac:dyDescent="0.3">
      <c r="A252" s="5">
        <v>1983.673</v>
      </c>
      <c r="B252" s="5">
        <v>341.19103438367074</v>
      </c>
      <c r="C252" s="2">
        <v>1996.8715850000001</v>
      </c>
      <c r="D252" s="2">
        <v>360.44200000000001</v>
      </c>
      <c r="E252">
        <v>1996</v>
      </c>
      <c r="F252">
        <v>6550</v>
      </c>
      <c r="G252" s="2">
        <f t="shared" si="19"/>
        <v>15.305150234741786</v>
      </c>
      <c r="H252" s="2">
        <f t="shared" si="19"/>
        <v>21.63142774723514</v>
      </c>
      <c r="I252" s="2">
        <f t="shared" si="19"/>
        <v>26.198605488793653</v>
      </c>
      <c r="J252" s="2">
        <f t="shared" si="19"/>
        <v>10.064690732596926</v>
      </c>
      <c r="K252" s="2">
        <f t="shared" si="19"/>
        <v>0.74992178404396337</v>
      </c>
      <c r="L252" s="2">
        <f t="shared" si="16"/>
        <v>348.94979598741145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 x14ac:dyDescent="0.3">
      <c r="A253" s="5">
        <v>1969.9649999999999</v>
      </c>
      <c r="B253" s="5">
        <v>324.80814873487839</v>
      </c>
      <c r="C253" s="2">
        <v>1996.9535519999999</v>
      </c>
      <c r="D253" s="2">
        <v>360.31599999999997</v>
      </c>
      <c r="E253">
        <v>1997</v>
      </c>
      <c r="F253">
        <v>6663</v>
      </c>
      <c r="G253" s="2">
        <f t="shared" si="19"/>
        <v>15.704915492957749</v>
      </c>
      <c r="H253" s="2">
        <f t="shared" si="19"/>
        <v>22.186942516913081</v>
      </c>
      <c r="I253" s="2">
        <f t="shared" si="19"/>
        <v>26.830989228909349</v>
      </c>
      <c r="J253" s="2">
        <f t="shared" si="19"/>
        <v>10.258505935693693</v>
      </c>
      <c r="K253" s="2">
        <f t="shared" si="19"/>
        <v>0.76236229149826196</v>
      </c>
      <c r="L253" s="2">
        <f t="shared" si="16"/>
        <v>350.74371546597212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 x14ac:dyDescent="0.3">
      <c r="A254" s="5">
        <v>1956.087</v>
      </c>
      <c r="B254" s="5">
        <v>316.2641053013316</v>
      </c>
      <c r="C254" s="2">
        <v>1997.038356</v>
      </c>
      <c r="D254" s="2">
        <v>360.33499999999998</v>
      </c>
      <c r="E254">
        <v>1998</v>
      </c>
      <c r="F254">
        <v>6638</v>
      </c>
      <c r="G254" s="2">
        <f t="shared" si="19"/>
        <v>16.111577464788734</v>
      </c>
      <c r="H254" s="2">
        <f t="shared" si="19"/>
        <v>22.751539377488548</v>
      </c>
      <c r="I254" s="2">
        <f t="shared" si="19"/>
        <v>27.471861250802188</v>
      </c>
      <c r="J254" s="2">
        <f t="shared" si="19"/>
        <v>10.454511996362534</v>
      </c>
      <c r="K254" s="2">
        <f t="shared" si="19"/>
        <v>0.77521300501092649</v>
      </c>
      <c r="L254" s="2">
        <f t="shared" si="16"/>
        <v>352.56470309445297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 x14ac:dyDescent="0.3">
      <c r="A255" s="5">
        <v>1942.0630000000001</v>
      </c>
      <c r="B255" s="5">
        <v>312.27818420315549</v>
      </c>
      <c r="C255" s="2">
        <v>1997.123288</v>
      </c>
      <c r="D255" s="2">
        <v>360.46600000000001</v>
      </c>
      <c r="E255">
        <v>1999</v>
      </c>
      <c r="F255">
        <v>6584</v>
      </c>
      <c r="G255" s="2">
        <f t="shared" si="19"/>
        <v>16.516713615023477</v>
      </c>
      <c r="H255" s="2">
        <f t="shared" si="19"/>
        <v>23.312235597379065</v>
      </c>
      <c r="I255" s="2">
        <f t="shared" si="19"/>
        <v>28.100375225160043</v>
      </c>
      <c r="J255" s="2">
        <f t="shared" si="19"/>
        <v>10.636386574699504</v>
      </c>
      <c r="K255" s="2">
        <f t="shared" si="19"/>
        <v>0.78183364783535314</v>
      </c>
      <c r="L255" s="2">
        <f t="shared" si="16"/>
        <v>354.34754466009747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 x14ac:dyDescent="0.3">
      <c r="A256" s="5"/>
      <c r="B256" s="2"/>
      <c r="C256" s="2">
        <v>1997.2</v>
      </c>
      <c r="D256" s="2">
        <v>360.50900000000001</v>
      </c>
      <c r="E256">
        <v>2000</v>
      </c>
      <c r="F256">
        <v>6750</v>
      </c>
      <c r="G256" s="2">
        <f t="shared" si="19"/>
        <v>16.918553990610331</v>
      </c>
      <c r="H256" s="2">
        <f t="shared" si="19"/>
        <v>23.86631890266894</v>
      </c>
      <c r="I256" s="2">
        <f t="shared" si="19"/>
        <v>28.712340221796499</v>
      </c>
      <c r="J256" s="2">
        <f t="shared" si="19"/>
        <v>10.801533201994349</v>
      </c>
      <c r="K256" s="2">
        <f t="shared" si="19"/>
        <v>0.78331405942776877</v>
      </c>
      <c r="L256" s="2">
        <f t="shared" si="16"/>
        <v>356.08206037649791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 x14ac:dyDescent="0.3">
      <c r="A257" s="5"/>
      <c r="B257" s="2"/>
      <c r="C257" s="2">
        <v>1997.284932</v>
      </c>
      <c r="D257" s="2">
        <v>360.565</v>
      </c>
      <c r="E257">
        <v>2001</v>
      </c>
      <c r="F257">
        <v>6916</v>
      </c>
      <c r="G257" s="2">
        <f t="shared" si="19"/>
        <v>17.330525821596247</v>
      </c>
      <c r="H257" s="2">
        <f t="shared" si="19"/>
        <v>24.434464762679269</v>
      </c>
      <c r="I257" s="2">
        <f t="shared" si="19"/>
        <v>29.341030014475518</v>
      </c>
      <c r="J257" s="2">
        <f t="shared" si="19"/>
        <v>10.976729089743987</v>
      </c>
      <c r="K257" s="2">
        <f t="shared" si="19"/>
        <v>0.7920054016776098</v>
      </c>
      <c r="L257" s="2">
        <f t="shared" si="16"/>
        <v>357.87475509017264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 x14ac:dyDescent="0.3">
      <c r="A258" s="5"/>
      <c r="B258" s="2"/>
      <c r="C258" s="2">
        <v>1997.367123</v>
      </c>
      <c r="D258" s="2">
        <v>360.73599999999999</v>
      </c>
      <c r="E258">
        <v>2002</v>
      </c>
      <c r="F258">
        <v>6981</v>
      </c>
      <c r="G258" s="2">
        <f t="shared" si="19"/>
        <v>17.752629107981225</v>
      </c>
      <c r="H258" s="2">
        <f t="shared" si="19"/>
        <v>25.016634490901552</v>
      </c>
      <c r="I258" s="2">
        <f t="shared" si="19"/>
        <v>29.986220112683835</v>
      </c>
      <c r="J258" s="2">
        <f t="shared" si="19"/>
        <v>11.161400155292052</v>
      </c>
      <c r="K258" s="2">
        <f t="shared" si="19"/>
        <v>0.80507039445624107</v>
      </c>
      <c r="L258" s="2">
        <f t="shared" si="16"/>
        <v>359.72195426131492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1:37" x14ac:dyDescent="0.3">
      <c r="A259" s="5"/>
      <c r="B259" s="2"/>
      <c r="C259" s="2">
        <v>1997.452055</v>
      </c>
      <c r="D259" s="2">
        <v>360.947</v>
      </c>
      <c r="E259">
        <v>2003</v>
      </c>
      <c r="F259">
        <v>7397</v>
      </c>
      <c r="G259" s="2">
        <f t="shared" si="19"/>
        <v>18.178699530516436</v>
      </c>
      <c r="H259" s="2">
        <f t="shared" si="19"/>
        <v>25.603305939179918</v>
      </c>
      <c r="I259" s="2">
        <f t="shared" si="19"/>
        <v>30.632515330237922</v>
      </c>
      <c r="J259" s="2">
        <f t="shared" si="19"/>
        <v>11.343150651425605</v>
      </c>
      <c r="K259" s="2">
        <f t="shared" si="19"/>
        <v>0.81604635633789335</v>
      </c>
      <c r="L259" s="2">
        <f t="shared" si="16"/>
        <v>361.57371780769779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1:37" x14ac:dyDescent="0.3">
      <c r="A260" s="5"/>
      <c r="B260" s="2"/>
      <c r="C260" s="2">
        <v>1997.5342470000001</v>
      </c>
      <c r="D260" s="2">
        <v>361.33800000000002</v>
      </c>
      <c r="E260">
        <v>2004</v>
      </c>
      <c r="F260">
        <v>7782</v>
      </c>
      <c r="G260" s="2">
        <f t="shared" si="19"/>
        <v>18.63015962441315</v>
      </c>
      <c r="H260" s="2">
        <f t="shared" si="19"/>
        <v>26.227424469626765</v>
      </c>
      <c r="I260" s="2">
        <f t="shared" si="19"/>
        <v>31.332633227911476</v>
      </c>
      <c r="J260" s="2">
        <f t="shared" si="19"/>
        <v>11.563344604192045</v>
      </c>
      <c r="K260" s="2">
        <f t="shared" si="19"/>
        <v>0.84223413017087756</v>
      </c>
      <c r="L260" s="2">
        <f t="shared" si="16"/>
        <v>363.59579605631433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1:37" x14ac:dyDescent="0.3">
      <c r="A261" s="5"/>
      <c r="B261" s="2"/>
      <c r="C261" s="2">
        <v>1997.6191779999999</v>
      </c>
      <c r="D261" s="2">
        <v>361.80599999999998</v>
      </c>
      <c r="E261">
        <v>2005</v>
      </c>
      <c r="F261">
        <v>8086</v>
      </c>
      <c r="G261" s="2">
        <f t="shared" si="19"/>
        <v>19.105117370892025</v>
      </c>
      <c r="H261" s="2">
        <f t="shared" si="19"/>
        <v>26.885976266077336</v>
      </c>
      <c r="I261" s="2">
        <f t="shared" si="19"/>
        <v>32.081194087547281</v>
      </c>
      <c r="J261" s="2">
        <f t="shared" si="19"/>
        <v>11.816147362121999</v>
      </c>
      <c r="K261" s="2">
        <f t="shared" si="19"/>
        <v>0.87619293528109476</v>
      </c>
      <c r="L261" s="2">
        <f t="shared" si="16"/>
        <v>365.76462802191975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1:37" x14ac:dyDescent="0.3">
      <c r="A262" s="5"/>
      <c r="B262" s="2"/>
      <c r="C262" s="2">
        <v>1997.7041099999999</v>
      </c>
      <c r="D262" s="2">
        <v>362.072</v>
      </c>
      <c r="E262">
        <v>2006</v>
      </c>
      <c r="F262">
        <v>8350</v>
      </c>
      <c r="G262" s="2">
        <f t="shared" si="19"/>
        <v>19.598629107981225</v>
      </c>
      <c r="H262" s="2">
        <f t="shared" si="19"/>
        <v>27.571260967784504</v>
      </c>
      <c r="I262" s="2">
        <f t="shared" si="19"/>
        <v>32.8653786637894</v>
      </c>
      <c r="J262" s="2">
        <f t="shared" si="19"/>
        <v>12.090189044440306</v>
      </c>
      <c r="K262" s="2">
        <f t="shared" si="19"/>
        <v>0.91106229221713098</v>
      </c>
      <c r="L262" s="2">
        <f t="shared" si="16"/>
        <v>368.03652007621258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1:37" x14ac:dyDescent="0.3">
      <c r="A263" s="5"/>
      <c r="B263" s="2"/>
      <c r="C263" s="2">
        <v>1997.7863010000001</v>
      </c>
      <c r="D263" s="2">
        <v>362.197</v>
      </c>
      <c r="E263">
        <v>2007</v>
      </c>
      <c r="F263">
        <v>8543</v>
      </c>
      <c r="G263" s="2">
        <f t="shared" ref="G263:K278" si="20">G262*(1-G$5)+G$4*$F262*$L$4/1000</f>
        <v>20.108253521126766</v>
      </c>
      <c r="H263" s="2">
        <f t="shared" si="20"/>
        <v>28.279449163182001</v>
      </c>
      <c r="I263" s="2">
        <f t="shared" si="20"/>
        <v>33.678699403501554</v>
      </c>
      <c r="J263" s="2">
        <f t="shared" si="20"/>
        <v>12.379561502488006</v>
      </c>
      <c r="K263" s="2">
        <f t="shared" si="20"/>
        <v>0.94460599248048349</v>
      </c>
      <c r="L263" s="2">
        <f>SUM(G263:K263,L$5)</f>
        <v>370.39056958277882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1:37" x14ac:dyDescent="0.3">
      <c r="A264" s="5"/>
      <c r="B264" s="2"/>
      <c r="C264" s="2">
        <v>1997.8712330000001</v>
      </c>
      <c r="D264" s="2">
        <v>362.16800000000001</v>
      </c>
      <c r="E264">
        <v>2008</v>
      </c>
      <c r="F264">
        <v>8749</v>
      </c>
      <c r="G264" s="2">
        <f t="shared" si="20"/>
        <v>20.62965727699531</v>
      </c>
      <c r="H264" s="2">
        <f t="shared" si="20"/>
        <v>29.003811177407222</v>
      </c>
      <c r="I264" s="2">
        <f t="shared" si="20"/>
        <v>34.510098556486049</v>
      </c>
      <c r="J264" s="2">
        <f t="shared" si="20"/>
        <v>12.675055603912078</v>
      </c>
      <c r="K264" s="2">
        <f t="shared" si="20"/>
        <v>0.9740123079942673</v>
      </c>
      <c r="L264" s="2">
        <f>SUM(G264:K264,L$5)</f>
        <v>372.79263492279495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1:37" x14ac:dyDescent="0.3">
      <c r="A265" s="5"/>
      <c r="B265" s="2"/>
      <c r="C265" s="2">
        <v>1997.9534249999999</v>
      </c>
      <c r="D265" s="2">
        <v>362.08</v>
      </c>
      <c r="E265" s="3">
        <f>1+E264</f>
        <v>2009</v>
      </c>
      <c r="F265" s="4">
        <f>F264*SUM(economy!Z55:AB55)/SUM(economy!Z54:AB54)</f>
        <v>8747.908742429694</v>
      </c>
      <c r="G265" s="9">
        <f t="shared" si="20"/>
        <v>21.163633802816907</v>
      </c>
      <c r="H265" s="9">
        <f t="shared" si="20"/>
        <v>29.745523173077977</v>
      </c>
      <c r="I265" s="9">
        <f t="shared" si="20"/>
        <v>35.361286514788659</v>
      </c>
      <c r="J265" s="9">
        <f t="shared" si="20"/>
        <v>12.977847460068233</v>
      </c>
      <c r="K265" s="9">
        <f t="shared" si="20"/>
        <v>1.0015195014449079</v>
      </c>
      <c r="L265" s="9">
        <f>SUM(G265:K265,L$5)</f>
        <v>375.2498104521967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1:37" x14ac:dyDescent="0.3">
      <c r="A266" s="5"/>
      <c r="B266" s="2"/>
      <c r="C266" s="2">
        <v>1998.038356</v>
      </c>
      <c r="D266" s="2">
        <v>362.02</v>
      </c>
      <c r="E266" s="3">
        <f t="shared" ref="E266:E329" si="21">1+E265</f>
        <v>2010</v>
      </c>
      <c r="F266" s="4">
        <f>F265*SUM(economy!Z56:AB56)/SUM(economy!Z55:AB55)</f>
        <v>8682.9561636055314</v>
      </c>
      <c r="G266" s="9">
        <f t="shared" si="20"/>
        <v>21.697543726063788</v>
      </c>
      <c r="H266" s="9">
        <f t="shared" si="20"/>
        <v>30.485092231372303</v>
      </c>
      <c r="I266" s="9">
        <f t="shared" si="20"/>
        <v>36.200885359269684</v>
      </c>
      <c r="J266" s="9">
        <f t="shared" si="20"/>
        <v>13.26321368754139</v>
      </c>
      <c r="K266" s="9">
        <f t="shared" si="20"/>
        <v>1.0181522248855883</v>
      </c>
      <c r="L266" s="9">
        <f t="shared" ref="L266:L329" si="22">SUM(G266:K266,L$5)</f>
        <v>377.66488722913277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1:37" x14ac:dyDescent="0.3">
      <c r="A267" s="5"/>
      <c r="B267" s="2"/>
      <c r="C267" s="2">
        <v>1998.123288</v>
      </c>
      <c r="D267" s="2">
        <v>362.16399999999999</v>
      </c>
      <c r="E267" s="3">
        <f t="shared" si="21"/>
        <v>2011</v>
      </c>
      <c r="F267" s="4">
        <f>F266*SUM(economy!Z57:AB57)/SUM(economy!Z56:AB56)</f>
        <v>8898.5686695256591</v>
      </c>
      <c r="G267" s="9">
        <f t="shared" si="20"/>
        <v>22.227489407410605</v>
      </c>
      <c r="H267" s="9">
        <f t="shared" si="20"/>
        <v>31.216527879382141</v>
      </c>
      <c r="I267" s="9">
        <f t="shared" si="20"/>
        <v>37.019456457044001</v>
      </c>
      <c r="J267" s="9">
        <f t="shared" si="20"/>
        <v>13.5246542974735</v>
      </c>
      <c r="K267" s="9">
        <f t="shared" si="20"/>
        <v>1.0251910647606772</v>
      </c>
      <c r="L267" s="9">
        <f t="shared" si="22"/>
        <v>380.01331910607092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1:37" x14ac:dyDescent="0.3">
      <c r="A268" s="5"/>
      <c r="B268" s="2"/>
      <c r="C268" s="2">
        <v>1998.2</v>
      </c>
      <c r="D268" s="2">
        <v>362.47</v>
      </c>
      <c r="E268" s="3">
        <f t="shared" si="21"/>
        <v>2012</v>
      </c>
      <c r="F268" s="4">
        <f>F267*SUM(economy!Z58:AB58)/SUM(economy!Z57:AB57)</f>
        <v>9128.285945038504</v>
      </c>
      <c r="G268" s="9">
        <f t="shared" si="20"/>
        <v>22.770594537475553</v>
      </c>
      <c r="H268" s="9">
        <f t="shared" si="20"/>
        <v>31.966196631774981</v>
      </c>
      <c r="I268" s="9">
        <f t="shared" si="20"/>
        <v>37.859432678539065</v>
      </c>
      <c r="J268" s="9">
        <f t="shared" si="20"/>
        <v>13.796466259441774</v>
      </c>
      <c r="K268" s="9">
        <f t="shared" si="20"/>
        <v>1.0395829898138262</v>
      </c>
      <c r="L268" s="9">
        <f t="shared" si="22"/>
        <v>382.4322730970452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1:37" x14ac:dyDescent="0.3">
      <c r="A269" s="5"/>
      <c r="B269" s="2"/>
      <c r="C269" s="2">
        <v>1998.284932</v>
      </c>
      <c r="D269" s="2">
        <v>362.745</v>
      </c>
      <c r="E269" s="3">
        <f t="shared" si="21"/>
        <v>2013</v>
      </c>
      <c r="F269" s="4">
        <f>F268*SUM(economy!Z59:AB59)/SUM(economy!Z58:AB58)</f>
        <v>9359.5836817672807</v>
      </c>
      <c r="G269" s="9">
        <f t="shared" si="20"/>
        <v>23.327719970740812</v>
      </c>
      <c r="H269" s="9">
        <f t="shared" si="20"/>
        <v>32.735372720246552</v>
      </c>
      <c r="I269" s="9">
        <f t="shared" si="20"/>
        <v>38.722645737418574</v>
      </c>
      <c r="J269" s="9">
        <f t="shared" si="20"/>
        <v>14.079712580099228</v>
      </c>
      <c r="K269" s="9">
        <f t="shared" si="20"/>
        <v>1.0590969822264742</v>
      </c>
      <c r="L269" s="9">
        <f t="shared" si="22"/>
        <v>384.92454799073164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1:37" x14ac:dyDescent="0.3">
      <c r="A270" s="5"/>
      <c r="B270" s="2"/>
      <c r="C270" s="2">
        <v>1998.367123</v>
      </c>
      <c r="D270" s="2">
        <v>363.11099999999999</v>
      </c>
      <c r="E270" s="3">
        <f t="shared" si="21"/>
        <v>2014</v>
      </c>
      <c r="F270" s="4">
        <f>F269*SUM(economy!Z60:AB60)/SUM(economy!Z59:AB59)</f>
        <v>9592.3127656530069</v>
      </c>
      <c r="G270" s="9">
        <f t="shared" si="20"/>
        <v>23.898962167280601</v>
      </c>
      <c r="H270" s="9">
        <f t="shared" si="20"/>
        <v>33.524150879646221</v>
      </c>
      <c r="I270" s="9">
        <f t="shared" si="20"/>
        <v>39.60902117472228</v>
      </c>
      <c r="J270" s="9">
        <f t="shared" si="20"/>
        <v>14.373925550624628</v>
      </c>
      <c r="K270" s="9">
        <f t="shared" si="20"/>
        <v>1.0817918655908574</v>
      </c>
      <c r="L270" s="9">
        <f t="shared" si="22"/>
        <v>387.48785163786459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1:37" x14ac:dyDescent="0.3">
      <c r="A271" s="5"/>
      <c r="B271" s="2"/>
      <c r="C271" s="2">
        <v>1998.452055</v>
      </c>
      <c r="D271" s="2">
        <v>363.54199999999997</v>
      </c>
      <c r="E271" s="3">
        <f t="shared" si="21"/>
        <v>2015</v>
      </c>
      <c r="F271" s="4">
        <f>F270*SUM(economy!Z61:AB61)/SUM(economy!Z60:AB60)</f>
        <v>9826.3298369437307</v>
      </c>
      <c r="G271" s="9">
        <f t="shared" si="20"/>
        <v>24.484408486311068</v>
      </c>
      <c r="H271" s="9">
        <f t="shared" si="20"/>
        <v>34.332611582884851</v>
      </c>
      <c r="I271" s="9">
        <f t="shared" si="20"/>
        <v>40.518463128811817</v>
      </c>
      <c r="J271" s="9">
        <f t="shared" si="20"/>
        <v>14.678646679281176</v>
      </c>
      <c r="K271" s="9">
        <f t="shared" si="20"/>
        <v>1.1064832562397102</v>
      </c>
      <c r="L271" s="9">
        <f t="shared" si="22"/>
        <v>390.12061313352865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1:37" x14ac:dyDescent="0.3">
      <c r="A272" s="5"/>
      <c r="B272" s="2"/>
      <c r="C272" s="2">
        <v>1998.5342470000001</v>
      </c>
      <c r="D272" s="2">
        <v>364.05799999999999</v>
      </c>
      <c r="E272" s="3">
        <f t="shared" si="21"/>
        <v>2016</v>
      </c>
      <c r="F272" s="4">
        <f>F271*SUM(economy!Z62:AB62)/SUM(economy!Z61:AB61)</f>
        <v>8049.197775984896</v>
      </c>
      <c r="G272" s="9">
        <f t="shared" si="20"/>
        <v>25.084137537392142</v>
      </c>
      <c r="H272" s="9">
        <f t="shared" si="20"/>
        <v>35.160821620480363</v>
      </c>
      <c r="I272" s="9">
        <f t="shared" si="20"/>
        <v>41.450855487147443</v>
      </c>
      <c r="J272" s="9">
        <f t="shared" si="20"/>
        <v>14.993426840261595</v>
      </c>
      <c r="K272" s="9">
        <f t="shared" si="20"/>
        <v>1.1324460586611871</v>
      </c>
      <c r="L272" s="9">
        <f t="shared" si="22"/>
        <v>392.82168754394274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1:37" x14ac:dyDescent="0.3">
      <c r="A273" s="5"/>
      <c r="B273" s="2"/>
      <c r="C273" s="2">
        <v>1998.6191779999999</v>
      </c>
      <c r="D273" s="2">
        <v>364.69799999999998</v>
      </c>
      <c r="E273" s="3">
        <f t="shared" si="21"/>
        <v>2017</v>
      </c>
      <c r="F273" s="4">
        <f>F272*SUM(economy!Z63:AB63)/SUM(economy!Z62:AB62)</f>
        <v>8205.1936657321257</v>
      </c>
      <c r="G273" s="9">
        <f t="shared" si="20"/>
        <v>25.57540312935366</v>
      </c>
      <c r="H273" s="9">
        <f t="shared" si="20"/>
        <v>35.81988636731549</v>
      </c>
      <c r="I273" s="9">
        <f t="shared" si="20"/>
        <v>42.103745724695536</v>
      </c>
      <c r="J273" s="9">
        <f t="shared" si="20"/>
        <v>15.081641025038437</v>
      </c>
      <c r="K273" s="9">
        <f t="shared" si="20"/>
        <v>1.0647598642499103</v>
      </c>
      <c r="L273" s="9">
        <f t="shared" si="22"/>
        <v>394.64543611065301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1:37" x14ac:dyDescent="0.3">
      <c r="A274" s="5"/>
      <c r="B274" s="2"/>
      <c r="C274" s="2">
        <v>1998.7041099999999</v>
      </c>
      <c r="D274" s="2">
        <v>365.05599999999998</v>
      </c>
      <c r="E274" s="3">
        <f t="shared" si="21"/>
        <v>2018</v>
      </c>
      <c r="F274" s="4">
        <f>F273*SUM(economy!Z64:AB64)/SUM(economy!Z63:AB63)</f>
        <v>8393.206864648937</v>
      </c>
      <c r="G274" s="9">
        <f t="shared" si="20"/>
        <v>26.076189597215244</v>
      </c>
      <c r="H274" s="9">
        <f t="shared" si="20"/>
        <v>36.491785508711118</v>
      </c>
      <c r="I274" s="9">
        <f t="shared" si="20"/>
        <v>42.771308469576255</v>
      </c>
      <c r="J274" s="9">
        <f t="shared" si="20"/>
        <v>15.183125187502467</v>
      </c>
      <c r="K274" s="9">
        <f t="shared" si="20"/>
        <v>1.0310298627925594</v>
      </c>
      <c r="L274" s="9">
        <f t="shared" si="22"/>
        <v>396.55343862579764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1:37" x14ac:dyDescent="0.3">
      <c r="A275" s="5"/>
      <c r="B275" s="2"/>
      <c r="C275" s="2">
        <v>1998.7863010000001</v>
      </c>
      <c r="D275" s="2">
        <v>365.012</v>
      </c>
      <c r="E275" s="3">
        <f t="shared" si="21"/>
        <v>2019</v>
      </c>
      <c r="F275" s="4">
        <f>F274*SUM(economy!Z65:AB65)/SUM(economy!Z64:AB64)</f>
        <v>8581.8915419519617</v>
      </c>
      <c r="G275" s="9">
        <f t="shared" si="20"/>
        <v>26.588451049048277</v>
      </c>
      <c r="H275" s="9">
        <f t="shared" si="20"/>
        <v>37.179490056973883</v>
      </c>
      <c r="I275" s="9">
        <f t="shared" si="20"/>
        <v>43.458156890535108</v>
      </c>
      <c r="J275" s="9">
        <f t="shared" si="20"/>
        <v>15.300879155684578</v>
      </c>
      <c r="K275" s="9">
        <f t="shared" si="20"/>
        <v>1.0193984935037921</v>
      </c>
      <c r="L275" s="9">
        <f t="shared" si="22"/>
        <v>398.54637564574563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1:37" x14ac:dyDescent="0.3">
      <c r="A276" s="5"/>
      <c r="B276" s="2"/>
      <c r="C276" s="2">
        <v>1998.8712330000001</v>
      </c>
      <c r="D276" s="2">
        <v>364.90899999999999</v>
      </c>
      <c r="E276" s="3">
        <f t="shared" si="21"/>
        <v>2020</v>
      </c>
      <c r="F276" s="4">
        <f>F275*SUM(economy!Z66:AB66)/SUM(economy!Z65:AB65)</f>
        <v>8771.1505111588558</v>
      </c>
      <c r="G276" s="9">
        <f t="shared" si="20"/>
        <v>27.112228467101684</v>
      </c>
      <c r="H276" s="9">
        <f t="shared" si="20"/>
        <v>37.883019580570654</v>
      </c>
      <c r="I276" s="9">
        <f t="shared" si="20"/>
        <v>44.164133002731703</v>
      </c>
      <c r="J276" s="9">
        <f t="shared" si="20"/>
        <v>15.434052298751162</v>
      </c>
      <c r="K276" s="9">
        <f t="shared" si="20"/>
        <v>1.0212021469698476</v>
      </c>
      <c r="L276" s="9">
        <f t="shared" si="22"/>
        <v>400.61463549612506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1:37" x14ac:dyDescent="0.3">
      <c r="A277" s="5"/>
      <c r="B277" s="2"/>
      <c r="C277" s="2">
        <v>1998.9534249999999</v>
      </c>
      <c r="D277" s="2">
        <v>364.88099999999997</v>
      </c>
      <c r="E277" s="3">
        <f t="shared" si="21"/>
        <v>2021</v>
      </c>
      <c r="F277" s="4">
        <f>F276*SUM(economy!Z67:AB67)/SUM(economy!Z66:AB66)</f>
        <v>8960.8908131627668</v>
      </c>
      <c r="G277" s="9">
        <f t="shared" si="20"/>
        <v>27.64755690205504</v>
      </c>
      <c r="H277" s="9">
        <f t="shared" si="20"/>
        <v>38.602384468643557</v>
      </c>
      <c r="I277" s="9">
        <f t="shared" si="20"/>
        <v>44.889066341109412</v>
      </c>
      <c r="J277" s="9">
        <f t="shared" si="20"/>
        <v>15.581831172869755</v>
      </c>
      <c r="K277" s="9">
        <f t="shared" si="20"/>
        <v>1.0311815157118542</v>
      </c>
      <c r="L277" s="9">
        <f t="shared" si="22"/>
        <v>402.7520204003896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1:37" x14ac:dyDescent="0.3">
      <c r="A278" s="5"/>
      <c r="B278" s="2"/>
      <c r="C278" s="2">
        <v>1999.038356</v>
      </c>
      <c r="D278" s="2">
        <v>365.01600000000002</v>
      </c>
      <c r="E278" s="3">
        <f t="shared" si="21"/>
        <v>2022</v>
      </c>
      <c r="F278" s="4">
        <f>F277*SUM(economy!Z68:AB68)/SUM(economy!Z67:AB67)</f>
        <v>9151.0235538569759</v>
      </c>
      <c r="G278" s="9">
        <f t="shared" si="20"/>
        <v>28.194465731027417</v>
      </c>
      <c r="H278" s="9">
        <f t="shared" si="20"/>
        <v>39.337586353199242</v>
      </c>
      <c r="I278" s="9">
        <f t="shared" si="20"/>
        <v>45.63277476301117</v>
      </c>
      <c r="J278" s="9">
        <f t="shared" si="20"/>
        <v>15.743437893003398</v>
      </c>
      <c r="K278" s="9">
        <f t="shared" si="20"/>
        <v>1.0461423042177038</v>
      </c>
      <c r="L278" s="9">
        <f t="shared" si="22"/>
        <v>404.95440704445895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1:37" x14ac:dyDescent="0.3">
      <c r="A279" s="5"/>
      <c r="B279" s="2"/>
      <c r="C279" s="2">
        <v>1999.123288</v>
      </c>
      <c r="D279" s="2">
        <v>365.07499999999999</v>
      </c>
      <c r="E279" s="3">
        <f t="shared" si="21"/>
        <v>2023</v>
      </c>
      <c r="F279" s="4">
        <f>F278*SUM(economy!Z69:AB69)/SUM(economy!Z68:AB68)</f>
        <v>9341.4637381395078</v>
      </c>
      <c r="G279" s="9">
        <f t="shared" ref="G279:K294" si="23">G278*(1-G$5)+G$4*$F278*$L$4/1000</f>
        <v>28.752978905675967</v>
      </c>
      <c r="H279" s="9">
        <f t="shared" si="23"/>
        <v>40.088618514890193</v>
      </c>
      <c r="I279" s="9">
        <f t="shared" si="23"/>
        <v>46.395065215627646</v>
      </c>
      <c r="J279" s="9">
        <f t="shared" si="23"/>
        <v>15.918128578661136</v>
      </c>
      <c r="K279" s="9">
        <f t="shared" si="23"/>
        <v>1.0641429008908798</v>
      </c>
      <c r="L279" s="9">
        <f t="shared" si="22"/>
        <v>407.21893411574581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1:37" x14ac:dyDescent="0.3">
      <c r="A280" s="5"/>
      <c r="B280" s="2"/>
      <c r="C280" s="2">
        <v>1999.2</v>
      </c>
      <c r="D280" s="2">
        <v>364.89100000000002</v>
      </c>
      <c r="E280" s="3">
        <f t="shared" si="21"/>
        <v>2024</v>
      </c>
      <c r="F280" s="4">
        <f>F279*SUM(economy!Z70:AB70)/SUM(economy!Z69:AB69)</f>
        <v>9532.1301030480372</v>
      </c>
      <c r="G280" s="9">
        <f t="shared" si="23"/>
        <v>29.323115190163353</v>
      </c>
      <c r="H280" s="9">
        <f t="shared" si="23"/>
        <v>40.855466272093246</v>
      </c>
      <c r="I280" s="9">
        <f t="shared" si="23"/>
        <v>47.175734468206045</v>
      </c>
      <c r="J280" s="9">
        <f t="shared" si="23"/>
        <v>16.105191868954872</v>
      </c>
      <c r="K280" s="9">
        <f t="shared" si="23"/>
        <v>1.0840016683884668</v>
      </c>
      <c r="L280" s="9">
        <f t="shared" si="22"/>
        <v>409.54350946780596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1:37" x14ac:dyDescent="0.3">
      <c r="A281" s="5"/>
      <c r="B281" s="2"/>
      <c r="C281" s="2">
        <v>1999.284932</v>
      </c>
      <c r="D281" s="2">
        <v>364.94400000000002</v>
      </c>
      <c r="E281" s="3">
        <f t="shared" si="21"/>
        <v>2025</v>
      </c>
      <c r="F281" s="4">
        <f>F280*SUM(economy!Z71:AB71)/SUM(economy!Z70:AB70)</f>
        <v>9722.944952155005</v>
      </c>
      <c r="G281" s="9">
        <f t="shared" si="23"/>
        <v>29.904888388940932</v>
      </c>
      <c r="H281" s="9">
        <f t="shared" si="23"/>
        <v>41.638107353249744</v>
      </c>
      <c r="I281" s="9">
        <f t="shared" si="23"/>
        <v>47.974569809361732</v>
      </c>
      <c r="J281" s="9">
        <f t="shared" si="23"/>
        <v>16.303947502901256</v>
      </c>
      <c r="K281" s="9">
        <f t="shared" si="23"/>
        <v>1.1049980922707749</v>
      </c>
      <c r="L281" s="9">
        <f t="shared" si="22"/>
        <v>411.92651114672441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1:37" x14ac:dyDescent="0.3">
      <c r="A282" s="5"/>
      <c r="B282" s="2"/>
      <c r="C282" s="2">
        <v>1999.367123</v>
      </c>
      <c r="D282" s="2">
        <v>365.19</v>
      </c>
      <c r="E282" s="3">
        <f t="shared" si="21"/>
        <v>2026</v>
      </c>
      <c r="F282" s="4">
        <f>F281*SUM(economy!Z72:AB72)/SUM(economy!Z71:AB71)</f>
        <v>9913.8339928492187</v>
      </c>
      <c r="G282" s="9">
        <f t="shared" si="23"/>
        <v>30.498307564424572</v>
      </c>
      <c r="H282" s="9">
        <f t="shared" si="23"/>
        <v>42.43651225263153</v>
      </c>
      <c r="I282" s="9">
        <f t="shared" si="23"/>
        <v>48.791349710150556</v>
      </c>
      <c r="J282" s="9">
        <f t="shared" si="23"/>
        <v>16.513744961389264</v>
      </c>
      <c r="K282" s="9">
        <f t="shared" si="23"/>
        <v>1.1266915107197628</v>
      </c>
      <c r="L282" s="9">
        <f t="shared" si="22"/>
        <v>414.36660599931565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1:37" x14ac:dyDescent="0.3">
      <c r="A283" s="5"/>
      <c r="B283" s="2"/>
      <c r="C283" s="2">
        <v>1999.452055</v>
      </c>
      <c r="D283" s="2">
        <v>365.34800000000001</v>
      </c>
      <c r="E283" s="3">
        <f t="shared" si="21"/>
        <v>2027</v>
      </c>
      <c r="F283" s="4">
        <f>F282*SUM(economy!Z73:AB73)/SUM(economy!Z72:AB72)</f>
        <v>10104.72617772274</v>
      </c>
      <c r="G283" s="9">
        <f t="shared" si="23"/>
        <v>31.103377244739313</v>
      </c>
      <c r="H283" s="9">
        <f t="shared" si="23"/>
        <v>43.250644569849563</v>
      </c>
      <c r="I283" s="9">
        <f t="shared" si="23"/>
        <v>49.625844453795033</v>
      </c>
      <c r="J283" s="9">
        <f t="shared" si="23"/>
        <v>16.733962167629507</v>
      </c>
      <c r="K283" s="9">
        <f t="shared" si="23"/>
        <v>1.1488111609162053</v>
      </c>
      <c r="L283" s="9">
        <f t="shared" si="22"/>
        <v>416.86263959692963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1:37" x14ac:dyDescent="0.3">
      <c r="A284" s="5"/>
      <c r="B284" s="2"/>
      <c r="C284" s="2">
        <v>1999.5342470000001</v>
      </c>
      <c r="D284" s="2">
        <v>365.63099999999997</v>
      </c>
      <c r="E284" s="3">
        <f t="shared" si="21"/>
        <v>2028</v>
      </c>
      <c r="F284" s="4">
        <f>F283*SUM(economy!Z74:AB74)/SUM(economy!Z73:AB73)</f>
        <v>10295.553550953955</v>
      </c>
      <c r="G284" s="9">
        <f t="shared" si="23"/>
        <v>31.720097621783424</v>
      </c>
      <c r="H284" s="9">
        <f t="shared" si="23"/>
        <v>44.080461333535233</v>
      </c>
      <c r="I284" s="9">
        <f t="shared" si="23"/>
        <v>50.477816733128769</v>
      </c>
      <c r="J284" s="9">
        <f t="shared" si="23"/>
        <v>16.964004243226199</v>
      </c>
      <c r="K284" s="9">
        <f t="shared" si="23"/>
        <v>1.1711894813496737</v>
      </c>
      <c r="L284" s="9">
        <f t="shared" si="22"/>
        <v>419.41356941302331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1:37" x14ac:dyDescent="0.3">
      <c r="A285" s="5"/>
      <c r="B285" s="2"/>
      <c r="C285" s="2">
        <v>1999.6191779999999</v>
      </c>
      <c r="D285" s="2">
        <v>366.077</v>
      </c>
      <c r="E285" s="3">
        <f t="shared" si="21"/>
        <v>2029</v>
      </c>
      <c r="F285" s="4">
        <f>F284*SUM(economy!Z75:AB75)/SUM(economy!Z74:AB74)</f>
        <v>10486.251100315909</v>
      </c>
      <c r="G285" s="9">
        <f t="shared" si="23"/>
        <v>32.348464739916764</v>
      </c>
      <c r="H285" s="9">
        <f t="shared" si="23"/>
        <v>44.925913309707141</v>
      </c>
      <c r="I285" s="9">
        <f t="shared" si="23"/>
        <v>51.347022216942989</v>
      </c>
      <c r="J285" s="9">
        <f t="shared" si="23"/>
        <v>17.203302317280702</v>
      </c>
      <c r="K285" s="9">
        <f t="shared" si="23"/>
        <v>1.1937216504125454</v>
      </c>
      <c r="L285" s="9">
        <f t="shared" si="22"/>
        <v>422.01842423426012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1:37" x14ac:dyDescent="0.3">
      <c r="A286" s="5"/>
      <c r="B286" s="2"/>
      <c r="C286" s="2">
        <v>1999.7041099999999</v>
      </c>
      <c r="D286" s="2">
        <v>366.45100000000002</v>
      </c>
      <c r="E286" s="3">
        <f t="shared" si="21"/>
        <v>2030</v>
      </c>
      <c r="F286" s="4">
        <f>F285*SUM(economy!Z76:AB76)/SUM(economy!Z75:AB75)</f>
        <v>10676.756615229988</v>
      </c>
      <c r="G286" s="9">
        <f t="shared" si="23"/>
        <v>32.988470675616796</v>
      </c>
      <c r="H286" s="9">
        <f t="shared" si="23"/>
        <v>45.786945295393572</v>
      </c>
      <c r="I286" s="9">
        <f t="shared" si="23"/>
        <v>52.23321008649777</v>
      </c>
      <c r="J286" s="9">
        <f t="shared" si="23"/>
        <v>17.451312386157298</v>
      </c>
      <c r="K286" s="9">
        <f t="shared" si="23"/>
        <v>1.2163410383687687</v>
      </c>
      <c r="L286" s="9">
        <f t="shared" si="22"/>
        <v>424.6762794820342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1:37" x14ac:dyDescent="0.3">
      <c r="A287" s="5"/>
      <c r="B287" s="2"/>
      <c r="C287" s="2">
        <v>1999.7863010000001</v>
      </c>
      <c r="D287" s="2">
        <v>366.60199999999998</v>
      </c>
      <c r="E287" s="3">
        <f t="shared" si="21"/>
        <v>2031</v>
      </c>
      <c r="F287" s="4">
        <f>F286*SUM(economy!Z77:AB77)/SUM(economy!Z76:AB76)</f>
        <v>10867.010551120276</v>
      </c>
      <c r="G287" s="9">
        <f t="shared" si="23"/>
        <v>33.640103708471209</v>
      </c>
      <c r="H287" s="9">
        <f t="shared" si="23"/>
        <v>46.663496398118966</v>
      </c>
      <c r="I287" s="9">
        <f t="shared" si="23"/>
        <v>53.136123543506571</v>
      </c>
      <c r="J287" s="9">
        <f t="shared" si="23"/>
        <v>17.707514221726598</v>
      </c>
      <c r="K287" s="9">
        <f t="shared" si="23"/>
        <v>1.2390043115561378</v>
      </c>
      <c r="L287" s="9">
        <f t="shared" si="22"/>
        <v>427.38624218337952</v>
      </c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1:37" x14ac:dyDescent="0.3">
      <c r="A288" s="5"/>
      <c r="B288" s="2"/>
      <c r="C288" s="2">
        <v>1999.8712330000001</v>
      </c>
      <c r="D288" s="2">
        <v>366.53199999999998</v>
      </c>
      <c r="E288" s="3">
        <f t="shared" si="21"/>
        <v>2032</v>
      </c>
      <c r="F288" s="4">
        <f>F287*SUM(economy!Z78:AB78)/SUM(economy!Z77:AB77)</f>
        <v>11056.95590019404</v>
      </c>
      <c r="G288" s="9">
        <f t="shared" si="23"/>
        <v>34.303348483891696</v>
      </c>
      <c r="H288" s="9">
        <f t="shared" si="23"/>
        <v>47.555500301884784</v>
      </c>
      <c r="I288" s="9">
        <f t="shared" si="23"/>
        <v>54.055500290923632</v>
      </c>
      <c r="J288" s="9">
        <f t="shared" si="23"/>
        <v>17.971410326056741</v>
      </c>
      <c r="K288" s="9">
        <f t="shared" si="23"/>
        <v>1.2616823912599311</v>
      </c>
      <c r="L288" s="9">
        <f t="shared" si="22"/>
        <v>430.1474417940168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1:37" x14ac:dyDescent="0.3">
      <c r="A289" s="5"/>
      <c r="B289" s="2"/>
      <c r="C289" s="2">
        <v>1999.9534249999999</v>
      </c>
      <c r="D289" s="2">
        <v>366.53699999999998</v>
      </c>
      <c r="E289" s="3">
        <f t="shared" si="21"/>
        <v>2033</v>
      </c>
      <c r="F289" s="4">
        <f>F288*SUM(economy!Z79:AB79)/SUM(economy!Z78:AB78)</f>
        <v>11246.538068672628</v>
      </c>
      <c r="G289" s="9">
        <f t="shared" si="23"/>
        <v>34.978186167941097</v>
      </c>
      <c r="H289" s="9">
        <f t="shared" si="23"/>
        <v>48.462885520285397</v>
      </c>
      <c r="I289" s="9">
        <f t="shared" si="23"/>
        <v>54.991072987864669</v>
      </c>
      <c r="J289" s="9">
        <f t="shared" si="23"/>
        <v>18.242524930653165</v>
      </c>
      <c r="K289" s="9">
        <f t="shared" si="23"/>
        <v>1.2843549639259308</v>
      </c>
      <c r="L289" s="9">
        <f t="shared" si="22"/>
        <v>432.95902457067024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1:37" x14ac:dyDescent="0.3">
      <c r="A290" s="5"/>
      <c r="B290" s="2"/>
      <c r="C290" s="2">
        <v>2000.0382509999999</v>
      </c>
      <c r="D290" s="2">
        <v>366.60300000000001</v>
      </c>
      <c r="E290" s="3">
        <f t="shared" si="21"/>
        <v>2034</v>
      </c>
      <c r="F290" s="4">
        <f>F289*SUM(economy!Z80:AB80)/SUM(economy!Z79:AB79)</f>
        <v>11435.704760418981</v>
      </c>
      <c r="G290" s="9">
        <f t="shared" si="23"/>
        <v>35.664594594667598</v>
      </c>
      <c r="H290" s="9">
        <f t="shared" si="23"/>
        <v>49.385575637400024</v>
      </c>
      <c r="I290" s="9">
        <f t="shared" si="23"/>
        <v>55.942569679977169</v>
      </c>
      <c r="J290" s="9">
        <f t="shared" si="23"/>
        <v>18.52040303845915</v>
      </c>
      <c r="K290" s="9">
        <f t="shared" si="23"/>
        <v>1.3070071456724968</v>
      </c>
      <c r="L290" s="9">
        <f t="shared" si="22"/>
        <v>435.82015009617646</v>
      </c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1:37" x14ac:dyDescent="0.3">
      <c r="A291" s="5"/>
      <c r="B291" s="2"/>
      <c r="C291" s="2">
        <v>2000.1229510000001</v>
      </c>
      <c r="D291" s="2">
        <v>366.428</v>
      </c>
      <c r="E291" s="3">
        <f t="shared" si="21"/>
        <v>2035</v>
      </c>
      <c r="F291" s="4">
        <f>F290*SUM(economy!Z81:AB81)/SUM(economy!Z80:AB80)</f>
        <v>11624.405866848023</v>
      </c>
      <c r="G291" s="9">
        <f t="shared" si="23"/>
        <v>36.362548406336359</v>
      </c>
      <c r="H291" s="9">
        <f t="shared" si="23"/>
        <v>50.32348953709495</v>
      </c>
      <c r="I291" s="9">
        <f t="shared" si="23"/>
        <v>56.909714206550767</v>
      </c>
      <c r="J291" s="9">
        <f t="shared" si="23"/>
        <v>18.804609506925132</v>
      </c>
      <c r="K291" s="9">
        <f t="shared" si="23"/>
        <v>1.3296274537513764</v>
      </c>
      <c r="L291" s="9">
        <f t="shared" si="22"/>
        <v>438.72998911065861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1:37" x14ac:dyDescent="0.3">
      <c r="A292" s="5"/>
      <c r="B292" s="2"/>
      <c r="C292" s="2">
        <v>2000.202186</v>
      </c>
      <c r="D292" s="2">
        <v>366.18799999999999</v>
      </c>
      <c r="E292" s="3">
        <f t="shared" si="21"/>
        <v>2036</v>
      </c>
      <c r="F292" s="4">
        <f>F291*SUM(economy!Z82:AB82)/SUM(economy!Z81:AB81)</f>
        <v>11812.593362961779</v>
      </c>
      <c r="G292" s="9">
        <f t="shared" si="23"/>
        <v>37.072019186942107</v>
      </c>
      <c r="H292" s="9">
        <f t="shared" si="23"/>
        <v>51.276541621357907</v>
      </c>
      <c r="I292" s="9">
        <f t="shared" si="23"/>
        <v>57.892226585623916</v>
      </c>
      <c r="J292" s="9">
        <f t="shared" si="23"/>
        <v>19.094728170538055</v>
      </c>
      <c r="K292" s="9">
        <f t="shared" si="23"/>
        <v>1.3522065710079652</v>
      </c>
      <c r="L292" s="9">
        <f t="shared" si="22"/>
        <v>441.68772213546993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1:37" x14ac:dyDescent="0.3">
      <c r="A293" s="5"/>
      <c r="B293" s="2"/>
      <c r="C293" s="2">
        <v>2000.286885</v>
      </c>
      <c r="D293" s="2">
        <v>366.11200000000002</v>
      </c>
      <c r="E293" s="3">
        <f t="shared" si="21"/>
        <v>2037</v>
      </c>
      <c r="F293" s="4">
        <f>F292*SUM(economy!Z83:AB83)/SUM(economy!Z82:AB82)</f>
        <v>12000.221209317349</v>
      </c>
      <c r="G293" s="9">
        <f t="shared" si="23"/>
        <v>37.792975589376397</v>
      </c>
      <c r="H293" s="9">
        <f t="shared" si="23"/>
        <v>52.244642018269843</v>
      </c>
      <c r="I293" s="9">
        <f t="shared" si="23"/>
        <v>58.889823378302232</v>
      </c>
      <c r="J293" s="9">
        <f t="shared" si="23"/>
        <v>19.390361001275398</v>
      </c>
      <c r="K293" s="9">
        <f t="shared" si="23"/>
        <v>1.3747365916075935</v>
      </c>
      <c r="L293" s="9">
        <f t="shared" si="22"/>
        <v>444.69253857883143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1:37" x14ac:dyDescent="0.3">
      <c r="A294" s="5"/>
      <c r="B294" s="2"/>
      <c r="C294" s="2">
        <v>2000.3688520000001</v>
      </c>
      <c r="D294" s="2">
        <v>366.32799999999997</v>
      </c>
      <c r="E294" s="3">
        <f t="shared" si="21"/>
        <v>2038</v>
      </c>
      <c r="F294" s="4">
        <f>F293*SUM(economy!Z84:AB84)/SUM(economy!Z83:AB83)</f>
        <v>12187.245259713063</v>
      </c>
      <c r="G294" s="9">
        <f t="shared" si="23"/>
        <v>38.525383456611728</v>
      </c>
      <c r="H294" s="9">
        <f t="shared" si="23"/>
        <v>53.227696780199665</v>
      </c>
      <c r="I294" s="9">
        <f t="shared" si="23"/>
        <v>59.902218033458915</v>
      </c>
      <c r="J294" s="9">
        <f t="shared" si="23"/>
        <v>19.691127305513746</v>
      </c>
      <c r="K294" s="9">
        <f t="shared" si="23"/>
        <v>1.3972105589429518</v>
      </c>
      <c r="L294" s="9">
        <f t="shared" si="22"/>
        <v>447.74363613472701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1:37" x14ac:dyDescent="0.3">
      <c r="A295" s="5"/>
      <c r="B295" s="2"/>
      <c r="C295" s="2">
        <v>2000.4535519999999</v>
      </c>
      <c r="D295" s="2">
        <v>366.77300000000002</v>
      </c>
      <c r="E295" s="3">
        <f t="shared" si="21"/>
        <v>2039</v>
      </c>
      <c r="F295" s="4">
        <f>F294*SUM(economy!Z85:AB85)/SUM(economy!Z84:AB84)</f>
        <v>12373.623174361177</v>
      </c>
      <c r="G295" s="9">
        <f t="shared" ref="G295:K310" si="24">G294*(1-G$5)+G$4*$F294*$L$4/1000</f>
        <v>39.269205937251492</v>
      </c>
      <c r="H295" s="9">
        <f t="shared" si="24"/>
        <v>54.225608072785739</v>
      </c>
      <c r="I295" s="9">
        <f t="shared" si="24"/>
        <v>60.929121213939673</v>
      </c>
      <c r="J295" s="9">
        <f t="shared" si="24"/>
        <v>19.996662955980483</v>
      </c>
      <c r="K295" s="9">
        <f t="shared" si="24"/>
        <v>1.4196221810267908</v>
      </c>
      <c r="L295" s="9">
        <f t="shared" si="22"/>
        <v>450.84022036098418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1:37" x14ac:dyDescent="0.3">
      <c r="A296" s="5"/>
      <c r="B296" s="2"/>
      <c r="C296" s="2">
        <v>2000.535519</v>
      </c>
      <c r="D296" s="2">
        <v>367.18400000000003</v>
      </c>
      <c r="E296" s="3">
        <f t="shared" si="21"/>
        <v>2040</v>
      </c>
      <c r="F296" s="4">
        <f>F295*SUM(economy!Z86:AB86)/SUM(economy!Z85:AB85)</f>
        <v>12559.314338306138</v>
      </c>
      <c r="G296" s="9">
        <f t="shared" si="24"/>
        <v>40.024403595780576</v>
      </c>
      <c r="H296" s="9">
        <f t="shared" si="24"/>
        <v>55.238274355244791</v>
      </c>
      <c r="I296" s="9">
        <f t="shared" si="24"/>
        <v>61.970241105344613</v>
      </c>
      <c r="J296" s="9">
        <f t="shared" si="24"/>
        <v>20.306619657390645</v>
      </c>
      <c r="K296" s="9">
        <f t="shared" si="24"/>
        <v>1.4419656537924714</v>
      </c>
      <c r="L296" s="9">
        <f t="shared" si="22"/>
        <v>453.9815043675531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1:37" x14ac:dyDescent="0.3">
      <c r="A297" s="5"/>
      <c r="B297" s="2"/>
      <c r="C297" s="2">
        <v>2000.6202189999999</v>
      </c>
      <c r="D297" s="2">
        <v>367.44799999999998</v>
      </c>
      <c r="E297" s="3">
        <f t="shared" si="21"/>
        <v>2041</v>
      </c>
      <c r="F297" s="4">
        <f>F296*SUM(economy!Z87:AB87)/SUM(economy!Z86:AB86)</f>
        <v>12744.279784841197</v>
      </c>
      <c r="G297" s="9">
        <f t="shared" si="24"/>
        <v>40.790934517836817</v>
      </c>
      <c r="H297" s="9">
        <f t="shared" si="24"/>
        <v>56.265590552524415</v>
      </c>
      <c r="I297" s="9">
        <f t="shared" si="24"/>
        <v>63.025283708409098</v>
      </c>
      <c r="J297" s="9">
        <f t="shared" si="24"/>
        <v>20.620664244460357</v>
      </c>
      <c r="K297" s="9">
        <f t="shared" si="24"/>
        <v>1.4642355500902013</v>
      </c>
      <c r="L297" s="9">
        <f t="shared" si="22"/>
        <v>457.16670857332088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1:37" x14ac:dyDescent="0.3">
      <c r="A298" s="5"/>
      <c r="B298" s="2"/>
      <c r="C298" s="2">
        <v>2000.7049179999999</v>
      </c>
      <c r="D298" s="2">
        <v>367.67500000000001</v>
      </c>
      <c r="E298" s="3">
        <f t="shared" si="21"/>
        <v>2042</v>
      </c>
      <c r="F298" s="4">
        <f>F297*SUM(economy!Z88:AB88)/SUM(economy!Z87:AB87)</f>
        <v>12928.482123674881</v>
      </c>
      <c r="G298" s="9">
        <f t="shared" si="24"/>
        <v>41.568754410808346</v>
      </c>
      <c r="H298" s="9">
        <f t="shared" si="24"/>
        <v>57.307448219791112</v>
      </c>
      <c r="I298" s="9">
        <f t="shared" si="24"/>
        <v>64.093953115954562</v>
      </c>
      <c r="J298" s="9">
        <f t="shared" si="24"/>
        <v>20.938478011033858</v>
      </c>
      <c r="K298" s="9">
        <f t="shared" si="24"/>
        <v>1.4864267487643841</v>
      </c>
      <c r="L298" s="9">
        <f t="shared" si="22"/>
        <v>460.39506050635225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1:37" x14ac:dyDescent="0.3">
      <c r="A299" s="5"/>
      <c r="B299" s="2"/>
      <c r="C299" s="2">
        <v>2000.786885</v>
      </c>
      <c r="D299" s="2">
        <v>367.79399999999998</v>
      </c>
      <c r="E299" s="3">
        <f t="shared" si="21"/>
        <v>2043</v>
      </c>
      <c r="F299" s="4">
        <f>F298*SUM(economy!Z89:AB89)/SUM(economy!Z88:AB88)</f>
        <v>13111.885473599525</v>
      </c>
      <c r="G299" s="9">
        <f t="shared" si="24"/>
        <v>42.357816700046719</v>
      </c>
      <c r="H299" s="9">
        <f t="shared" si="24"/>
        <v>58.36373569972087</v>
      </c>
      <c r="I299" s="9">
        <f t="shared" si="24"/>
        <v>65.175951775330049</v>
      </c>
      <c r="J299" s="9">
        <f t="shared" si="24"/>
        <v>21.259756069104228</v>
      </c>
      <c r="K299" s="9">
        <f t="shared" si="24"/>
        <v>1.5085343882643922</v>
      </c>
      <c r="L299" s="9">
        <f t="shared" si="22"/>
        <v>463.66579463246626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1:37" x14ac:dyDescent="0.3">
      <c r="A300" s="5"/>
      <c r="B300" s="2"/>
      <c r="C300" s="2">
        <v>2000.8715850000001</v>
      </c>
      <c r="D300" s="2">
        <v>367.72899999999998</v>
      </c>
      <c r="E300" s="3">
        <f t="shared" si="21"/>
        <v>2044</v>
      </c>
      <c r="F300" s="4">
        <f>F299*SUM(economy!Z90:AB90)/SUM(economy!Z89:AB89)</f>
        <v>13294.455399417484</v>
      </c>
      <c r="G300" s="9">
        <f t="shared" si="24"/>
        <v>43.158072620970636</v>
      </c>
      <c r="H300" s="9">
        <f t="shared" si="24"/>
        <v>59.434338273034832</v>
      </c>
      <c r="I300" s="9">
        <f t="shared" si="24"/>
        <v>66.270980737215595</v>
      </c>
      <c r="J300" s="9">
        <f t="shared" si="24"/>
        <v>21.584206736548513</v>
      </c>
      <c r="K300" s="9">
        <f t="shared" si="24"/>
        <v>1.5305538353469763</v>
      </c>
      <c r="L300" s="9">
        <f t="shared" si="22"/>
        <v>466.97815220311657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1:37" x14ac:dyDescent="0.3">
      <c r="A301" s="5"/>
      <c r="B301" s="2"/>
      <c r="C301" s="2">
        <v>2000.9535519999999</v>
      </c>
      <c r="D301" s="2">
        <v>367.64100000000002</v>
      </c>
      <c r="E301" s="3">
        <f t="shared" si="21"/>
        <v>2045</v>
      </c>
      <c r="F301" s="4">
        <f>F300*SUM(economy!Z91:AB91)/SUM(economy!Z90:AB90)</f>
        <v>13476.158852885421</v>
      </c>
      <c r="G301" s="9">
        <f t="shared" si="24"/>
        <v>43.969471307320056</v>
      </c>
      <c r="H301" s="9">
        <f t="shared" si="24"/>
        <v>60.51913830269843</v>
      </c>
      <c r="I301" s="9">
        <f t="shared" si="24"/>
        <v>67.378739891610081</v>
      </c>
      <c r="J301" s="9">
        <f t="shared" si="24"/>
        <v>21.911550952436574</v>
      </c>
      <c r="K301" s="9">
        <f t="shared" si="24"/>
        <v>1.552480663132106</v>
      </c>
      <c r="L301" s="9">
        <f t="shared" si="22"/>
        <v>470.33138111719722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1:37" x14ac:dyDescent="0.3">
      <c r="A302" s="5"/>
      <c r="B302" s="2"/>
      <c r="C302" s="2">
        <v>2001.038356</v>
      </c>
      <c r="D302" s="2">
        <v>367.58699999999999</v>
      </c>
      <c r="E302" s="3">
        <f t="shared" si="21"/>
        <v>2046</v>
      </c>
      <c r="F302" s="4">
        <f>F301*SUM(economy!Z92:AB92)/SUM(economy!Z91:AB91)</f>
        <v>13656.964117443442</v>
      </c>
      <c r="G302" s="9">
        <f t="shared" si="24"/>
        <v>44.791959875806022</v>
      </c>
      <c r="H302" s="9">
        <f t="shared" si="24"/>
        <v>61.618015372178633</v>
      </c>
      <c r="I302" s="9">
        <f t="shared" si="24"/>
        <v>68.49892819177937</v>
      </c>
      <c r="J302" s="9">
        <f t="shared" si="24"/>
        <v>22.241521718810084</v>
      </c>
      <c r="K302" s="9">
        <f t="shared" si="24"/>
        <v>1.5743106350205958</v>
      </c>
      <c r="L302" s="9">
        <f t="shared" si="22"/>
        <v>473.72473579359468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 x14ac:dyDescent="0.3">
      <c r="A303" s="5"/>
      <c r="B303" s="2"/>
      <c r="C303" s="2">
        <v>2001.123288</v>
      </c>
      <c r="D303" s="2">
        <v>367.53899999999999</v>
      </c>
      <c r="E303" s="3">
        <f t="shared" si="21"/>
        <v>2047</v>
      </c>
      <c r="F303" s="4">
        <f>F302*SUM(economy!Z93:AB93)/SUM(economy!Z92:AB92)</f>
        <v>13836.840756502876</v>
      </c>
      <c r="G303" s="9">
        <f t="shared" si="24"/>
        <v>45.625483507387074</v>
      </c>
      <c r="H303" s="9">
        <f t="shared" si="24"/>
        <v>62.730846418131165</v>
      </c>
      <c r="I303" s="9">
        <f t="shared" si="24"/>
        <v>69.63124386689482</v>
      </c>
      <c r="J303" s="9">
        <f t="shared" si="24"/>
        <v>22.573863567863746</v>
      </c>
      <c r="K303" s="9">
        <f t="shared" si="24"/>
        <v>1.5960396923447759</v>
      </c>
      <c r="L303" s="9">
        <f t="shared" si="22"/>
        <v>477.15747705262163</v>
      </c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1:37" x14ac:dyDescent="0.3">
      <c r="A304" s="5"/>
      <c r="B304" s="2"/>
      <c r="C304" s="2">
        <v>2001.2</v>
      </c>
      <c r="D304" s="2">
        <v>367.53199999999998</v>
      </c>
      <c r="E304" s="3">
        <f t="shared" si="21"/>
        <v>2048</v>
      </c>
      <c r="F304" s="4">
        <f>F303*SUM(economy!Z94:AB94)/SUM(economy!Z93:AB93)</f>
        <v>14015.75956507423</v>
      </c>
      <c r="G304" s="9">
        <f t="shared" si="24"/>
        <v>46.469985525389596</v>
      </c>
      <c r="H304" s="9">
        <f t="shared" si="24"/>
        <v>63.857505857867039</v>
      </c>
      <c r="I304" s="9">
        <f t="shared" si="24"/>
        <v>70.775384624048684</v>
      </c>
      <c r="J304" s="9">
        <f t="shared" si="24"/>
        <v>22.908332053495261</v>
      </c>
      <c r="K304" s="9">
        <f t="shared" si="24"/>
        <v>1.617663944450443</v>
      </c>
      <c r="L304" s="9">
        <f t="shared" si="22"/>
        <v>480.62887200525103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1:37" x14ac:dyDescent="0.3">
      <c r="A305" s="5"/>
      <c r="B305" s="2"/>
      <c r="C305" s="2">
        <v>2001.284932</v>
      </c>
      <c r="D305" s="2">
        <v>367.69200000000001</v>
      </c>
      <c r="E305" s="3">
        <f t="shared" si="21"/>
        <v>2049</v>
      </c>
      <c r="F305" s="4">
        <f>F304*SUM(economy!Z95:AB95)/SUM(economy!Z94:AB94)</f>
        <v>14193.692524525346</v>
      </c>
      <c r="G305" s="9">
        <f t="shared" si="24"/>
        <v>47.325407470675813</v>
      </c>
      <c r="H305" s="9">
        <f t="shared" si="24"/>
        <v>64.997865711926465</v>
      </c>
      <c r="I305" s="9">
        <f t="shared" si="24"/>
        <v>71.931047840290702</v>
      </c>
      <c r="J305" s="9">
        <f t="shared" si="24"/>
        <v>23.244693266223983</v>
      </c>
      <c r="K305" s="9">
        <f t="shared" si="24"/>
        <v>1.6391796604102686</v>
      </c>
      <c r="L305" s="9">
        <f t="shared" si="22"/>
        <v>484.13819394952725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1:37" x14ac:dyDescent="0.3">
      <c r="A306" s="5"/>
      <c r="B306" s="2"/>
      <c r="C306" s="2">
        <v>2001.367123</v>
      </c>
      <c r="D306" s="2">
        <v>367.93900000000002</v>
      </c>
      <c r="E306" s="3">
        <f t="shared" si="21"/>
        <v>2050</v>
      </c>
      <c r="F306" s="4">
        <f>F305*SUM(economy!Z96:AB96)/SUM(economy!Z95:AB95)</f>
        <v>14370.612760268135</v>
      </c>
      <c r="G306" s="9">
        <f t="shared" si="24"/>
        <v>48.191689174050602</v>
      </c>
      <c r="H306" s="9">
        <f t="shared" si="24"/>
        <v>66.15179572206749</v>
      </c>
      <c r="I306" s="9">
        <f t="shared" si="24"/>
        <v>73.097930745290327</v>
      </c>
      <c r="J306" s="9">
        <f t="shared" si="24"/>
        <v>23.582723370510667</v>
      </c>
      <c r="K306" s="9">
        <f t="shared" si="24"/>
        <v>1.6605832618736986</v>
      </c>
      <c r="L306" s="9">
        <f t="shared" si="22"/>
        <v>487.68472227379277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1:37" x14ac:dyDescent="0.3">
      <c r="A307" s="5"/>
      <c r="B307" s="2"/>
      <c r="C307" s="2">
        <v>2001.452055</v>
      </c>
      <c r="D307" s="2">
        <v>368.20100000000002</v>
      </c>
      <c r="E307" s="3">
        <f t="shared" si="21"/>
        <v>2051</v>
      </c>
      <c r="F307" s="4">
        <f>F306*SUM(economy!Z97:AB97)/SUM(economy!Z96:AB96)</f>
        <v>14546.494502181125</v>
      </c>
      <c r="G307" s="9">
        <f t="shared" si="24"/>
        <v>49.068768826085744</v>
      </c>
      <c r="H307" s="9">
        <f t="shared" si="24"/>
        <v>67.319163464957001</v>
      </c>
      <c r="I307" s="9">
        <f t="shared" si="24"/>
        <v>74.275730595190041</v>
      </c>
      <c r="J307" s="9">
        <f t="shared" si="24"/>
        <v>23.922208163542347</v>
      </c>
      <c r="K307" s="9">
        <f t="shared" si="24"/>
        <v>1.6818713167436607</v>
      </c>
      <c r="L307" s="9">
        <f t="shared" si="22"/>
        <v>491.26774236651875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1:37" x14ac:dyDescent="0.3">
      <c r="A308" s="5"/>
      <c r="B308" s="2"/>
      <c r="C308" s="2">
        <v>2001.5342470000001</v>
      </c>
      <c r="D308" s="2">
        <v>368.61700000000002</v>
      </c>
      <c r="E308" s="3">
        <f t="shared" si="21"/>
        <v>2052</v>
      </c>
      <c r="F308" s="4">
        <f>F307*SUM(economy!Z98:AB98)/SUM(economy!Z97:AB97)</f>
        <v>14721.313047583724</v>
      </c>
      <c r="G308" s="9">
        <f t="shared" si="24"/>
        <v>49.95658304452872</v>
      </c>
      <c r="H308" s="9">
        <f t="shared" si="24"/>
        <v>68.499834461832677</v>
      </c>
      <c r="I308" s="9">
        <f t="shared" si="24"/>
        <v>75.46414483817928</v>
      </c>
      <c r="J308" s="9">
        <f t="shared" si="24"/>
        <v>24.262942654577195</v>
      </c>
      <c r="K308" s="9">
        <f t="shared" si="24"/>
        <v>1.7030405334831953</v>
      </c>
      <c r="L308" s="9">
        <f t="shared" si="22"/>
        <v>494.88654553260108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1:37" x14ac:dyDescent="0.3">
      <c r="A309" s="5"/>
      <c r="B309" s="2"/>
      <c r="C309" s="2">
        <v>2001.6191779999999</v>
      </c>
      <c r="D309" s="2">
        <v>369.166</v>
      </c>
      <c r="E309" s="3">
        <f t="shared" si="21"/>
        <v>2053</v>
      </c>
      <c r="F309" s="4">
        <f>F308*SUM(economy!Z99:AB99)/SUM(economy!Z98:AB98)</f>
        <v>14895.044726586968</v>
      </c>
      <c r="G309" s="9">
        <f t="shared" si="24"/>
        <v>50.855066939451667</v>
      </c>
      <c r="H309" s="9">
        <f t="shared" si="24"/>
        <v>69.693672284386793</v>
      </c>
      <c r="I309" s="9">
        <f t="shared" si="24"/>
        <v>76.662871272283397</v>
      </c>
      <c r="J309" s="9">
        <f t="shared" si="24"/>
        <v>24.604730663974344</v>
      </c>
      <c r="K309" s="9">
        <f t="shared" si="24"/>
        <v>1.7240877559239565</v>
      </c>
      <c r="L309" s="9">
        <f t="shared" si="22"/>
        <v>498.54042891602018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1:37" x14ac:dyDescent="0.3">
      <c r="A310" s="5"/>
      <c r="B310" s="2"/>
      <c r="C310" s="2">
        <v>2001.7041099999999</v>
      </c>
      <c r="D310" s="2">
        <v>369.66</v>
      </c>
      <c r="E310" s="3">
        <f t="shared" si="21"/>
        <v>2054</v>
      </c>
      <c r="F310" s="4">
        <f>F309*SUM(economy!Z100:AB100)/SUM(economy!Z99:AB99)</f>
        <v>15067.666869654155</v>
      </c>
      <c r="G310" s="9">
        <f t="shared" si="24"/>
        <v>51.764154176285615</v>
      </c>
      <c r="H310" s="9">
        <f t="shared" si="24"/>
        <v>70.900538657105187</v>
      </c>
      <c r="I310" s="9">
        <f t="shared" si="24"/>
        <v>77.871608195829126</v>
      </c>
      <c r="J310" s="9">
        <f t="shared" si="24"/>
        <v>24.947384441063061</v>
      </c>
      <c r="K310" s="9">
        <f t="shared" si="24"/>
        <v>1.745009958490682</v>
      </c>
      <c r="L310" s="9">
        <f t="shared" si="22"/>
        <v>502.22869542877368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1:37" x14ac:dyDescent="0.3">
      <c r="A311" s="5"/>
      <c r="B311" s="2"/>
      <c r="C311" s="2">
        <v>2001.7863010000001</v>
      </c>
      <c r="D311" s="2">
        <v>369.74</v>
      </c>
      <c r="E311" s="3">
        <f t="shared" si="21"/>
        <v>2055</v>
      </c>
      <c r="F311" s="4">
        <f>F310*SUM(economy!Z101:AB101)/SUM(economy!Z100:AB100)</f>
        <v>15239.157777213026</v>
      </c>
      <c r="G311" s="9">
        <f t="shared" ref="G311:K326" si="25">G310*(1-G$5)+G$4*$F310*$L$4/1000</f>
        <v>52.683777036874837</v>
      </c>
      <c r="H311" s="9">
        <f t="shared" si="25"/>
        <v>72.120293556278781</v>
      </c>
      <c r="I311" s="9">
        <f t="shared" si="25"/>
        <v>79.090054551016877</v>
      </c>
      <c r="J311" s="9">
        <f t="shared" si="25"/>
        <v>25.290724300034437</v>
      </c>
      <c r="K311" s="9">
        <f t="shared" si="25"/>
        <v>1.7658042417817152</v>
      </c>
      <c r="L311" s="9">
        <f t="shared" si="22"/>
        <v>505.95065368598671</v>
      </c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1:37" x14ac:dyDescent="0.3">
      <c r="A312" s="5"/>
      <c r="B312" s="2"/>
      <c r="C312" s="2">
        <v>2001.8712330000001</v>
      </c>
      <c r="D312" s="2">
        <v>369.46</v>
      </c>
      <c r="E312" s="3">
        <f t="shared" si="21"/>
        <v>2056</v>
      </c>
      <c r="F312" s="4">
        <f>F311*SUM(economy!Z102:AB102)/SUM(economy!Z101:AB101)</f>
        <v>15409.496691169978</v>
      </c>
      <c r="G312" s="9">
        <f t="shared" si="25"/>
        <v>53.61386647867657</v>
      </c>
      <c r="H312" s="9">
        <f t="shared" si="25"/>
        <v>73.352795305889387</v>
      </c>
      <c r="I312" s="9">
        <f t="shared" si="25"/>
        <v>80.317910061000617</v>
      </c>
      <c r="J312" s="9">
        <f t="shared" si="25"/>
        <v>25.634578273066765</v>
      </c>
      <c r="K312" s="9">
        <f t="shared" si="25"/>
        <v>1.7864678284617947</v>
      </c>
      <c r="L312" s="9">
        <f t="shared" si="22"/>
        <v>509.70561794709511</v>
      </c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1:37" x14ac:dyDescent="0.3">
      <c r="A313" s="5"/>
      <c r="B313" s="2"/>
      <c r="C313" s="2">
        <v>2001.9534249999999</v>
      </c>
      <c r="D313" s="2">
        <v>369.29599999999999</v>
      </c>
      <c r="E313" s="3">
        <f t="shared" si="21"/>
        <v>2057</v>
      </c>
      <c r="F313" s="4">
        <f>F312*SUM(economy!Z103:AB103)/SUM(economy!Z102:AB102)</f>
        <v>15578.663768184369</v>
      </c>
      <c r="G313" s="9">
        <f t="shared" si="25"/>
        <v>54.554352192222154</v>
      </c>
      <c r="H313" s="9">
        <f t="shared" si="25"/>
        <v>74.597900670556996</v>
      </c>
      <c r="I313" s="9">
        <f t="shared" si="25"/>
        <v>81.554875360848271</v>
      </c>
      <c r="J313" s="9">
        <f t="shared" si="25"/>
        <v>25.978781779923381</v>
      </c>
      <c r="K313" s="9">
        <f t="shared" si="25"/>
        <v>1.8069980594335475</v>
      </c>
      <c r="L313" s="9">
        <f t="shared" si="22"/>
        <v>513.49290806298438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1:37" x14ac:dyDescent="0.3">
      <c r="A314" s="5"/>
      <c r="B314" s="2"/>
      <c r="C314" s="2">
        <v>2002.038356</v>
      </c>
      <c r="D314" s="2">
        <v>369.37099999999998</v>
      </c>
      <c r="E314" s="3">
        <f t="shared" si="21"/>
        <v>2058</v>
      </c>
      <c r="F314" s="4">
        <f>F313*SUM(economy!Z104:AB104)/SUM(economy!Z103:AB103)</f>
        <v>15746.640054569267</v>
      </c>
      <c r="G314" s="9">
        <f t="shared" si="25"/>
        <v>55.505162656947022</v>
      </c>
      <c r="H314" s="9">
        <f t="shared" si="25"/>
        <v>75.855464945721948</v>
      </c>
      <c r="I314" s="9">
        <f t="shared" si="25"/>
        <v>82.80065212272909</v>
      </c>
      <c r="J314" s="9">
        <f t="shared" si="25"/>
        <v>26.323177313288539</v>
      </c>
      <c r="K314" s="9">
        <f t="shared" si="25"/>
        <v>1.8273923902606533</v>
      </c>
      <c r="L314" s="9">
        <f t="shared" si="22"/>
        <v>517.3118494289472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1:37" x14ac:dyDescent="0.3">
      <c r="A315" s="5"/>
      <c r="B315" s="2"/>
      <c r="C315" s="2">
        <v>2002.123288</v>
      </c>
      <c r="D315" s="2">
        <v>369.43900000000002</v>
      </c>
      <c r="E315" s="3">
        <f t="shared" si="21"/>
        <v>2059</v>
      </c>
      <c r="F315" s="4">
        <f>F314*SUM(economy!Z105:AB105)/SUM(economy!Z104:AB104)</f>
        <v>15913.407462692245</v>
      </c>
      <c r="G315" s="9">
        <f t="shared" si="25"/>
        <v>56.466225195488811</v>
      </c>
      <c r="H315" s="9">
        <f t="shared" si="25"/>
        <v>77.12534204522224</v>
      </c>
      <c r="I315" s="9">
        <f t="shared" si="25"/>
        <v>84.054943175649967</v>
      </c>
      <c r="J315" s="9">
        <f t="shared" si="25"/>
        <v>26.667614139133121</v>
      </c>
      <c r="K315" s="9">
        <f t="shared" si="25"/>
        <v>1.8476483878200143</v>
      </c>
      <c r="L315" s="9">
        <f t="shared" si="22"/>
        <v>521.16177294331419</v>
      </c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1:37" x14ac:dyDescent="0.3">
      <c r="A316" s="5"/>
      <c r="B316" s="2"/>
      <c r="C316" s="2">
        <v>2002.2</v>
      </c>
      <c r="D316" s="2">
        <v>369.49400000000003</v>
      </c>
      <c r="E316" s="3">
        <f t="shared" si="21"/>
        <v>2060</v>
      </c>
      <c r="F316" s="4">
        <f>F315*SUM(economy!Z106:AB106)/SUM(economy!Z105:AB105)</f>
        <v>16078.948748757581</v>
      </c>
      <c r="G316" s="9">
        <f t="shared" si="25"/>
        <v>57.437466026545145</v>
      </c>
      <c r="H316" s="9">
        <f t="shared" si="25"/>
        <v>78.407384586414011</v>
      </c>
      <c r="I316" s="9">
        <f t="shared" si="25"/>
        <v>85.317452620039077</v>
      </c>
      <c r="J316" s="9">
        <f t="shared" si="25"/>
        <v>27.011948011427648</v>
      </c>
      <c r="K316" s="9">
        <f t="shared" si="25"/>
        <v>1.8677637271632523</v>
      </c>
      <c r="L316" s="9">
        <f t="shared" si="22"/>
        <v>525.0420149715892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1:37" x14ac:dyDescent="0.3">
      <c r="A317" s="5"/>
      <c r="B317" s="2"/>
      <c r="C317" s="2">
        <v>2002.284932</v>
      </c>
      <c r="D317" s="2">
        <v>369.65</v>
      </c>
      <c r="E317" s="3">
        <f t="shared" si="21"/>
        <v>2061</v>
      </c>
      <c r="F317" s="4">
        <f>F316*SUM(economy!Z107:AB107)/SUM(economy!Z106:AB106)</f>
        <v>16243.247491857974</v>
      </c>
      <c r="G317" s="9">
        <f t="shared" si="25"/>
        <v>58.418810316375421</v>
      </c>
      <c r="H317" s="9">
        <f t="shared" si="25"/>
        <v>79.701443972971759</v>
      </c>
      <c r="I317" s="9">
        <f t="shared" si="25"/>
        <v>86.587885937453706</v>
      </c>
      <c r="J317" s="9">
        <f t="shared" si="25"/>
        <v>27.356040900545135</v>
      </c>
      <c r="K317" s="9">
        <f t="shared" si="25"/>
        <v>1.8877361885700199</v>
      </c>
      <c r="L317" s="9">
        <f t="shared" si="22"/>
        <v>528.95191731591603</v>
      </c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1:37" x14ac:dyDescent="0.3">
      <c r="A318" s="5"/>
      <c r="B318" s="2"/>
      <c r="C318" s="2">
        <v>2002.367123</v>
      </c>
      <c r="D318" s="2">
        <v>369.90699999999998</v>
      </c>
      <c r="E318" s="3">
        <f t="shared" si="21"/>
        <v>2062</v>
      </c>
      <c r="F318" s="4">
        <f>F317*SUM(economy!Z108:AB108)/SUM(economy!Z107:AB107)</f>
        <v>16406.28807419079</v>
      </c>
      <c r="G318" s="9">
        <f t="shared" si="25"/>
        <v>59.410182229024031</v>
      </c>
      <c r="H318" s="9">
        <f t="shared" si="25"/>
        <v>81.007370475493616</v>
      </c>
      <c r="I318" s="9">
        <f t="shared" si="25"/>
        <v>87.86595009566831</v>
      </c>
      <c r="J318" s="9">
        <f t="shared" si="25"/>
        <v>27.699760734720705</v>
      </c>
      <c r="K318" s="9">
        <f t="shared" si="25"/>
        <v>1.9075636547772548</v>
      </c>
      <c r="L318" s="9">
        <f t="shared" si="22"/>
        <v>532.89082718968393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1:37" x14ac:dyDescent="0.3">
      <c r="A319" s="5"/>
      <c r="B319" s="2"/>
      <c r="C319" s="2">
        <v>2002.452055</v>
      </c>
      <c r="D319" s="2">
        <v>370.37400000000002</v>
      </c>
      <c r="E319" s="3">
        <f t="shared" si="21"/>
        <v>2063</v>
      </c>
      <c r="F319" s="4">
        <f>F318*SUM(economy!Z109:AB109)/SUM(economy!Z108:AB108)</f>
        <v>16568.055662340721</v>
      </c>
      <c r="G319" s="9">
        <f t="shared" si="25"/>
        <v>60.411504975336143</v>
      </c>
      <c r="H319" s="9">
        <f t="shared" si="25"/>
        <v>82.325013310027487</v>
      </c>
      <c r="I319" s="9">
        <f t="shared" si="25"/>
        <v>89.151353649379814</v>
      </c>
      <c r="J319" s="9">
        <f t="shared" si="25"/>
        <v>28.042981153958767</v>
      </c>
      <c r="K319" s="9">
        <f t="shared" si="25"/>
        <v>1.9272441083698242</v>
      </c>
      <c r="L319" s="9">
        <f t="shared" si="22"/>
        <v>536.85809719707208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1:37" x14ac:dyDescent="0.3">
      <c r="A320" s="5"/>
      <c r="B320" s="2"/>
      <c r="C320" s="2">
        <v>2002.5342470000001</v>
      </c>
      <c r="D320" s="2">
        <v>370.93799999999999</v>
      </c>
      <c r="E320" s="3">
        <f t="shared" si="21"/>
        <v>2064</v>
      </c>
      <c r="F320" s="4">
        <f>F319*SUM(economy!Z110:AB110)/SUM(economy!Z109:AB109)</f>
        <v>16728.536189536255</v>
      </c>
      <c r="G320" s="9">
        <f t="shared" si="25"/>
        <v>61.422700860831114</v>
      </c>
      <c r="H320" s="9">
        <f t="shared" si="25"/>
        <v>83.654220714623463</v>
      </c>
      <c r="I320" s="9">
        <f t="shared" si="25"/>
        <v>90.443806836749161</v>
      </c>
      <c r="J320" s="9">
        <f t="shared" si="25"/>
        <v>28.385581275801833</v>
      </c>
      <c r="K320" s="9">
        <f t="shared" si="25"/>
        <v>1.9467756293191227</v>
      </c>
      <c r="L320" s="9">
        <f t="shared" si="22"/>
        <v>540.85308531732471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1:37" x14ac:dyDescent="0.3">
      <c r="A321" s="5"/>
      <c r="B321" s="2"/>
      <c r="C321" s="2">
        <v>2002.6191779999999</v>
      </c>
      <c r="D321" s="2">
        <v>371.43299999999999</v>
      </c>
      <c r="E321" s="3">
        <f t="shared" si="21"/>
        <v>2065</v>
      </c>
      <c r="F321" s="4">
        <f>F320*SUM(economy!Z111:AB111)/SUM(economy!Z110:AB110)</f>
        <v>16887.716338794289</v>
      </c>
      <c r="G321" s="9">
        <f t="shared" si="25"/>
        <v>62.443691332492953</v>
      </c>
      <c r="H321" s="9">
        <f t="shared" si="25"/>
        <v>84.99484002400969</v>
      </c>
      <c r="I321" s="9">
        <f t="shared" si="25"/>
        <v>91.743021671981396</v>
      </c>
      <c r="J321" s="9">
        <f t="shared" si="25"/>
        <v>28.727445472397648</v>
      </c>
      <c r="K321" s="9">
        <f t="shared" si="25"/>
        <v>1.9661563926571255</v>
      </c>
      <c r="L321" s="9">
        <f t="shared" si="22"/>
        <v>544.87515489353882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1:37" x14ac:dyDescent="0.3">
      <c r="A322" s="5"/>
      <c r="B322" s="2"/>
      <c r="C322" s="2">
        <v>2002.7041099999999</v>
      </c>
      <c r="D322" s="2">
        <v>371.77300000000002</v>
      </c>
      <c r="E322" s="3">
        <f t="shared" si="21"/>
        <v>2066</v>
      </c>
      <c r="F322" s="4">
        <f>F321*SUM(economy!Z112:AB112)/SUM(economy!Z111:AB111)</f>
        <v>17045.5835268722</v>
      </c>
      <c r="G322" s="9">
        <f t="shared" si="25"/>
        <v>63.474397024532038</v>
      </c>
      <c r="H322" s="9">
        <f t="shared" si="25"/>
        <v>86.346717742480081</v>
      </c>
      <c r="I322" s="9">
        <f t="shared" si="25"/>
        <v>93.04871203413073</v>
      </c>
      <c r="J322" s="9">
        <f t="shared" si="25"/>
        <v>29.068463158323464</v>
      </c>
      <c r="K322" s="9">
        <f t="shared" si="25"/>
        <v>1.985384666274298</v>
      </c>
      <c r="L322" s="9">
        <f t="shared" si="22"/>
        <v>548.92367462574066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1:37" x14ac:dyDescent="0.3">
      <c r="A323" s="5"/>
      <c r="B323" s="2"/>
      <c r="C323" s="2">
        <v>2002.7863010000001</v>
      </c>
      <c r="D323" s="2">
        <v>371.899</v>
      </c>
      <c r="E323" s="3">
        <f t="shared" si="21"/>
        <v>2067</v>
      </c>
      <c r="F323" s="4">
        <f>F322*SUM(economy!Z113:AB113)/SUM(economy!Z112:AB112)</f>
        <v>17202.12588895252</v>
      </c>
      <c r="G323" s="9">
        <f t="shared" si="25"/>
        <v>64.514737803167435</v>
      </c>
      <c r="H323" s="9">
        <f t="shared" si="25"/>
        <v>87.709699615074726</v>
      </c>
      <c r="I323" s="9">
        <f t="shared" si="25"/>
        <v>94.360593752302748</v>
      </c>
      <c r="J323" s="9">
        <f t="shared" si="25"/>
        <v>29.408528588647656</v>
      </c>
      <c r="K323" s="9">
        <f t="shared" si="25"/>
        <v>2.0044588088305368</v>
      </c>
      <c r="L323" s="9">
        <f t="shared" si="22"/>
        <v>552.9980185680231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1:37" x14ac:dyDescent="0.3">
      <c r="A324" s="5"/>
      <c r="B324" s="2"/>
      <c r="C324" s="2">
        <v>2002.8712330000001</v>
      </c>
      <c r="D324" s="2">
        <v>371.79</v>
      </c>
      <c r="E324" s="3">
        <f t="shared" si="21"/>
        <v>2068</v>
      </c>
      <c r="F324" s="4">
        <f>F323*SUM(economy!Z114:AB114)/SUM(economy!Z113:AB113)</f>
        <v>17357.332263990495</v>
      </c>
      <c r="G324" s="9">
        <f t="shared" si="25"/>
        <v>65.564632810474393</v>
      </c>
      <c r="H324" s="9">
        <f t="shared" si="25"/>
        <v>89.083630697126324</v>
      </c>
      <c r="I324" s="9">
        <f t="shared" si="25"/>
        <v>95.67838468741202</v>
      </c>
      <c r="J324" s="9">
        <f t="shared" si="25"/>
        <v>29.747540666729879</v>
      </c>
      <c r="K324" s="9">
        <f t="shared" si="25"/>
        <v>2.0233772677690629</v>
      </c>
      <c r="L324" s="9">
        <f t="shared" si="22"/>
        <v>557.09756612951173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1:37" x14ac:dyDescent="0.3">
      <c r="A325" s="5"/>
      <c r="B325" s="2"/>
      <c r="C325" s="2">
        <v>2002.9534249999999</v>
      </c>
      <c r="D325" s="2">
        <v>371.601</v>
      </c>
      <c r="E325" s="3">
        <f t="shared" si="21"/>
        <v>2069</v>
      </c>
      <c r="F325" s="4">
        <f>F324*SUM(economy!Z115:AB115)/SUM(economy!Z114:AB114)</f>
        <v>17511.192180659695</v>
      </c>
      <c r="G325" s="9">
        <f t="shared" si="25"/>
        <v>66.624000507337669</v>
      </c>
      <c r="H325" s="9">
        <f t="shared" si="25"/>
        <v>90.468355422239583</v>
      </c>
      <c r="I325" s="9">
        <f t="shared" si="25"/>
        <v>97.001804810640976</v>
      </c>
      <c r="J325" s="9">
        <f t="shared" si="25"/>
        <v>30.085402761281248</v>
      </c>
      <c r="K325" s="9">
        <f t="shared" si="25"/>
        <v>2.0421385774238767</v>
      </c>
      <c r="L325" s="9">
        <f t="shared" si="22"/>
        <v>561.22170207892339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1:37" x14ac:dyDescent="0.3">
      <c r="A326" s="5"/>
      <c r="B326" s="2"/>
      <c r="C326" s="2">
        <v>2003.038356</v>
      </c>
      <c r="D326" s="2">
        <v>371.56799999999998</v>
      </c>
      <c r="E326" s="3">
        <f t="shared" si="21"/>
        <v>2070</v>
      </c>
      <c r="F326" s="4">
        <f>F325*SUM(economy!Z116:AB116)/SUM(economy!Z115:AB115)</f>
        <v>17663.695843835765</v>
      </c>
      <c r="G326" s="9">
        <f t="shared" si="25"/>
        <v>67.692758715546944</v>
      </c>
      <c r="H326" s="9">
        <f t="shared" si="25"/>
        <v>91.863717668763869</v>
      </c>
      <c r="I326" s="9">
        <f t="shared" si="25"/>
        <v>98.330576278734327</v>
      </c>
      <c r="J326" s="9">
        <f t="shared" si="25"/>
        <v>30.422022532225689</v>
      </c>
      <c r="K326" s="9">
        <f t="shared" si="25"/>
        <v>2.0607413572120437</v>
      </c>
      <c r="L326" s="9">
        <f t="shared" si="22"/>
        <v>565.36981655248292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1:37" x14ac:dyDescent="0.3">
      <c r="A327" s="5"/>
      <c r="B327" s="2"/>
      <c r="C327" s="2">
        <v>2003.123288</v>
      </c>
      <c r="D327" s="2">
        <v>371.654</v>
      </c>
      <c r="E327" s="3">
        <f t="shared" si="21"/>
        <v>2071</v>
      </c>
      <c r="F327" s="4">
        <f>F326*SUM(economy!Z117:AB117)/SUM(economy!Z116:AB116)</f>
        <v>17814.83412156257</v>
      </c>
      <c r="G327" s="9">
        <f t="shared" ref="G327:K342" si="26">G326*(1-G$5)+G$4*$F326*$L$4/1000</f>
        <v>68.770824659067443</v>
      </c>
      <c r="H327" s="9">
        <f t="shared" si="26"/>
        <v>93.26956082481388</v>
      </c>
      <c r="I327" s="9">
        <f t="shared" si="26"/>
        <v>99.664423506252078</v>
      </c>
      <c r="J327" s="9">
        <f t="shared" si="26"/>
        <v>30.757311764922889</v>
      </c>
      <c r="K327" s="9">
        <f t="shared" si="26"/>
        <v>2.0791843099026921</v>
      </c>
      <c r="L327" s="9">
        <f t="shared" si="22"/>
        <v>569.54130506495903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1:37" x14ac:dyDescent="0.3">
      <c r="A328" s="5"/>
      <c r="B328" s="2"/>
      <c r="C328" s="2">
        <v>2003.2</v>
      </c>
      <c r="D328" s="2">
        <v>371.85500000000002</v>
      </c>
      <c r="E328" s="3">
        <f t="shared" si="21"/>
        <v>2072</v>
      </c>
      <c r="F328" s="4">
        <f>F327*SUM(economy!Z118:AB118)/SUM(economy!Z117:AB117)</f>
        <v>17964.59853244948</v>
      </c>
      <c r="G328" s="9">
        <f t="shared" si="26"/>
        <v>69.858115004514929</v>
      </c>
      <c r="H328" s="9">
        <f t="shared" si="26"/>
        <v>94.685727851887648</v>
      </c>
      <c r="I328" s="9">
        <f t="shared" si="26"/>
        <v>101.00307323489467</v>
      </c>
      <c r="J328" s="9">
        <f t="shared" si="26"/>
        <v>31.091186212331763</v>
      </c>
      <c r="K328" s="9">
        <f t="shared" si="26"/>
        <v>2.0974662199551908</v>
      </c>
      <c r="L328" s="9">
        <f t="shared" si="22"/>
        <v>573.73556852358422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1:37" x14ac:dyDescent="0.3">
      <c r="A329" s="5"/>
      <c r="B329" s="2"/>
      <c r="C329" s="2">
        <v>2003.284932</v>
      </c>
      <c r="D329" s="2">
        <v>372.13099999999997</v>
      </c>
      <c r="E329" s="3">
        <f t="shared" si="21"/>
        <v>2073</v>
      </c>
      <c r="F329" s="4">
        <f>F328*SUM(economy!Z119:AB119)/SUM(economy!Z118:AB118)</f>
        <v>18112.981233452552</v>
      </c>
      <c r="G329" s="9">
        <f t="shared" si="26"/>
        <v>70.954545900861604</v>
      </c>
      <c r="H329" s="9">
        <f t="shared" si="26"/>
        <v>96.112061347126087</v>
      </c>
      <c r="I329" s="9">
        <f t="shared" si="26"/>
        <v>102.3462546000042</v>
      </c>
      <c r="J329" s="9">
        <f t="shared" si="26"/>
        <v>31.423565444711443</v>
      </c>
      <c r="K329" s="9">
        <f t="shared" si="26"/>
        <v>2.1155859519195253</v>
      </c>
      <c r="L329" s="9">
        <f t="shared" si="22"/>
        <v>577.95201324462278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1:37" x14ac:dyDescent="0.3">
      <c r="A330" s="5"/>
      <c r="B330" s="2"/>
      <c r="C330" s="2">
        <v>2003.367123</v>
      </c>
      <c r="D330" s="2">
        <v>372.42500000000001</v>
      </c>
      <c r="E330" s="3">
        <f t="shared" ref="E330:E393" si="27">1+E329</f>
        <v>2074</v>
      </c>
      <c r="F330" s="4">
        <f>F329*SUM(economy!Z120:AB120)/SUM(economy!Z119:AB119)</f>
        <v>18259.975007995981</v>
      </c>
      <c r="G330" s="9">
        <f t="shared" si="26"/>
        <v>72.060033018396268</v>
      </c>
      <c r="H330" s="9">
        <f t="shared" si="26"/>
        <v>97.548403604254048</v>
      </c>
      <c r="I330" s="9">
        <f t="shared" si="26"/>
        <v>103.69369919433737</v>
      </c>
      <c r="J330" s="9">
        <f t="shared" si="26"/>
        <v>31.754372706474228</v>
      </c>
      <c r="K330" s="9">
        <f t="shared" si="26"/>
        <v>2.1335424488924239</v>
      </c>
      <c r="L330" s="9">
        <f t="shared" ref="L330:L393" si="28">SUM(G330:K330,L$5)</f>
        <v>582.19005097235436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1:37" x14ac:dyDescent="0.3">
      <c r="A331" s="5"/>
      <c r="B331" s="2"/>
      <c r="C331" s="2">
        <v>2003.452055</v>
      </c>
      <c r="D331" s="2">
        <v>372.77100000000002</v>
      </c>
      <c r="E331" s="3">
        <f t="shared" si="27"/>
        <v>2075</v>
      </c>
      <c r="F331" s="4">
        <f>F330*SUM(economy!Z121:AB121)/SUM(economy!Z120:AB120)</f>
        <v>18405.573254393999</v>
      </c>
      <c r="G331" s="9">
        <f t="shared" si="26"/>
        <v>73.174491586959405</v>
      </c>
      <c r="H331" s="9">
        <f t="shared" si="26"/>
        <v>98.994596673238291</v>
      </c>
      <c r="I331" s="9">
        <f t="shared" si="26"/>
        <v>105.04514112919779</v>
      </c>
      <c r="J331" s="9">
        <f t="shared" si="26"/>
        <v>32.083534779821896</v>
      </c>
      <c r="K331" s="9">
        <f t="shared" si="26"/>
        <v>2.1513347310232716</v>
      </c>
      <c r="L331" s="9">
        <f t="shared" si="28"/>
        <v>586.44909890024064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1:37" x14ac:dyDescent="0.3">
      <c r="A332" s="5"/>
      <c r="B332" s="2"/>
      <c r="C332" s="2">
        <v>2003.5342470000001</v>
      </c>
      <c r="D332" s="2">
        <v>373.22399999999999</v>
      </c>
      <c r="E332" s="3">
        <f t="shared" si="27"/>
        <v>2076</v>
      </c>
      <c r="F332" s="4">
        <f>F331*SUM(economy!Z122:AB122)/SUM(economy!Z121:AB121)</f>
        <v>18549.769974536801</v>
      </c>
      <c r="G332" s="9">
        <f t="shared" si="26"/>
        <v>74.297836433471716</v>
      </c>
      <c r="H332" s="9">
        <f t="shared" si="26"/>
        <v>100.45048241869426</v>
      </c>
      <c r="I332" s="9">
        <f t="shared" si="26"/>
        <v>106.40031709300837</v>
      </c>
      <c r="J332" s="9">
        <f t="shared" si="26"/>
        <v>32.410981854813102</v>
      </c>
      <c r="K332" s="9">
        <f t="shared" si="26"/>
        <v>2.1689618940643305</v>
      </c>
      <c r="L332" s="9">
        <f t="shared" si="28"/>
        <v>590.72857969405186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1:37" x14ac:dyDescent="0.3">
      <c r="A333" s="5"/>
      <c r="B333" s="2"/>
      <c r="C333" s="2">
        <v>2003.6191779999999</v>
      </c>
      <c r="D333" s="2">
        <v>373.76499999999999</v>
      </c>
      <c r="E333" s="3">
        <f t="shared" si="27"/>
        <v>2077</v>
      </c>
      <c r="F333" s="4">
        <f>F332*SUM(economy!Z123:AB123)/SUM(economy!Z122:AB122)</f>
        <v>18692.559762807014</v>
      </c>
      <c r="G333" s="9">
        <f t="shared" si="26"/>
        <v>75.42998201877208</v>
      </c>
      <c r="H333" s="9">
        <f t="shared" si="26"/>
        <v>101.91590257706979</v>
      </c>
      <c r="I333" s="9">
        <f t="shared" si="26"/>
        <v>107.75896640739771</v>
      </c>
      <c r="J333" s="9">
        <f t="shared" si="26"/>
        <v>32.736647405525488</v>
      </c>
      <c r="K333" s="9">
        <f t="shared" si="26"/>
        <v>2.186423107960223</v>
      </c>
      <c r="L333" s="9">
        <f t="shared" si="28"/>
        <v>595.0279215167252</v>
      </c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1:37" x14ac:dyDescent="0.3">
      <c r="A334" s="5"/>
      <c r="B334" s="2"/>
      <c r="C334" s="2">
        <v>2003.7041099999999</v>
      </c>
      <c r="D334" s="2">
        <v>374.06299999999999</v>
      </c>
      <c r="E334" s="3">
        <f t="shared" si="27"/>
        <v>2078</v>
      </c>
      <c r="F334" s="4">
        <f>F333*SUM(economy!Z124:AB124)/SUM(economy!Z123:AB123)</f>
        <v>18833.937795196653</v>
      </c>
      <c r="G334" s="9">
        <f t="shared" si="26"/>
        <v>76.570842473779081</v>
      </c>
      <c r="H334" s="9">
        <f t="shared" si="26"/>
        <v>103.39069881263072</v>
      </c>
      <c r="I334" s="9">
        <f t="shared" si="26"/>
        <v>109.12083108086851</v>
      </c>
      <c r="J334" s="9">
        <f t="shared" si="26"/>
        <v>33.060468071991352</v>
      </c>
      <c r="K334" s="9">
        <f t="shared" si="26"/>
        <v>2.203717615472061</v>
      </c>
      <c r="L334" s="9">
        <f t="shared" si="28"/>
        <v>599.34655805474176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1:37" x14ac:dyDescent="0.3">
      <c r="A335" s="5"/>
      <c r="B335" s="2"/>
      <c r="C335" s="2">
        <v>2003.7863010000001</v>
      </c>
      <c r="D335" s="2">
        <v>373.98099999999999</v>
      </c>
      <c r="E335" s="3">
        <f t="shared" si="27"/>
        <v>2079</v>
      </c>
      <c r="F335" s="4">
        <f>F334*SUM(economy!Z125:AB125)/SUM(economy!Z124:AB124)</f>
        <v>18973.899818597059</v>
      </c>
      <c r="G335" s="9">
        <f t="shared" si="26"/>
        <v>77.72033163498827</v>
      </c>
      <c r="H335" s="9">
        <f t="shared" si="26"/>
        <v>104.87471277227075</v>
      </c>
      <c r="I335" s="9">
        <f t="shared" si="26"/>
        <v>110.48565586011068</v>
      </c>
      <c r="J335" s="9">
        <f t="shared" si="26"/>
        <v>33.382383547600632</v>
      </c>
      <c r="K335" s="9">
        <f t="shared" si="26"/>
        <v>2.2208447308319941</v>
      </c>
      <c r="L335" s="9">
        <f t="shared" si="28"/>
        <v>603.68392854580225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1:37" x14ac:dyDescent="0.3">
      <c r="A336" s="5"/>
      <c r="B336" s="2"/>
      <c r="C336" s="2">
        <v>2003.8712330000001</v>
      </c>
      <c r="D336" s="2">
        <v>373.76900000000001</v>
      </c>
      <c r="E336" s="3">
        <f t="shared" si="27"/>
        <v>2080</v>
      </c>
      <c r="F336" s="4">
        <f>F335*SUM(economy!Z126:AB126)/SUM(economy!Z125:AB125)</f>
        <v>19112.44214023697</v>
      </c>
      <c r="G336" s="9">
        <f t="shared" si="26"/>
        <v>78.87836307931579</v>
      </c>
      <c r="H336" s="9">
        <f t="shared" si="26"/>
        <v>106.36778613916483</v>
      </c>
      <c r="I336" s="9">
        <f t="shared" si="26"/>
        <v>111.85318827901655</v>
      </c>
      <c r="J336" s="9">
        <f t="shared" si="26"/>
        <v>33.702336471679153</v>
      </c>
      <c r="K336" s="9">
        <f t="shared" si="26"/>
        <v>2.2378038384243322</v>
      </c>
      <c r="L336" s="9">
        <f t="shared" si="28"/>
        <v>608.03947780760063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1:37" x14ac:dyDescent="0.3">
      <c r="A337" s="5"/>
      <c r="B337" s="2"/>
      <c r="C337" s="2">
        <v>2003.9534249999999</v>
      </c>
      <c r="D337" s="2">
        <v>373.58800000000002</v>
      </c>
      <c r="E337" s="3">
        <f t="shared" si="27"/>
        <v>2081</v>
      </c>
      <c r="F337" s="4">
        <f>F336*SUM(economy!Z127:AB127)/SUM(economy!Z126:AB126)</f>
        <v>19249.561617246782</v>
      </c>
      <c r="G337" s="9">
        <f t="shared" si="26"/>
        <v>80.044850158297393</v>
      </c>
      <c r="H337" s="9">
        <f t="shared" si="26"/>
        <v>107.8697606852831</v>
      </c>
      <c r="I337" s="9">
        <f t="shared" si="26"/>
        <v>113.22317870545152</v>
      </c>
      <c r="J337" s="9">
        <f t="shared" si="26"/>
        <v>34.020272326963855</v>
      </c>
      <c r="K337" s="9">
        <f t="shared" si="26"/>
        <v>2.2545943914897419</v>
      </c>
      <c r="L337" s="9">
        <f t="shared" si="28"/>
        <v>612.41265626748554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1:37" x14ac:dyDescent="0.3">
      <c r="A338" s="5"/>
      <c r="B338" s="2"/>
      <c r="C338" s="2">
        <v>2004.0382509999999</v>
      </c>
      <c r="D338" s="2">
        <v>373.553</v>
      </c>
      <c r="E338" s="3">
        <f t="shared" si="27"/>
        <v>2082</v>
      </c>
      <c r="F338" s="4">
        <f>F337*SUM(economy!Z128:AB128)/SUM(economy!Z127:AB127)</f>
        <v>19385.2556463287</v>
      </c>
      <c r="G338" s="9">
        <f t="shared" si="26"/>
        <v>81.219706031650489</v>
      </c>
      <c r="H338" s="9">
        <f t="shared" si="26"/>
        <v>109.3804783227806</v>
      </c>
      <c r="I338" s="9">
        <f t="shared" si="26"/>
        <v>114.59538038582906</v>
      </c>
      <c r="J338" s="9">
        <f t="shared" si="26"/>
        <v>34.336139341710123</v>
      </c>
      <c r="K338" s="9">
        <f t="shared" si="26"/>
        <v>2.271215910849361</v>
      </c>
      <c r="L338" s="9">
        <f t="shared" si="28"/>
        <v>616.80291999281962</v>
      </c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1:37" x14ac:dyDescent="0.3">
      <c r="A339" s="5"/>
      <c r="B339" s="2"/>
      <c r="C339" s="2">
        <v>2004.1229510000001</v>
      </c>
      <c r="D339" s="2">
        <v>373.69400000000002</v>
      </c>
      <c r="E339" s="3">
        <f t="shared" si="27"/>
        <v>2083</v>
      </c>
      <c r="F339" s="4">
        <f>F338*SUM(economy!Z129:AB129)/SUM(economy!Z128:AB128)</f>
        <v>19519.522153515562</v>
      </c>
      <c r="G339" s="9">
        <f t="shared" si="26"/>
        <v>82.402843700205764</v>
      </c>
      <c r="H339" s="9">
        <f t="shared" si="26"/>
        <v>110.89978115427571</v>
      </c>
      <c r="I339" s="9">
        <f t="shared" si="26"/>
        <v>115.96954948753547</v>
      </c>
      <c r="J339" s="9">
        <f t="shared" si="26"/>
        <v>34.649888396178959</v>
      </c>
      <c r="K339" s="9">
        <f t="shared" si="26"/>
        <v>2.2876679836459637</v>
      </c>
      <c r="L339" s="9">
        <f t="shared" si="28"/>
        <v>621.20973072184188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1:37" x14ac:dyDescent="0.3">
      <c r="A340" s="5"/>
      <c r="B340" s="2"/>
      <c r="C340" s="2">
        <v>2004.202186</v>
      </c>
      <c r="D340" s="2">
        <v>373.77800000000002</v>
      </c>
      <c r="E340" s="3">
        <f t="shared" si="27"/>
        <v>2084</v>
      </c>
      <c r="F340" s="4">
        <f>F339*SUM(economy!Z130:AB130)/SUM(economy!Z129:AB129)</f>
        <v>19652.359584002341</v>
      </c>
      <c r="G340" s="9">
        <f t="shared" si="26"/>
        <v>83.59417603821376</v>
      </c>
      <c r="H340" s="9">
        <f t="shared" si="26"/>
        <v>112.42751152202847</v>
      </c>
      <c r="I340" s="9">
        <f t="shared" si="26"/>
        <v>117.34544513924665</v>
      </c>
      <c r="J340" s="9">
        <f t="shared" si="26"/>
        <v>34.961472933264254</v>
      </c>
      <c r="K340" s="9">
        <f t="shared" si="26"/>
        <v>2.3039502620996348</v>
      </c>
      <c r="L340" s="9">
        <f t="shared" si="28"/>
        <v>625.63255589485277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1:37" x14ac:dyDescent="0.3">
      <c r="A341" s="5"/>
      <c r="B341" s="2"/>
      <c r="C341" s="2">
        <v>2004.286885</v>
      </c>
      <c r="D341" s="2">
        <v>373.904</v>
      </c>
      <c r="E341" s="3">
        <f t="shared" si="27"/>
        <v>2085</v>
      </c>
      <c r="F341" s="4">
        <f>F340*SUM(economy!Z131:AB131)/SUM(economy!Z130:AB130)</f>
        <v>19783.766892036783</v>
      </c>
      <c r="G341" s="9">
        <f t="shared" si="26"/>
        <v>84.793615825030798</v>
      </c>
      <c r="H341" s="9">
        <f t="shared" si="26"/>
        <v>113.963512056029</v>
      </c>
      <c r="I341" s="9">
        <f t="shared" si="26"/>
        <v>118.72282946917601</v>
      </c>
      <c r="J341" s="9">
        <f t="shared" si="26"/>
        <v>35.270848873032151</v>
      </c>
      <c r="K341" s="9">
        <f t="shared" si="26"/>
        <v>2.3200624622756512</v>
      </c>
      <c r="L341" s="9">
        <f t="shared" si="28"/>
        <v>630.07086868554359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1:37" x14ac:dyDescent="0.3">
      <c r="A342" s="5"/>
      <c r="B342" s="2"/>
      <c r="C342" s="2">
        <v>2004.3688520000001</v>
      </c>
      <c r="D342" s="2">
        <v>374.30099999999999</v>
      </c>
      <c r="E342" s="3">
        <f t="shared" si="27"/>
        <v>2086</v>
      </c>
      <c r="F342" s="4">
        <f>F341*SUM(economy!Z132:AB132)/SUM(economy!Z131:AB131)</f>
        <v>19913.743530857359</v>
      </c>
      <c r="G342" s="9">
        <f t="shared" si="26"/>
        <v>86.001075776187974</v>
      </c>
      <c r="H342" s="9">
        <f t="shared" si="26"/>
        <v>115.50762572100436</v>
      </c>
      <c r="I342" s="9">
        <f t="shared" si="26"/>
        <v>120.10146764129028</v>
      </c>
      <c r="J342" s="9">
        <f t="shared" si="26"/>
        <v>35.577974530955949</v>
      </c>
      <c r="K342" s="9">
        <f t="shared" si="26"/>
        <v>2.336004362862548</v>
      </c>
      <c r="L342" s="9">
        <f t="shared" si="28"/>
        <v>634.52414803230113</v>
      </c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1:37" x14ac:dyDescent="0.3">
      <c r="A343" s="5"/>
      <c r="B343" s="2"/>
      <c r="C343" s="2">
        <v>2004.4535519999999</v>
      </c>
      <c r="D343" s="2">
        <v>374.786</v>
      </c>
      <c r="E343" s="3">
        <f t="shared" si="27"/>
        <v>2087</v>
      </c>
      <c r="F343" s="4">
        <f>F342*SUM(economy!Z133:AB133)/SUM(economy!Z132:AB132)</f>
        <v>20042.289442668094</v>
      </c>
      <c r="G343" s="9">
        <f t="shared" ref="G343:K358" si="29">G342*(1-G$5)+G$4*$F342*$L$4/1000</f>
        <v>87.21646857384593</v>
      </c>
      <c r="H343" s="9">
        <f t="shared" si="29"/>
        <v>117.05969586235119</v>
      </c>
      <c r="I343" s="9">
        <f t="shared" si="29"/>
        <v>121.48112788952751</v>
      </c>
      <c r="J343" s="9">
        <f t="shared" si="29"/>
        <v>35.882810539641028</v>
      </c>
      <c r="K343" s="9">
        <f t="shared" si="29"/>
        <v>2.3517758039585814</v>
      </c>
      <c r="L343" s="9">
        <f t="shared" si="28"/>
        <v>638.99187866932425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1:37" x14ac:dyDescent="0.3">
      <c r="A344" s="5"/>
      <c r="B344" s="2"/>
      <c r="C344" s="2">
        <v>2004.535519</v>
      </c>
      <c r="D344" s="2">
        <v>375.18299999999999</v>
      </c>
      <c r="E344" s="3">
        <f t="shared" si="27"/>
        <v>2088</v>
      </c>
      <c r="F344" s="4">
        <f>F343*SUM(economy!Z134:AB134)/SUM(economy!Z133:AB133)</f>
        <v>20169.405048641722</v>
      </c>
      <c r="G344" s="9">
        <f t="shared" si="29"/>
        <v>88.439706896637873</v>
      </c>
      <c r="H344" s="9">
        <f t="shared" si="29"/>
        <v>118.61956625100082</v>
      </c>
      <c r="I344" s="9">
        <f t="shared" si="29"/>
        <v>122.86158155004959</v>
      </c>
      <c r="J344" s="9">
        <f t="shared" si="29"/>
        <v>36.185319773844697</v>
      </c>
      <c r="K344" s="9">
        <f t="shared" si="29"/>
        <v>2.3673766858650147</v>
      </c>
      <c r="L344" s="9">
        <f t="shared" si="28"/>
        <v>643.47355115739799</v>
      </c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1:37" x14ac:dyDescent="0.3">
      <c r="A345" s="5"/>
      <c r="B345" s="2"/>
      <c r="C345" s="2">
        <v>2004.6202189999999</v>
      </c>
      <c r="D345" s="2">
        <v>375.52800000000002</v>
      </c>
      <c r="E345" s="3">
        <f t="shared" si="27"/>
        <v>2089</v>
      </c>
      <c r="F345" s="4">
        <f>F344*SUM(economy!Z135:AB135)/SUM(economy!Z134:AB134)</f>
        <v>20295.091238943922</v>
      </c>
      <c r="G345" s="9">
        <f t="shared" si="29"/>
        <v>89.670703448902387</v>
      </c>
      <c r="H345" s="9">
        <f t="shared" si="29"/>
        <v>120.18708112722211</v>
      </c>
      <c r="I345" s="9">
        <f t="shared" si="29"/>
        <v>124.24260309156007</v>
      </c>
      <c r="J345" s="9">
        <f t="shared" si="29"/>
        <v>36.485467278606073</v>
      </c>
      <c r="K345" s="9">
        <f t="shared" si="29"/>
        <v>2.3828069678848753</v>
      </c>
      <c r="L345" s="9">
        <f t="shared" si="28"/>
        <v>647.96866191417553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1:37" x14ac:dyDescent="0.3">
      <c r="A346" s="5"/>
      <c r="B346" s="2"/>
      <c r="C346" s="2">
        <v>2004.7049179999999</v>
      </c>
      <c r="D346" s="2">
        <v>375.68299999999999</v>
      </c>
      <c r="E346" s="3">
        <f t="shared" si="27"/>
        <v>2090</v>
      </c>
      <c r="F346" s="4">
        <f>F345*SUM(economy!Z136:AB136)/SUM(economy!Z135:AB135)</f>
        <v>20419.349362772584</v>
      </c>
      <c r="G346" s="9">
        <f t="shared" si="29"/>
        <v>90.909370989307419</v>
      </c>
      <c r="H346" s="9">
        <f t="shared" si="29"/>
        <v>121.76208524336725</v>
      </c>
      <c r="I346" s="9">
        <f t="shared" si="29"/>
        <v>125.62397014371625</v>
      </c>
      <c r="J346" s="9">
        <f t="shared" si="29"/>
        <v>36.783220200310836</v>
      </c>
      <c r="K346" s="9">
        <f t="shared" si="29"/>
        <v>2.398066667126018</v>
      </c>
      <c r="L346" s="9">
        <f t="shared" si="28"/>
        <v>652.47671324382782</v>
      </c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1:37" x14ac:dyDescent="0.3">
      <c r="A347" s="5"/>
      <c r="B347" s="2"/>
      <c r="C347" s="2">
        <v>2004.786885</v>
      </c>
      <c r="D347" s="2">
        <v>375.697</v>
      </c>
      <c r="E347" s="3">
        <f t="shared" si="27"/>
        <v>2091</v>
      </c>
      <c r="F347" s="4">
        <f>F346*SUM(economy!Z137:AB137)/SUM(economy!Z136:AB136)</f>
        <v>20542.181218407419</v>
      </c>
      <c r="G347" s="9">
        <f t="shared" si="29"/>
        <v>92.15562235886631</v>
      </c>
      <c r="H347" s="9">
        <f t="shared" si="29"/>
        <v>123.3444239055646</v>
      </c>
      <c r="I347" s="9">
        <f t="shared" si="29"/>
        <v>127.00546352366355</v>
      </c>
      <c r="J347" s="9">
        <f t="shared" si="29"/>
        <v>37.078547720524931</v>
      </c>
      <c r="K347" s="9">
        <f t="shared" si="29"/>
        <v>2.4131558573075047</v>
      </c>
      <c r="L347" s="9">
        <f t="shared" si="28"/>
        <v>656.99721336592688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1:37" x14ac:dyDescent="0.3">
      <c r="A348" s="5"/>
      <c r="B348" s="2"/>
      <c r="C348" s="2">
        <v>2004.8715850000001</v>
      </c>
      <c r="D348" s="2">
        <v>375.69900000000001</v>
      </c>
      <c r="E348" s="3">
        <f t="shared" si="27"/>
        <v>2092</v>
      </c>
      <c r="F348" s="4">
        <f>F347*SUM(economy!Z138:AB138)/SUM(economy!Z137:AB137)</f>
        <v>20663.589043266511</v>
      </c>
      <c r="G348" s="9">
        <f t="shared" si="29"/>
        <v>93.409370508346569</v>
      </c>
      <c r="H348" s="9">
        <f t="shared" si="29"/>
        <v>124.93394301436253</v>
      </c>
      <c r="I348" s="9">
        <f t="shared" si="29"/>
        <v>128.38686726071873</v>
      </c>
      <c r="J348" s="9">
        <f t="shared" si="29"/>
        <v>37.371420992440243</v>
      </c>
      <c r="K348" s="9">
        <f t="shared" si="29"/>
        <v>2.4280746675684837</v>
      </c>
      <c r="L348" s="9">
        <f t="shared" si="28"/>
        <v>661.52967644343653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1:37" x14ac:dyDescent="0.3">
      <c r="A349" s="5"/>
      <c r="B349" s="2"/>
      <c r="C349" s="2">
        <v>2004.9535519999999</v>
      </c>
      <c r="D349" s="2">
        <v>375.53800000000001</v>
      </c>
      <c r="E349" s="3">
        <f t="shared" si="27"/>
        <v>2093</v>
      </c>
      <c r="F349" s="4">
        <f>F348*SUM(economy!Z139:AB139)/SUM(economy!Z138:AB138)</f>
        <v>20783.575503966993</v>
      </c>
      <c r="G349" s="9">
        <f t="shared" si="29"/>
        <v>94.670528525071759</v>
      </c>
      <c r="H349" s="9">
        <f t="shared" si="29"/>
        <v>126.53048910432781</v>
      </c>
      <c r="I349" s="9">
        <f t="shared" si="29"/>
        <v>129.76796861922804</v>
      </c>
      <c r="J349" s="9">
        <f t="shared" si="29"/>
        <v>37.661813079783869</v>
      </c>
      <c r="K349" s="9">
        <f t="shared" si="29"/>
        <v>2.4428232812789119</v>
      </c>
      <c r="L349" s="9">
        <f t="shared" si="28"/>
        <v>666.07362260969035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1:37" x14ac:dyDescent="0.3">
      <c r="A350" s="5"/>
      <c r="B350" s="2"/>
      <c r="C350" s="2">
        <v>2005.038356</v>
      </c>
      <c r="D350" s="2">
        <v>375.38099999999997</v>
      </c>
      <c r="E350" s="3">
        <f t="shared" si="27"/>
        <v>2094</v>
      </c>
      <c r="F350" s="4">
        <f>F349*SUM(economy!Z140:AB140)/SUM(economy!Z139:AB139)</f>
        <v>20902.143686388419</v>
      </c>
      <c r="G350" s="9">
        <f t="shared" si="29"/>
        <v>95.939009659116692</v>
      </c>
      <c r="H350" s="9">
        <f t="shared" si="29"/>
        <v>128.13390938260181</v>
      </c>
      <c r="I350" s="9">
        <f t="shared" si="29"/>
        <v>131.14855811962516</v>
      </c>
      <c r="J350" s="9">
        <f t="shared" si="29"/>
        <v>37.949698898050727</v>
      </c>
      <c r="K350" s="9">
        <f t="shared" si="29"/>
        <v>2.4574019348515814</v>
      </c>
      <c r="L350" s="9">
        <f t="shared" si="28"/>
        <v>670.62857799424592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1:37" x14ac:dyDescent="0.3">
      <c r="A351" s="5"/>
      <c r="B351" s="2"/>
      <c r="C351" s="2">
        <v>2005.123288</v>
      </c>
      <c r="D351" s="2">
        <v>375.41300000000001</v>
      </c>
      <c r="E351" s="3">
        <f t="shared" si="27"/>
        <v>2095</v>
      </c>
      <c r="F351" s="4">
        <f>F350*SUM(economy!Z141:AB141)/SUM(economy!Z140:AB140)</f>
        <v>21019.297085738028</v>
      </c>
      <c r="G351" s="9">
        <f t="shared" si="29"/>
        <v>97.214727348896261</v>
      </c>
      <c r="H351" s="9">
        <f t="shared" si="29"/>
        <v>129.74405176641758</v>
      </c>
      <c r="I351" s="9">
        <f t="shared" si="29"/>
        <v>132.52842955771393</v>
      </c>
      <c r="J351" s="9">
        <f t="shared" si="29"/>
        <v>38.235055157927079</v>
      </c>
      <c r="K351" s="9">
        <f t="shared" si="29"/>
        <v>2.4718109165550741</v>
      </c>
      <c r="L351" s="9">
        <f t="shared" si="28"/>
        <v>675.19407474750994</v>
      </c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1:37" x14ac:dyDescent="0.3">
      <c r="A352" s="5"/>
      <c r="B352" s="2"/>
      <c r="C352" s="2">
        <v>2005.2</v>
      </c>
      <c r="D352" s="2">
        <v>375.43299999999999</v>
      </c>
      <c r="E352" s="3">
        <f t="shared" si="27"/>
        <v>2096</v>
      </c>
      <c r="F352" s="4">
        <f>F351*SUM(economy!Z142:AB142)/SUM(economy!Z141:AB141)</f>
        <v>21135.039596617982</v>
      </c>
      <c r="G352" s="9">
        <f t="shared" si="29"/>
        <v>98.497595246147881</v>
      </c>
      <c r="H352" s="9">
        <f t="shared" si="29"/>
        <v>131.36076491958087</v>
      </c>
      <c r="I352" s="9">
        <f t="shared" si="29"/>
        <v>133.90738002219942</v>
      </c>
      <c r="J352" s="9">
        <f t="shared" si="29"/>
        <v>38.517860310780058</v>
      </c>
      <c r="K352" s="9">
        <f t="shared" si="29"/>
        <v>2.4860505653273588</v>
      </c>
      <c r="L352" s="9">
        <f t="shared" si="28"/>
        <v>679.76965106403554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1:37" x14ac:dyDescent="0.3">
      <c r="A353" s="5"/>
      <c r="B353" s="2"/>
      <c r="C353" s="2">
        <v>2005.284932</v>
      </c>
      <c r="D353" s="2">
        <v>375.55900000000003</v>
      </c>
      <c r="E353" s="3">
        <f t="shared" si="27"/>
        <v>2097</v>
      </c>
      <c r="F353" s="4">
        <f>F352*SUM(economy!Z143:AB143)/SUM(economy!Z142:AB142)</f>
        <v>21249.375503095333</v>
      </c>
      <c r="G353" s="9">
        <f t="shared" si="29"/>
        <v>99.787527240307668</v>
      </c>
      <c r="H353" s="9">
        <f t="shared" si="29"/>
        <v>132.98389828791815</v>
      </c>
      <c r="I353" s="9">
        <f t="shared" si="29"/>
        <v>135.28520991049166</v>
      </c>
      <c r="J353" s="9">
        <f t="shared" si="29"/>
        <v>38.798094496095381</v>
      </c>
      <c r="K353" s="9">
        <f t="shared" si="29"/>
        <v>2.5001212695898785</v>
      </c>
      <c r="L353" s="9">
        <f t="shared" si="28"/>
        <v>684.35485120440273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1:37" x14ac:dyDescent="0.3">
      <c r="A354" s="5"/>
      <c r="B354" s="2"/>
      <c r="C354" s="2">
        <v>2005.367123</v>
      </c>
      <c r="D354" s="2">
        <v>376.17</v>
      </c>
      <c r="E354" s="3">
        <f t="shared" si="27"/>
        <v>2098</v>
      </c>
      <c r="F354" s="4">
        <f>F353*SUM(economy!Z144:AB144)/SUM(economy!Z143:AB143)</f>
        <v>21362.309468775962</v>
      </c>
      <c r="G354" s="9">
        <f t="shared" si="29"/>
        <v>101.08443748228062</v>
      </c>
      <c r="H354" s="9">
        <f t="shared" si="29"/>
        <v>134.61330213369473</v>
      </c>
      <c r="I354" s="9">
        <f t="shared" si="29"/>
        <v>136.66172294280523</v>
      </c>
      <c r="J354" s="9">
        <f t="shared" si="29"/>
        <v>39.075739490752269</v>
      </c>
      <c r="K354" s="9">
        <f t="shared" si="29"/>
        <v>2.5140234660620546</v>
      </c>
      <c r="L354" s="9">
        <f t="shared" si="28"/>
        <v>688.94922551559489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1:37" x14ac:dyDescent="0.3">
      <c r="A355" s="5"/>
      <c r="B355" s="2"/>
      <c r="C355" s="2">
        <v>2005.452055</v>
      </c>
      <c r="D355" s="2">
        <v>376.93</v>
      </c>
      <c r="E355" s="3">
        <f t="shared" si="27"/>
        <v>2099</v>
      </c>
      <c r="F355" s="4">
        <f>F354*SUM(economy!Z145:AB145)/SUM(economy!Z144:AB144)</f>
        <v>21473.846526884827</v>
      </c>
      <c r="G355" s="9">
        <f t="shared" si="29"/>
        <v>102.38824040760497</v>
      </c>
      <c r="H355" s="9">
        <f t="shared" si="29"/>
        <v>136.24882756900624</v>
      </c>
      <c r="I355" s="9">
        <f t="shared" si="29"/>
        <v>138.03672617457855</v>
      </c>
      <c r="J355" s="9">
        <f t="shared" si="29"/>
        <v>39.350778660031132</v>
      </c>
      <c r="K355" s="9">
        <f t="shared" si="29"/>
        <v>2.5277576385762393</v>
      </c>
      <c r="L355" s="9">
        <f t="shared" si="28"/>
        <v>693.55233044979718</v>
      </c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1:37" x14ac:dyDescent="0.3">
      <c r="A356" s="2"/>
      <c r="B356" s="2"/>
      <c r="C356" s="2">
        <v>2005.5342470000001</v>
      </c>
      <c r="D356" s="2">
        <v>377.291</v>
      </c>
      <c r="E356" s="3">
        <f t="shared" si="27"/>
        <v>2100</v>
      </c>
      <c r="F356" s="4">
        <f>F355*SUM(economy!Z146:AB146)/SUM(economy!Z145:AB145)</f>
        <v>21583.992070354594</v>
      </c>
      <c r="G356" s="9">
        <f t="shared" si="29"/>
        <v>103.69885075901108</v>
      </c>
      <c r="H356" s="9">
        <f t="shared" si="29"/>
        <v>137.89032658814659</v>
      </c>
      <c r="I356" s="9">
        <f t="shared" si="29"/>
        <v>139.410030007236</v>
      </c>
      <c r="J356" s="9">
        <f t="shared" si="29"/>
        <v>39.623196910255714</v>
      </c>
      <c r="K356" s="9">
        <f t="shared" si="29"/>
        <v>2.5413243168932302</v>
      </c>
      <c r="L356" s="9">
        <f t="shared" si="28"/>
        <v>698.16372858154261</v>
      </c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1:37" x14ac:dyDescent="0.3">
      <c r="A357" s="2"/>
      <c r="B357" s="2"/>
      <c r="C357" s="2">
        <v>2005.6191779999999</v>
      </c>
      <c r="D357" s="2">
        <v>377.58600000000001</v>
      </c>
      <c r="E357" s="3">
        <f t="shared" si="27"/>
        <v>2101</v>
      </c>
      <c r="F357" s="4">
        <f>F356*SUM(economy!Z147:AB147)/SUM(economy!Z146:AB146)</f>
        <v>21692.751841925841</v>
      </c>
      <c r="G357" s="9">
        <f t="shared" si="29"/>
        <v>105.01618360837544</v>
      </c>
      <c r="H357" s="9">
        <f t="shared" si="29"/>
        <v>139.53765209895653</v>
      </c>
      <c r="I357" s="9">
        <f t="shared" si="29"/>
        <v>140.78144819731668</v>
      </c>
      <c r="J357" s="9">
        <f t="shared" si="29"/>
        <v>39.892980642977349</v>
      </c>
      <c r="K357" s="9">
        <f t="shared" si="29"/>
        <v>2.5547240755185197</v>
      </c>
      <c r="L357" s="9">
        <f t="shared" si="28"/>
        <v>702.78298862314455</v>
      </c>
    </row>
    <row r="358" spans="1:37" x14ac:dyDescent="0.3">
      <c r="A358" s="2"/>
      <c r="B358" s="2"/>
      <c r="C358" s="2">
        <v>2005.7041099999999</v>
      </c>
      <c r="D358" s="2">
        <v>377.863</v>
      </c>
      <c r="E358" s="3">
        <f t="shared" si="27"/>
        <v>2102</v>
      </c>
      <c r="F358" s="4">
        <f>F357*SUM(economy!Z148:AB148)/SUM(economy!Z147:AB147)</f>
        <v>21800.131924262107</v>
      </c>
      <c r="G358" s="9">
        <f t="shared" si="29"/>
        <v>106.34015437807045</v>
      </c>
      <c r="H358" s="9">
        <f t="shared" si="29"/>
        <v>141.19065795315618</v>
      </c>
      <c r="I358" s="9">
        <f t="shared" si="29"/>
        <v>142.15079786399329</v>
      </c>
      <c r="J358" s="9">
        <f t="shared" si="29"/>
        <v>40.160117710614578</v>
      </c>
      <c r="K358" s="9">
        <f t="shared" si="29"/>
        <v>2.5679575325195372</v>
      </c>
      <c r="L358" s="9">
        <f t="shared" si="28"/>
        <v>707.40968543835402</v>
      </c>
    </row>
    <row r="359" spans="1:37" x14ac:dyDescent="0.3">
      <c r="A359" s="2"/>
      <c r="B359" s="2"/>
      <c r="C359" s="2">
        <v>2005.7863010000001</v>
      </c>
      <c r="D359" s="2">
        <v>377.92700000000002</v>
      </c>
      <c r="E359" s="3">
        <f t="shared" si="27"/>
        <v>2103</v>
      </c>
      <c r="F359" s="4">
        <f>F358*SUM(economy!Z149:AB149)/SUM(economy!Z148:AB148)</f>
        <v>21906.138730083578</v>
      </c>
      <c r="G359" s="9">
        <f t="shared" ref="G359:K374" si="30">G358*(1-G$5)+G$4*$F358*$L$4/1000</f>
        <v>107.67067886171087</v>
      </c>
      <c r="H359" s="9">
        <f t="shared" si="30"/>
        <v>142.84919897566604</v>
      </c>
      <c r="I359" s="9">
        <f t="shared" si="30"/>
        <v>143.51789949500497</v>
      </c>
      <c r="J359" s="9">
        <f t="shared" si="30"/>
        <v>40.424597373466725</v>
      </c>
      <c r="K359" s="9">
        <f t="shared" si="30"/>
        <v>2.5810253483441863</v>
      </c>
      <c r="L359" s="9">
        <f t="shared" si="28"/>
        <v>712.04340005419283</v>
      </c>
    </row>
    <row r="360" spans="1:37" x14ac:dyDescent="0.3">
      <c r="A360" s="2"/>
      <c r="B360" s="2"/>
      <c r="C360" s="2">
        <v>2005.8712330000001</v>
      </c>
      <c r="D360" s="2">
        <v>377.875</v>
      </c>
      <c r="E360" s="3">
        <f t="shared" si="27"/>
        <v>2104</v>
      </c>
      <c r="F360" s="4">
        <f>F359*SUM(economy!Z150:AB150)/SUM(economy!Z149:AB149)</f>
        <v>22010.778992323125</v>
      </c>
      <c r="G360" s="9">
        <f t="shared" si="30"/>
        <v>109.00767324429813</v>
      </c>
      <c r="H360" s="9">
        <f t="shared" si="30"/>
        <v>144.51313099292096</v>
      </c>
      <c r="I360" s="9">
        <f t="shared" si="30"/>
        <v>144.8825769510284</v>
      </c>
      <c r="J360" s="9">
        <f t="shared" si="30"/>
        <v>40.686410258025134</v>
      </c>
      <c r="K360" s="9">
        <f t="shared" si="30"/>
        <v>2.5939282246410449</v>
      </c>
      <c r="L360" s="9">
        <f t="shared" si="28"/>
        <v>716.68371967091366</v>
      </c>
    </row>
    <row r="361" spans="1:37" x14ac:dyDescent="0.3">
      <c r="A361" s="2"/>
      <c r="B361" s="2"/>
      <c r="C361" s="2">
        <v>2005.9534249999999</v>
      </c>
      <c r="D361" s="2">
        <v>377.76100000000002</v>
      </c>
      <c r="E361" s="3">
        <f t="shared" si="27"/>
        <v>2105</v>
      </c>
      <c r="F361" s="4">
        <f>F360*SUM(economy!Z151:AB151)/SUM(economy!Z150:AB150)</f>
        <v>22114.059754309324</v>
      </c>
      <c r="G361" s="9">
        <f t="shared" si="30"/>
        <v>110.35105412176387</v>
      </c>
      <c r="H361" s="9">
        <f t="shared" si="30"/>
        <v>146.18231086018187</v>
      </c>
      <c r="I361" s="9">
        <f t="shared" si="30"/>
        <v>146.24465746851115</v>
      </c>
      <c r="J361" s="9">
        <f t="shared" si="30"/>
        <v>40.945548316510568</v>
      </c>
      <c r="K361" s="9">
        <f t="shared" si="30"/>
        <v>2.6066669030816225</v>
      </c>
      <c r="L361" s="9">
        <f t="shared" si="28"/>
        <v>721.33023767004909</v>
      </c>
    </row>
    <row r="362" spans="1:37" x14ac:dyDescent="0.3">
      <c r="A362" s="2"/>
      <c r="B362" s="2"/>
      <c r="C362" s="2">
        <v>2006.038356</v>
      </c>
      <c r="D362" s="2">
        <v>377.84399999999999</v>
      </c>
      <c r="E362" s="3">
        <f t="shared" si="27"/>
        <v>2106</v>
      </c>
      <c r="F362" s="4">
        <f>F361*SUM(economy!Z152:AB152)/SUM(economy!Z151:AB151)</f>
        <v>22215.988359980623</v>
      </c>
      <c r="G362" s="9">
        <f t="shared" si="30"/>
        <v>111.7007385199142</v>
      </c>
      <c r="H362" s="9">
        <f t="shared" si="30"/>
        <v>147.85659648785054</v>
      </c>
      <c r="I362" s="9">
        <f t="shared" si="30"/>
        <v>147.60397166099224</v>
      </c>
      <c r="J362" s="9">
        <f t="shared" si="30"/>
        <v>41.202004787569876</v>
      </c>
      <c r="K362" s="9">
        <f t="shared" si="30"/>
        <v>2.6192421641851329</v>
      </c>
      <c r="L362" s="9">
        <f t="shared" si="28"/>
        <v>725.98255362051202</v>
      </c>
    </row>
    <row r="363" spans="1:37" x14ac:dyDescent="0.3">
      <c r="A363" s="2"/>
      <c r="B363" s="2"/>
      <c r="C363" s="2">
        <v>2006.123288</v>
      </c>
      <c r="D363" s="2">
        <v>377.983</v>
      </c>
      <c r="E363" s="3">
        <f t="shared" si="27"/>
        <v>2107</v>
      </c>
      <c r="F363" s="4">
        <f>F362*SUM(economy!Z153:AB153)/SUM(economy!Z152:AB152)</f>
        <v>22316.572444135454</v>
      </c>
      <c r="G363" s="9">
        <f t="shared" si="30"/>
        <v>113.05664391277686</v>
      </c>
      <c r="H363" s="9">
        <f t="shared" si="30"/>
        <v>149.53584686679315</v>
      </c>
      <c r="I363" s="9">
        <f t="shared" si="30"/>
        <v>148.96035351893485</v>
      </c>
      <c r="J363" s="9">
        <f t="shared" si="30"/>
        <v>41.45577415806936</v>
      </c>
      <c r="K363" s="9">
        <f t="shared" si="30"/>
        <v>2.631654826146252</v>
      </c>
      <c r="L363" s="9">
        <f t="shared" si="28"/>
        <v>730.6402732827205</v>
      </c>
    </row>
    <row r="364" spans="1:37" x14ac:dyDescent="0.3">
      <c r="A364" s="2"/>
      <c r="B364" s="2"/>
      <c r="C364" s="2">
        <v>2006.2</v>
      </c>
      <c r="D364" s="2">
        <v>377.99900000000002</v>
      </c>
      <c r="E364" s="3">
        <f t="shared" si="27"/>
        <v>2108</v>
      </c>
      <c r="F364" s="4">
        <f>F363*SUM(economy!Z154:AB154)/SUM(economy!Z153:AB153)</f>
        <v>22415.819922722898</v>
      </c>
      <c r="G364" s="9">
        <f t="shared" si="30"/>
        <v>114.41868824035321</v>
      </c>
      <c r="H364" s="9">
        <f t="shared" si="30"/>
        <v>151.21992209267876</v>
      </c>
      <c r="I364" s="9">
        <f t="shared" si="30"/>
        <v>150.31364040809626</v>
      </c>
      <c r="J364" s="9">
        <f t="shared" si="30"/>
        <v>41.706852125926432</v>
      </c>
      <c r="K364" s="9">
        <f t="shared" si="30"/>
        <v>2.6439057436663775</v>
      </c>
      <c r="L364" s="9">
        <f t="shared" si="28"/>
        <v>735.30300861072101</v>
      </c>
    </row>
    <row r="365" spans="1:37" x14ac:dyDescent="0.3">
      <c r="A365" s="2"/>
      <c r="B365" s="2"/>
      <c r="C365" s="2">
        <v>2006.284932</v>
      </c>
      <c r="D365" s="2">
        <v>378.053</v>
      </c>
      <c r="E365" s="3">
        <f t="shared" si="27"/>
        <v>2109</v>
      </c>
      <c r="F365" s="4">
        <f>F364*SUM(economy!Z155:AB155)/SUM(economy!Z154:AB154)</f>
        <v>22513.738983179119</v>
      </c>
      <c r="G365" s="9">
        <f t="shared" si="30"/>
        <v>115.78678992577761</v>
      </c>
      <c r="H365" s="9">
        <f t="shared" si="30"/>
        <v>152.90868338933899</v>
      </c>
      <c r="I365" s="9">
        <f t="shared" si="30"/>
        <v>151.6636730664614</v>
      </c>
      <c r="J365" s="9">
        <f t="shared" si="30"/>
        <v>41.955235563924944</v>
      </c>
      <c r="K365" s="9">
        <f t="shared" si="30"/>
        <v>2.6559958067889138</v>
      </c>
      <c r="L365" s="9">
        <f t="shared" si="28"/>
        <v>739.97037775229182</v>
      </c>
    </row>
    <row r="366" spans="1:37" x14ac:dyDescent="0.3">
      <c r="A366" s="2"/>
      <c r="B366" s="2"/>
      <c r="C366" s="2">
        <v>2006.367123</v>
      </c>
      <c r="D366" s="2">
        <v>378.185</v>
      </c>
      <c r="E366" s="3">
        <f t="shared" si="27"/>
        <v>2110</v>
      </c>
      <c r="F366" s="4">
        <f>F365*SUM(economy!Z156:AB156)/SUM(economy!Z155:AB155)</f>
        <v>22610.338074814033</v>
      </c>
      <c r="G366" s="9">
        <f t="shared" si="30"/>
        <v>117.16086789188714</v>
      </c>
      <c r="H366" s="9">
        <f t="shared" si="30"/>
        <v>154.60199313115615</v>
      </c>
      <c r="I366" s="9">
        <f t="shared" si="30"/>
        <v>153.01029559976536</v>
      </c>
      <c r="J366" s="9">
        <f t="shared" si="30"/>
        <v>42.200922484463469</v>
      </c>
      <c r="K366" s="9">
        <f t="shared" si="30"/>
        <v>2.6679259397391473</v>
      </c>
      <c r="L366" s="9">
        <f t="shared" si="28"/>
        <v>744.64200504701125</v>
      </c>
    </row>
    <row r="367" spans="1:37" x14ac:dyDescent="0.3">
      <c r="A367" s="2"/>
      <c r="B367" s="2"/>
      <c r="C367" s="2">
        <v>2006.452055</v>
      </c>
      <c r="D367" s="2">
        <v>378.41800000000001</v>
      </c>
      <c r="E367" s="3">
        <f t="shared" si="27"/>
        <v>2111</v>
      </c>
      <c r="F367" s="4">
        <f>F366*SUM(economy!Z157:AB157)/SUM(economy!Z156:AB156)</f>
        <v>22705.6258992537</v>
      </c>
      <c r="G367" s="9">
        <f t="shared" si="30"/>
        <v>118.54084157720442</v>
      </c>
      <c r="H367" s="9">
        <f t="shared" si="30"/>
        <v>156.29971486448727</v>
      </c>
      <c r="I367" s="9">
        <f t="shared" si="30"/>
        <v>154.35335547563196</v>
      </c>
      <c r="J367" s="9">
        <f t="shared" si="30"/>
        <v>42.443912005189041</v>
      </c>
      <c r="K367" s="9">
        <f t="shared" si="30"/>
        <v>2.6796970997692702</v>
      </c>
      <c r="L367" s="9">
        <f t="shared" si="28"/>
        <v>749.31752102228188</v>
      </c>
    </row>
    <row r="368" spans="1:37" x14ac:dyDescent="0.3">
      <c r="A368" s="2"/>
      <c r="B368" s="2"/>
      <c r="C368" s="2">
        <v>2006.5342470000001</v>
      </c>
      <c r="D368" s="2">
        <v>378.8</v>
      </c>
      <c r="E368" s="3">
        <f t="shared" si="27"/>
        <v>2112</v>
      </c>
      <c r="F368" s="4">
        <f>F367*SUM(economy!Z158:AB158)/SUM(economy!Z157:AB157)</f>
        <v>22799.61140094306</v>
      </c>
      <c r="G368" s="9">
        <f t="shared" si="30"/>
        <v>119.92663095133727</v>
      </c>
      <c r="H368" s="9">
        <f t="shared" si="30"/>
        <v>158.00171332813144</v>
      </c>
      <c r="I368" s="9">
        <f t="shared" si="30"/>
        <v>155.6927035163551</v>
      </c>
      <c r="J368" s="9">
        <f t="shared" si="30"/>
        <v>42.684204315472364</v>
      </c>
      <c r="K368" s="9">
        <f t="shared" si="30"/>
        <v>2.6913102760091281</v>
      </c>
      <c r="L368" s="9">
        <f t="shared" si="28"/>
        <v>753.99656238730529</v>
      </c>
    </row>
    <row r="369" spans="1:12" x14ac:dyDescent="0.3">
      <c r="A369" s="2"/>
      <c r="B369" s="2"/>
      <c r="C369" s="2">
        <v>2006.6191779999999</v>
      </c>
      <c r="D369" s="2">
        <v>379.255</v>
      </c>
      <c r="E369" s="3">
        <f t="shared" si="27"/>
        <v>2113</v>
      </c>
      <c r="F369" s="4">
        <f>F368*SUM(economy!Z159:AB159)/SUM(economy!Z158:AB158)</f>
        <v>22892.30375771425</v>
      </c>
      <c r="G369" s="9">
        <f t="shared" si="30"/>
        <v>121.31815652979859</v>
      </c>
      <c r="H369" s="9">
        <f t="shared" si="30"/>
        <v>159.70785447284942</v>
      </c>
      <c r="I369" s="9">
        <f t="shared" si="30"/>
        <v>157.02819389035005</v>
      </c>
      <c r="J369" s="9">
        <f t="shared" si="30"/>
        <v>42.921800643683461</v>
      </c>
      <c r="K369" s="9">
        <f t="shared" si="30"/>
        <v>2.7027664883232934</v>
      </c>
      <c r="L369" s="9">
        <f t="shared" si="28"/>
        <v>758.67877202500483</v>
      </c>
    </row>
    <row r="370" spans="1:12" x14ac:dyDescent="0.3">
      <c r="A370" s="2"/>
      <c r="B370" s="2"/>
      <c r="C370" s="2">
        <v>2006.7041099999999</v>
      </c>
      <c r="D370" s="2">
        <v>379.48</v>
      </c>
      <c r="E370" s="3">
        <f t="shared" si="27"/>
        <v>2114</v>
      </c>
      <c r="F370" s="4">
        <f>F369*SUM(economy!Z160:AB160)/SUM(economy!Z159:AB159)</f>
        <v>22983.712371425474</v>
      </c>
      <c r="G370" s="9">
        <f t="shared" si="30"/>
        <v>122.71533938825063</v>
      </c>
      <c r="H370" s="9">
        <f t="shared" si="30"/>
        <v>161.41800547994362</v>
      </c>
      <c r="I370" s="9">
        <f t="shared" si="30"/>
        <v>158.35968410230271</v>
      </c>
      <c r="J370" s="9">
        <f t="shared" si="30"/>
        <v>43.156703225229798</v>
      </c>
      <c r="K370" s="9">
        <f t="shared" si="30"/>
        <v>2.7140667861750352</v>
      </c>
      <c r="L370" s="9">
        <f t="shared" si="28"/>
        <v>763.36379898190171</v>
      </c>
    </row>
    <row r="371" spans="1:12" x14ac:dyDescent="0.3">
      <c r="A371" s="2"/>
      <c r="B371" s="2"/>
      <c r="C371" s="2">
        <v>2006.7863010000001</v>
      </c>
      <c r="D371" s="2">
        <v>379.46300000000002</v>
      </c>
      <c r="E371" s="3">
        <f t="shared" si="27"/>
        <v>2115</v>
      </c>
      <c r="F371" s="4">
        <f>F370*SUM(economy!Z161:AB161)/SUM(economy!Z160:AB160)</f>
        <v>23073.846858675126</v>
      </c>
      <c r="G371" s="9">
        <f t="shared" si="30"/>
        <v>124.118101176178</v>
      </c>
      <c r="H371" s="9">
        <f t="shared" si="30"/>
        <v>163.13203477890832</v>
      </c>
      <c r="I371" s="9">
        <f t="shared" si="30"/>
        <v>159.68703498204457</v>
      </c>
      <c r="J371" s="9">
        <f t="shared" si="30"/>
        <v>43.388915271321508</v>
      </c>
      <c r="K371" s="9">
        <f t="shared" si="30"/>
        <v>2.725212247497796</v>
      </c>
      <c r="L371" s="9">
        <f t="shared" si="28"/>
        <v>768.05129845595013</v>
      </c>
    </row>
    <row r="372" spans="1:12" x14ac:dyDescent="0.3">
      <c r="A372" s="2"/>
      <c r="B372" s="2"/>
      <c r="C372" s="2">
        <v>2006.8712330000001</v>
      </c>
      <c r="D372" s="2">
        <v>379.42399999999998</v>
      </c>
      <c r="E372" s="3">
        <f t="shared" si="27"/>
        <v>2116</v>
      </c>
      <c r="F372" s="4">
        <f>F371*SUM(economy!Z162:AB162)/SUM(economy!Z161:AB161)</f>
        <v>23162.717041596359</v>
      </c>
      <c r="G372" s="9">
        <f t="shared" si="30"/>
        <v>125.52636412999385</v>
      </c>
      <c r="H372" s="9">
        <f t="shared" si="30"/>
        <v>164.84981206415915</v>
      </c>
      <c r="I372" s="9">
        <f t="shared" si="30"/>
        <v>161.01011067218204</v>
      </c>
      <c r="J372" s="9">
        <f t="shared" si="30"/>
        <v>43.618440938431114</v>
      </c>
      <c r="K372" s="9">
        <f t="shared" si="30"/>
        <v>2.7362039775747506</v>
      </c>
      <c r="L372" s="9">
        <f t="shared" si="28"/>
        <v>772.74093178234079</v>
      </c>
    </row>
    <row r="373" spans="1:12" x14ac:dyDescent="0.3">
      <c r="A373" s="2"/>
      <c r="B373" s="2"/>
      <c r="C373" s="2">
        <v>2006.9534249999999</v>
      </c>
      <c r="D373" s="2">
        <v>379.43799999999999</v>
      </c>
      <c r="E373" s="3">
        <f t="shared" si="27"/>
        <v>2117</v>
      </c>
      <c r="F373" s="4">
        <f>F372*SUM(economy!Z163:AB163)/SUM(economy!Z162:AB162)</f>
        <v>23250.332938736508</v>
      </c>
      <c r="G373" s="9">
        <f t="shared" si="30"/>
        <v>126.94005108558424</v>
      </c>
      <c r="H373" s="9">
        <f t="shared" si="30"/>
        <v>166.57120831085234</v>
      </c>
      <c r="I373" s="9">
        <f t="shared" si="30"/>
        <v>162.32877861450874</v>
      </c>
      <c r="J373" s="9">
        <f t="shared" si="30"/>
        <v>43.845285298417473</v>
      </c>
      <c r="K373" s="9">
        <f t="shared" si="30"/>
        <v>2.7470431079270439</v>
      </c>
      <c r="L373" s="9">
        <f t="shared" si="28"/>
        <v>777.43236641728981</v>
      </c>
    </row>
    <row r="374" spans="1:12" x14ac:dyDescent="0.3">
      <c r="A374" s="2"/>
      <c r="B374" s="2"/>
      <c r="C374" s="2">
        <v>2007.038356</v>
      </c>
      <c r="D374" s="2">
        <v>379.36099999999999</v>
      </c>
      <c r="E374" s="3">
        <f t="shared" si="27"/>
        <v>2118</v>
      </c>
      <c r="F374" s="4">
        <f>F373*SUM(economy!Z164:AB164)/SUM(economy!Z163:AB163)</f>
        <v>23336.704756026324</v>
      </c>
      <c r="G374" s="9">
        <f t="shared" si="30"/>
        <v>128.35908549029585</v>
      </c>
      <c r="H374" s="9">
        <f t="shared" si="30"/>
        <v>168.29609578980396</v>
      </c>
      <c r="I374" s="9">
        <f t="shared" si="30"/>
        <v>163.64290953523007</v>
      </c>
      <c r="J374" s="9">
        <f t="shared" si="30"/>
        <v>44.069454309285923</v>
      </c>
      <c r="K374" s="9">
        <f t="shared" si="30"/>
        <v>2.7577307952112773</v>
      </c>
      <c r="L374" s="9">
        <f t="shared" si="28"/>
        <v>782.125275919827</v>
      </c>
    </row>
    <row r="375" spans="1:12" x14ac:dyDescent="0.3">
      <c r="A375" s="2"/>
      <c r="B375" s="2"/>
      <c r="C375" s="2">
        <v>2007.123288</v>
      </c>
      <c r="D375" s="2">
        <v>379.34399999999999</v>
      </c>
      <c r="E375" s="3">
        <f t="shared" si="27"/>
        <v>2119</v>
      </c>
      <c r="F375" s="4">
        <f>F374*SUM(economy!Z165:AB165)/SUM(economy!Z164:AB164)</f>
        <v>23421.842877843475</v>
      </c>
      <c r="G375" s="9">
        <f t="shared" ref="G375:K390" si="31">G374*(1-G$5)+G$4*$F374*$L$4/1000</f>
        <v>129.78339141437257</v>
      </c>
      <c r="H375" s="9">
        <f t="shared" si="31"/>
        <v>170.02434808152026</v>
      </c>
      <c r="I375" s="9">
        <f t="shared" si="31"/>
        <v>164.9523774290293</v>
      </c>
      <c r="J375" s="9">
        <f t="shared" si="31"/>
        <v>44.290954786558885</v>
      </c>
      <c r="K375" s="9">
        <f t="shared" si="31"/>
        <v>2.7682682201268212</v>
      </c>
      <c r="L375" s="9">
        <f t="shared" si="28"/>
        <v>786.81933993160783</v>
      </c>
    </row>
    <row r="376" spans="1:12" x14ac:dyDescent="0.3">
      <c r="A376" s="2"/>
      <c r="B376" s="2"/>
      <c r="C376" s="2">
        <v>2007.2</v>
      </c>
      <c r="D376" s="2">
        <v>379.44200000000001</v>
      </c>
      <c r="E376" s="3">
        <f t="shared" si="27"/>
        <v>2120</v>
      </c>
      <c r="F376" s="4">
        <f>F375*SUM(economy!Z166:AB166)/SUM(economy!Z165:AB165)</f>
        <v>23505.757858174537</v>
      </c>
      <c r="G376" s="9">
        <f t="shared" si="31"/>
        <v>131.21289356184658</v>
      </c>
      <c r="H376" s="9">
        <f t="shared" si="31"/>
        <v>171.75584008935024</v>
      </c>
      <c r="I376" s="9">
        <f t="shared" si="31"/>
        <v>166.25705954200495</v>
      </c>
      <c r="J376" s="9">
        <f t="shared" si="31"/>
        <v>44.509794375233078</v>
      </c>
      <c r="K376" s="9">
        <f t="shared" si="31"/>
        <v>2.7786565863335113</v>
      </c>
      <c r="L376" s="9">
        <f t="shared" si="28"/>
        <v>791.51424415476845</v>
      </c>
    </row>
    <row r="377" spans="1:12" x14ac:dyDescent="0.3">
      <c r="A377" s="2"/>
      <c r="B377" s="2"/>
      <c r="C377" s="2">
        <v>2007.284932</v>
      </c>
      <c r="D377" s="2">
        <v>379.625</v>
      </c>
      <c r="E377" s="3">
        <f t="shared" si="27"/>
        <v>2121</v>
      </c>
      <c r="F377" s="4">
        <f>F376*SUM(economy!Z167:AB167)/SUM(economy!Z166:AB166)</f>
        <v>23588.460411880107</v>
      </c>
      <c r="G377" s="9">
        <f t="shared" si="31"/>
        <v>132.6475172808901</v>
      </c>
      <c r="H377" s="9">
        <f t="shared" si="31"/>
        <v>173.49044805177218</v>
      </c>
      <c r="I377" s="9">
        <f t="shared" si="31"/>
        <v>167.55683635350948</v>
      </c>
      <c r="J377" s="9">
        <f t="shared" si="31"/>
        <v>44.725981522301417</v>
      </c>
      <c r="K377" s="9">
        <f t="shared" si="31"/>
        <v>2.7888971193802696</v>
      </c>
      <c r="L377" s="9">
        <f t="shared" si="28"/>
        <v>796.20968032785345</v>
      </c>
    </row>
    <row r="378" spans="1:12" x14ac:dyDescent="0.3">
      <c r="A378" s="2"/>
      <c r="B378" s="2"/>
      <c r="C378" s="2">
        <v>2007.367123</v>
      </c>
      <c r="D378" s="2">
        <v>380.01100000000002</v>
      </c>
      <c r="E378" s="3">
        <f t="shared" si="27"/>
        <v>2122</v>
      </c>
      <c r="F378" s="4">
        <f>F377*SUM(economy!Z168:AB168)/SUM(economy!Z167:AB167)</f>
        <v>23669.961406066879</v>
      </c>
      <c r="G378" s="9">
        <f t="shared" si="31"/>
        <v>134.08718857363397</v>
      </c>
      <c r="H378" s="9">
        <f t="shared" si="31"/>
        <v>175.2280495538262</v>
      </c>
      <c r="I378" s="9">
        <f t="shared" si="31"/>
        <v>168.85159155691937</v>
      </c>
      <c r="J378" s="9">
        <f t="shared" si="31"/>
        <v>44.939525449819421</v>
      </c>
      <c r="K378" s="9">
        <f t="shared" si="31"/>
        <v>2.7989910656451906</v>
      </c>
      <c r="L378" s="9">
        <f t="shared" si="28"/>
        <v>800.90534619984408</v>
      </c>
    </row>
    <row r="379" spans="1:12" x14ac:dyDescent="0.3">
      <c r="A379" s="2"/>
      <c r="B379" s="2"/>
      <c r="C379" s="2">
        <v>2007.452055</v>
      </c>
      <c r="D379" s="2">
        <v>380.40499999999997</v>
      </c>
      <c r="E379" s="3">
        <f t="shared" si="27"/>
        <v>2123</v>
      </c>
      <c r="F379" s="4">
        <f>F378*SUM(economy!Z169:AB169)/SUM(economy!Z168:AB168)</f>
        <v>23750.271851570724</v>
      </c>
      <c r="G379" s="9">
        <f t="shared" si="31"/>
        <v>135.53183410545964</v>
      </c>
      <c r="H379" s="9">
        <f t="shared" si="31"/>
        <v>176.96852353770524</v>
      </c>
      <c r="I379" s="9">
        <f t="shared" si="31"/>
        <v>170.14121203936725</v>
      </c>
      <c r="J379" s="9">
        <f t="shared" si="31"/>
        <v>45.150436128497546</v>
      </c>
      <c r="K379" s="9">
        <f t="shared" si="31"/>
        <v>2.8089396912876046</v>
      </c>
      <c r="L379" s="9">
        <f t="shared" si="28"/>
        <v>805.60094550231724</v>
      </c>
    </row>
    <row r="380" spans="1:12" x14ac:dyDescent="0.3">
      <c r="A380" s="2"/>
      <c r="B380" s="2"/>
      <c r="C380" s="2">
        <v>2007.5342470000001</v>
      </c>
      <c r="D380" s="2">
        <v>380.89800000000002</v>
      </c>
      <c r="E380" s="3">
        <f t="shared" si="27"/>
        <v>2124</v>
      </c>
      <c r="F380" s="4">
        <f>F379*SUM(economy!Z170:AB170)/SUM(economy!Z169:AB169)</f>
        <v>23829.402894554714</v>
      </c>
      <c r="G380" s="9">
        <f t="shared" si="31"/>
        <v>136.98138121377147</v>
      </c>
      <c r="H380" s="9">
        <f t="shared" si="31"/>
        <v>178.71175031251715</v>
      </c>
      <c r="I380" s="9">
        <f t="shared" si="31"/>
        <v>171.42558786046638</v>
      </c>
      <c r="J380" s="9">
        <f t="shared" si="31"/>
        <v>45.358724251802577</v>
      </c>
      <c r="K380" s="9">
        <f t="shared" si="31"/>
        <v>2.8187442812126164</v>
      </c>
      <c r="L380" s="9">
        <f t="shared" si="28"/>
        <v>810.2961879197702</v>
      </c>
    </row>
    <row r="381" spans="1:12" x14ac:dyDescent="0.3">
      <c r="A381" s="2"/>
      <c r="B381" s="2"/>
      <c r="C381" s="2">
        <v>2007.6191779999999</v>
      </c>
      <c r="D381" s="2">
        <v>381.32</v>
      </c>
      <c r="E381" s="3">
        <f t="shared" si="27"/>
        <v>2125</v>
      </c>
      <c r="F381" s="4">
        <f>F380*SUM(economy!Z171:AB171)/SUM(economy!Z170:AB170)</f>
        <v>23907.365808225379</v>
      </c>
      <c r="G381" s="9">
        <f t="shared" si="31"/>
        <v>138.43575791625602</v>
      </c>
      <c r="H381" s="9">
        <f t="shared" si="31"/>
        <v>180.45761156323118</v>
      </c>
      <c r="I381" s="9">
        <f t="shared" si="31"/>
        <v>172.70461223005853</v>
      </c>
      <c r="J381" s="9">
        <f t="shared" si="31"/>
        <v>45.564401210552226</v>
      </c>
      <c r="K381" s="9">
        <f t="shared" si="31"/>
        <v>2.8284061380486087</v>
      </c>
      <c r="L381" s="9">
        <f t="shared" si="28"/>
        <v>814.99078905814656</v>
      </c>
    </row>
    <row r="382" spans="1:12" x14ac:dyDescent="0.3">
      <c r="A382" s="2"/>
      <c r="B382" s="2"/>
      <c r="C382" s="2">
        <v>2007.7041099999999</v>
      </c>
      <c r="D382" s="2">
        <v>381.53399999999999</v>
      </c>
      <c r="E382" s="3">
        <f t="shared" si="27"/>
        <v>2126</v>
      </c>
      <c r="F382" s="4">
        <f>F381*SUM(economy!Z172:AB172)/SUM(economy!Z171:AB171)</f>
        <v>23984.171984671197</v>
      </c>
      <c r="G382" s="9">
        <f t="shared" si="31"/>
        <v>139.89489291863597</v>
      </c>
      <c r="H382" s="9">
        <f t="shared" si="31"/>
        <v>182.20599035882174</v>
      </c>
      <c r="I382" s="9">
        <f t="shared" si="31"/>
        <v>173.97818148501599</v>
      </c>
      <c r="J382" s="9">
        <f t="shared" si="31"/>
        <v>45.767479067988923</v>
      </c>
      <c r="K382" s="9">
        <f t="shared" si="31"/>
        <v>2.8379265811381558</v>
      </c>
      <c r="L382" s="9">
        <f t="shared" si="28"/>
        <v>819.68447041160073</v>
      </c>
    </row>
    <row r="383" spans="1:12" x14ac:dyDescent="0.3">
      <c r="A383" s="2"/>
      <c r="B383" s="2"/>
      <c r="C383" s="2">
        <v>2007.7863010000001</v>
      </c>
      <c r="D383" s="2">
        <v>381.65300000000002</v>
      </c>
      <c r="E383" s="3">
        <f t="shared" si="27"/>
        <v>2127</v>
      </c>
      <c r="F383" s="4">
        <f>F382*SUM(economy!Z173:AB173)/SUM(economy!Z172:AB172)</f>
        <v>24059.832926826035</v>
      </c>
      <c r="G383" s="9">
        <f t="shared" si="31"/>
        <v>141.35871562192577</v>
      </c>
      <c r="H383" s="9">
        <f t="shared" si="31"/>
        <v>183.95677115962363</v>
      </c>
      <c r="I383" s="9">
        <f t="shared" si="31"/>
        <v>175.24619506512894</v>
      </c>
      <c r="J383" s="9">
        <f t="shared" si="31"/>
        <v>45.967970535319573</v>
      </c>
      <c r="K383" s="9">
        <f t="shared" si="31"/>
        <v>2.8473069455428144</v>
      </c>
      <c r="L383" s="9">
        <f t="shared" si="28"/>
        <v>824.3769593275407</v>
      </c>
    </row>
    <row r="384" spans="1:12" x14ac:dyDescent="0.3">
      <c r="A384" s="2"/>
      <c r="B384" s="2"/>
      <c r="C384" s="2">
        <v>2007.8712330000001</v>
      </c>
      <c r="D384" s="2">
        <v>381.63400000000001</v>
      </c>
      <c r="E384" s="3">
        <f t="shared" si="27"/>
        <v>2128</v>
      </c>
      <c r="F384" s="4">
        <f>F383*SUM(economy!Z174:AB174)/SUM(economy!Z173:AB173)</f>
        <v>24134.360240560763</v>
      </c>
      <c r="G384" s="9">
        <f t="shared" si="31"/>
        <v>142.82715612919685</v>
      </c>
      <c r="H384" s="9">
        <f t="shared" si="31"/>
        <v>185.70983982391249</v>
      </c>
      <c r="I384" s="9">
        <f t="shared" si="31"/>
        <v>176.5085554881089</v>
      </c>
      <c r="J384" s="9">
        <f t="shared" si="31"/>
        <v>46.165888947709398</v>
      </c>
      <c r="K384" s="9">
        <f t="shared" si="31"/>
        <v>2.8565485810621949</v>
      </c>
      <c r="L384" s="9">
        <f t="shared" si="28"/>
        <v>829.06798896998976</v>
      </c>
    </row>
    <row r="385" spans="1:12" x14ac:dyDescent="0.3">
      <c r="A385" s="2"/>
      <c r="B385" s="2"/>
      <c r="C385" s="2">
        <v>2007.9534249999999</v>
      </c>
      <c r="D385" s="2">
        <v>381.58699999999999</v>
      </c>
      <c r="E385" s="3">
        <f t="shared" si="27"/>
        <v>2129</v>
      </c>
      <c r="F385" s="4">
        <f>F384*SUM(economy!Z175:AB175)/SUM(economy!Z174:AB174)</f>
        <v>24207.765626906443</v>
      </c>
      <c r="G385" s="9">
        <f t="shared" si="31"/>
        <v>144.30014525186019</v>
      </c>
      <c r="H385" s="9">
        <f t="shared" si="31"/>
        <v>187.46508361372435</v>
      </c>
      <c r="I385" s="9">
        <f t="shared" si="31"/>
        <v>177.76516832373969</v>
      </c>
      <c r="J385" s="9">
        <f t="shared" si="31"/>
        <v>46.361248240718965</v>
      </c>
      <c r="K385" s="9">
        <f t="shared" si="31"/>
        <v>2.8656528512677113</v>
      </c>
      <c r="L385" s="9">
        <f t="shared" si="28"/>
        <v>833.7572982813108</v>
      </c>
    </row>
    <row r="386" spans="1:12" x14ac:dyDescent="0.3">
      <c r="A386" s="2"/>
      <c r="B386" s="2"/>
      <c r="C386" s="2">
        <v>2008.0382509999999</v>
      </c>
      <c r="D386" s="2">
        <v>381.64400000000001</v>
      </c>
      <c r="E386" s="3">
        <f t="shared" si="27"/>
        <v>2130</v>
      </c>
      <c r="F386" s="4">
        <f>F385*SUM(economy!Z176:AB176)/SUM(economy!Z175:AB175)</f>
        <v>24280.060874410869</v>
      </c>
      <c r="G386" s="9">
        <f t="shared" si="31"/>
        <v>145.7776145154742</v>
      </c>
      <c r="H386" s="9">
        <f t="shared" si="31"/>
        <v>189.22239119992912</v>
      </c>
      <c r="I386" s="9">
        <f t="shared" si="31"/>
        <v>179.01594216720704</v>
      </c>
      <c r="J386" s="9">
        <f t="shared" si="31"/>
        <v>46.554062927174535</v>
      </c>
      <c r="K386" s="9">
        <f t="shared" si="31"/>
        <v>2.8746211325514155</v>
      </c>
      <c r="L386" s="9">
        <f t="shared" si="28"/>
        <v>838.44463194233629</v>
      </c>
    </row>
    <row r="387" spans="1:12" x14ac:dyDescent="0.3">
      <c r="A387" s="2"/>
      <c r="B387" s="2"/>
      <c r="C387" s="2">
        <v>2008.1229510000001</v>
      </c>
      <c r="D387" s="2">
        <v>381.733</v>
      </c>
      <c r="E387" s="3">
        <f t="shared" si="27"/>
        <v>2131</v>
      </c>
      <c r="F387" s="4">
        <f>F386*SUM(economy!Z177:AB177)/SUM(economy!Z176:AB176)</f>
        <v>24351.257851631846</v>
      </c>
      <c r="G387" s="9">
        <f t="shared" si="31"/>
        <v>147.25949616508612</v>
      </c>
      <c r="H387" s="9">
        <f t="shared" si="31"/>
        <v>190.98165266657236</v>
      </c>
      <c r="I387" s="9">
        <f t="shared" si="31"/>
        <v>180.26078861163788</v>
      </c>
      <c r="J387" s="9">
        <f t="shared" si="31"/>
        <v>46.744348074462607</v>
      </c>
      <c r="K387" s="9">
        <f t="shared" si="31"/>
        <v>2.8834548131902347</v>
      </c>
      <c r="L387" s="9">
        <f t="shared" si="28"/>
        <v>843.12974033094918</v>
      </c>
    </row>
    <row r="388" spans="1:12" x14ac:dyDescent="0.3">
      <c r="A388" s="2"/>
      <c r="B388" s="2"/>
      <c r="C388" s="2">
        <v>2008.202186</v>
      </c>
      <c r="D388" s="2">
        <v>381.73899999999998</v>
      </c>
      <c r="E388" s="3">
        <f t="shared" si="27"/>
        <v>2132</v>
      </c>
      <c r="F388" s="4">
        <f>F387*SUM(economy!Z178:AB178)/SUM(economy!Z177:AB177)</f>
        <v>24421.368499769105</v>
      </c>
      <c r="G388" s="9">
        <f t="shared" si="31"/>
        <v>148.7457231701153</v>
      </c>
      <c r="H388" s="9">
        <f t="shared" si="31"/>
        <v>192.74275951450028</v>
      </c>
      <c r="I388" s="9">
        <f t="shared" si="31"/>
        <v>181.49962221988025</v>
      </c>
      <c r="J388" s="9">
        <f t="shared" si="31"/>
        <v>46.932119282240464</v>
      </c>
      <c r="K388" s="9">
        <f t="shared" si="31"/>
        <v>2.8921552924259748</v>
      </c>
      <c r="L388" s="9">
        <f t="shared" si="28"/>
        <v>847.81237947916225</v>
      </c>
    </row>
    <row r="389" spans="1:12" x14ac:dyDescent="0.3">
      <c r="A389" s="2"/>
      <c r="B389" s="2"/>
      <c r="C389" s="2">
        <v>2008.286885</v>
      </c>
      <c r="D389" s="2">
        <v>381.82499999999999</v>
      </c>
      <c r="E389" s="3">
        <f t="shared" si="27"/>
        <v>2133</v>
      </c>
      <c r="F389" s="4">
        <f>F388*SUM(economy!Z179:AB179)/SUM(economy!Z178:AB178)</f>
        <v>24490.404825436908</v>
      </c>
      <c r="G389" s="9">
        <f t="shared" si="31"/>
        <v>150.23622922878664</v>
      </c>
      <c r="H389" s="9">
        <f t="shared" si="31"/>
        <v>194.50560466428294</v>
      </c>
      <c r="I389" s="9">
        <f t="shared" si="31"/>
        <v>182.73236049555544</v>
      </c>
      <c r="J389" s="9">
        <f t="shared" si="31"/>
        <v>47.117392660555282</v>
      </c>
      <c r="K389" s="9">
        <f t="shared" si="31"/>
        <v>2.9007239795613984</v>
      </c>
      <c r="L389" s="9">
        <f t="shared" si="28"/>
        <v>852.49231102874171</v>
      </c>
    </row>
    <row r="390" spans="1:12" x14ac:dyDescent="0.3">
      <c r="A390" s="2"/>
      <c r="B390" s="2"/>
      <c r="C390" s="2">
        <v>2008.3688520000001</v>
      </c>
      <c r="D390" s="2">
        <v>382.10500000000002</v>
      </c>
      <c r="E390" s="3">
        <f t="shared" si="27"/>
        <v>2134</v>
      </c>
      <c r="F390" s="4">
        <f>F389*SUM(economy!Z180:AB180)/SUM(economy!Z179:AB179)</f>
        <v>24558.378893579658</v>
      </c>
      <c r="G390" s="9">
        <f t="shared" si="31"/>
        <v>151.73094877212316</v>
      </c>
      <c r="H390" s="9">
        <f t="shared" si="31"/>
        <v>196.2700824584507</v>
      </c>
      <c r="I390" s="9">
        <f t="shared" si="31"/>
        <v>183.95892385341247</v>
      </c>
      <c r="J390" s="9">
        <f t="shared" si="31"/>
        <v>47.300184808364918</v>
      </c>
      <c r="K390" s="9">
        <f t="shared" si="31"/>
        <v>2.90916229307265</v>
      </c>
      <c r="L390" s="9">
        <f t="shared" si="28"/>
        <v>857.16930218542382</v>
      </c>
    </row>
    <row r="391" spans="1:12" x14ac:dyDescent="0.3">
      <c r="A391" s="2"/>
      <c r="B391" s="2"/>
      <c r="C391" s="2">
        <v>2008.4535519999999</v>
      </c>
      <c r="D391" s="2">
        <v>382.59699999999998</v>
      </c>
      <c r="E391" s="3">
        <f t="shared" si="27"/>
        <v>2135</v>
      </c>
      <c r="F391" s="4">
        <f>F390*SUM(economy!Z181:AB181)/SUM(economy!Z180:AB180)</f>
        <v>24625.302820531873</v>
      </c>
      <c r="G391" s="9">
        <f t="shared" ref="G391:K406" si="32">G390*(1-G$5)+G$4*$F390*$L$4/1000</f>
        <v>153.22981696750594</v>
      </c>
      <c r="H391" s="9">
        <f t="shared" si="32"/>
        <v>198.03608866305945</v>
      </c>
      <c r="I391" s="9">
        <f t="shared" si="32"/>
        <v>185.17923558901646</v>
      </c>
      <c r="J391" s="9">
        <f t="shared" si="32"/>
        <v>47.480512792454235</v>
      </c>
      <c r="K391" s="9">
        <f t="shared" si="32"/>
        <v>2.917471659738315</v>
      </c>
      <c r="L391" s="9">
        <f t="shared" si="28"/>
        <v>861.84312567177437</v>
      </c>
    </row>
    <row r="392" spans="1:12" x14ac:dyDescent="0.3">
      <c r="A392" s="2"/>
      <c r="B392" s="2"/>
      <c r="C392" s="2">
        <v>2008.535519</v>
      </c>
      <c r="D392" s="2">
        <v>382.90899999999999</v>
      </c>
      <c r="E392" s="3">
        <f t="shared" si="27"/>
        <v>2136</v>
      </c>
      <c r="F392" s="4">
        <f>F391*SUM(economy!Z182:AB182)/SUM(economy!Z181:AB181)</f>
        <v>24691.188767224332</v>
      </c>
      <c r="G392" s="9">
        <f t="shared" si="32"/>
        <v>154.73276972181071</v>
      </c>
      <c r="H392" s="9">
        <f t="shared" si="32"/>
        <v>199.80352046859971</v>
      </c>
      <c r="I392" s="9">
        <f t="shared" si="32"/>
        <v>186.39322184780102</v>
      </c>
      <c r="J392" s="9">
        <f t="shared" si="32"/>
        <v>47.658394126741321</v>
      </c>
      <c r="K392" s="9">
        <f t="shared" si="32"/>
        <v>2.9256535137853477</v>
      </c>
      <c r="L392" s="9">
        <f t="shared" si="28"/>
        <v>866.51355967873815</v>
      </c>
    </row>
    <row r="393" spans="1:12" x14ac:dyDescent="0.3">
      <c r="A393" s="2"/>
      <c r="B393" s="2"/>
      <c r="C393" s="2">
        <v>2008.6202189999999</v>
      </c>
      <c r="D393" s="2">
        <v>383.28500000000003</v>
      </c>
      <c r="E393" s="3">
        <f t="shared" si="27"/>
        <v>2137</v>
      </c>
      <c r="F393" s="4">
        <f>F392*SUM(economy!Z183:AB183)/SUM(economy!Z182:AB182)</f>
        <v>24756.048932537706</v>
      </c>
      <c r="G393" s="9">
        <f t="shared" si="32"/>
        <v>156.23974368412956</v>
      </c>
      <c r="H393" s="9">
        <f t="shared" si="32"/>
        <v>201.57227649026552</v>
      </c>
      <c r="I393" s="9">
        <f t="shared" si="32"/>
        <v>187.60081159351557</v>
      </c>
      <c r="J393" s="9">
        <f t="shared" si="32"/>
        <v>47.83384675196848</v>
      </c>
      <c r="K393" s="9">
        <f t="shared" si="32"/>
        <v>2.9337092960520845</v>
      </c>
      <c r="L393" s="9">
        <f t="shared" si="28"/>
        <v>871.18038781593123</v>
      </c>
    </row>
    <row r="394" spans="1:12" x14ac:dyDescent="0.3">
      <c r="A394" s="2"/>
      <c r="B394" s="2"/>
      <c r="C394" s="2">
        <v>2008.7049179999999</v>
      </c>
      <c r="D394" s="2">
        <v>383.70800000000003</v>
      </c>
      <c r="E394" s="3">
        <f t="shared" ref="E394:E457" si="33">1+E393</f>
        <v>2138</v>
      </c>
      <c r="F394" s="4">
        <f>F393*SUM(economy!Z184:AB184)/SUM(economy!Z183:AB183)</f>
        <v>24819.89554680495</v>
      </c>
      <c r="G394" s="9">
        <f t="shared" si="32"/>
        <v>157.75067624808727</v>
      </c>
      <c r="H394" s="9">
        <f t="shared" si="32"/>
        <v>203.34225676759837</v>
      </c>
      <c r="I394" s="9">
        <f t="shared" si="32"/>
        <v>188.80193657609757</v>
      </c>
      <c r="J394" s="9">
        <f t="shared" si="32"/>
        <v>48.006889015773318</v>
      </c>
      <c r="K394" s="9">
        <f t="shared" si="32"/>
        <v>2.9416404531685565</v>
      </c>
      <c r="L394" s="9">
        <f t="shared" ref="L394:L457" si="34">SUM(G394:K394,L$5)</f>
        <v>875.84339906072512</v>
      </c>
    </row>
    <row r="395" spans="1:12" x14ac:dyDescent="0.3">
      <c r="A395" s="2"/>
      <c r="B395" s="2"/>
      <c r="C395" s="2">
        <v>2008.786885</v>
      </c>
      <c r="D395" s="2">
        <v>383.66500000000002</v>
      </c>
      <c r="E395" s="3">
        <f t="shared" si="33"/>
        <v>2139</v>
      </c>
      <c r="F395" s="4">
        <f>F394*SUM(economy!Z185:AB185)/SUM(economy!Z184:AB184)</f>
        <v>24882.740865463198</v>
      </c>
      <c r="G395" s="9">
        <f t="shared" si="32"/>
        <v>159.26550555376082</v>
      </c>
      <c r="H395" s="9">
        <f t="shared" si="32"/>
        <v>205.11336276352196</v>
      </c>
      <c r="I395" s="9">
        <f t="shared" si="32"/>
        <v>189.99653129899971</v>
      </c>
      <c r="J395" s="9">
        <f t="shared" si="32"/>
        <v>48.177539653135675</v>
      </c>
      <c r="K395" s="9">
        <f t="shared" si="32"/>
        <v>2.949448436754265</v>
      </c>
      <c r="L395" s="9">
        <f t="shared" si="34"/>
        <v>880.50238770617239</v>
      </c>
    </row>
    <row r="396" spans="1:12" x14ac:dyDescent="0.3">
      <c r="A396" s="2"/>
      <c r="B396" s="2"/>
      <c r="C396" s="2">
        <v>2008.8715850000001</v>
      </c>
      <c r="D396" s="2">
        <v>383.51100000000002</v>
      </c>
      <c r="E396" s="3">
        <f t="shared" si="33"/>
        <v>2140</v>
      </c>
      <c r="F396" s="4">
        <f>F395*SUM(economy!Z186:AB186)/SUM(economy!Z185:AB185)</f>
        <v>24944.597162856437</v>
      </c>
      <c r="G396" s="9">
        <f t="shared" si="32"/>
        <v>160.78417048921162</v>
      </c>
      <c r="H396" s="9">
        <f t="shared" si="32"/>
        <v>206.88549736278378</v>
      </c>
      <c r="I396" s="9">
        <f t="shared" si="32"/>
        <v>191.18453298600213</v>
      </c>
      <c r="J396" s="9">
        <f t="shared" si="32"/>
        <v>48.345817767196486</v>
      </c>
      <c r="K396" s="9">
        <f t="shared" si="32"/>
        <v>2.9571347026335797</v>
      </c>
      <c r="L396" s="9">
        <f t="shared" si="34"/>
        <v>885.15715330782757</v>
      </c>
    </row>
    <row r="397" spans="1:12" x14ac:dyDescent="0.3">
      <c r="A397" s="2"/>
      <c r="B397" s="2"/>
      <c r="C397" s="2">
        <v>2008.9535519999999</v>
      </c>
      <c r="D397" s="2">
        <v>383.55200000000002</v>
      </c>
      <c r="E397" s="3">
        <f t="shared" si="33"/>
        <v>2141</v>
      </c>
      <c r="F397" s="4">
        <f>F396*SUM(economy!Z187:AB187)/SUM(economy!Z186:AB186)</f>
        <v>25005.476726189267</v>
      </c>
      <c r="G397" s="9">
        <f t="shared" si="32"/>
        <v>162.30661069163946</v>
      </c>
      <c r="H397" s="9">
        <f t="shared" si="32"/>
        <v>208.6585648698188</v>
      </c>
      <c r="I397" s="9">
        <f t="shared" si="32"/>
        <v>192.36588154753892</v>
      </c>
      <c r="J397" s="9">
        <f t="shared" si="32"/>
        <v>48.511742810445</v>
      </c>
      <c r="K397" s="9">
        <f t="shared" si="32"/>
        <v>2.9647007100688967</v>
      </c>
      <c r="L397" s="9">
        <f t="shared" si="34"/>
        <v>889.80750062951108</v>
      </c>
    </row>
    <row r="398" spans="1:12" x14ac:dyDescent="0.3">
      <c r="A398" s="2"/>
      <c r="B398" s="2"/>
      <c r="C398" s="2">
        <v>2009.038356</v>
      </c>
      <c r="D398" s="2">
        <v>383.79500000000002</v>
      </c>
      <c r="E398" s="3">
        <f t="shared" si="33"/>
        <v>2142</v>
      </c>
      <c r="F398" s="4">
        <f>F397*SUM(economy!Z188:AB188)/SUM(economy!Z187:AB187)</f>
        <v>25065.3918496324</v>
      </c>
      <c r="G398" s="9">
        <f t="shared" si="32"/>
        <v>163.83276654816746</v>
      </c>
      <c r="H398" s="9">
        <f t="shared" si="32"/>
        <v>210.43247100605149</v>
      </c>
      <c r="I398" s="9">
        <f t="shared" si="32"/>
        <v>193.54051954656845</v>
      </c>
      <c r="J398" s="9">
        <f t="shared" si="32"/>
        <v>48.675334566271069</v>
      </c>
      <c r="K398" s="9">
        <f t="shared" si="32"/>
        <v>2.9721479210116648</v>
      </c>
      <c r="L398" s="9">
        <f t="shared" si="34"/>
        <v>894.45323958807023</v>
      </c>
    </row>
    <row r="399" spans="1:12" x14ac:dyDescent="0.3">
      <c r="A399" s="2"/>
      <c r="B399" s="2"/>
      <c r="C399" s="2">
        <v>2009.123288</v>
      </c>
      <c r="D399" s="2">
        <v>383.80099999999999</v>
      </c>
      <c r="E399" s="3">
        <f t="shared" si="33"/>
        <v>2143</v>
      </c>
      <c r="F399" s="4">
        <f>F398*SUM(economy!Z189:AB189)/SUM(economy!Z188:AB188)</f>
        <v>25124.354828580315</v>
      </c>
      <c r="G399" s="9">
        <f t="shared" si="32"/>
        <v>165.36257919626709</v>
      </c>
      <c r="H399" s="9">
        <f t="shared" si="32"/>
        <v>212.2071229066517</v>
      </c>
      <c r="I399" s="9">
        <f t="shared" si="32"/>
        <v>194.70839216401586</v>
      </c>
      <c r="J399" s="9">
        <f t="shared" si="32"/>
        <v>48.836613130879464</v>
      </c>
      <c r="K399" s="9">
        <f t="shared" si="32"/>
        <v>2.9794777993713755</v>
      </c>
      <c r="L399" s="9">
        <f t="shared" si="34"/>
        <v>899.09418519718542</v>
      </c>
    </row>
    <row r="400" spans="1:12" x14ac:dyDescent="0.3">
      <c r="A400" s="2"/>
      <c r="B400" s="2"/>
      <c r="C400" s="2">
        <v>2009.2</v>
      </c>
      <c r="D400" s="2">
        <v>383.471</v>
      </c>
      <c r="E400" s="3">
        <f t="shared" si="33"/>
        <v>2144</v>
      </c>
      <c r="F400" s="4">
        <f>F399*SUM(economy!Z190:AB190)/SUM(economy!Z189:AB189)</f>
        <v>25182.377954061027</v>
      </c>
      <c r="G400" s="9">
        <f t="shared" si="32"/>
        <v>166.89599052383304</v>
      </c>
      <c r="H400" s="9">
        <f t="shared" si="32"/>
        <v>213.98242911676041</v>
      </c>
      <c r="I400" s="9">
        <f t="shared" si="32"/>
        <v>195.8694471638172</v>
      </c>
      <c r="J400" s="9">
        <f t="shared" si="32"/>
        <v>48.99559889556339</v>
      </c>
      <c r="K400" s="9">
        <f t="shared" si="32"/>
        <v>2.9866918103025846</v>
      </c>
      <c r="L400" s="9">
        <f t="shared" si="34"/>
        <v>903.73015751027663</v>
      </c>
    </row>
    <row r="401" spans="1:12" x14ac:dyDescent="0.3">
      <c r="A401" s="2"/>
      <c r="B401" s="2"/>
      <c r="C401" s="2">
        <v>2009.284932</v>
      </c>
      <c r="D401" s="2">
        <v>383.363</v>
      </c>
      <c r="E401" s="3">
        <f t="shared" si="33"/>
        <v>2145</v>
      </c>
      <c r="F401" s="4">
        <f>F400*SUM(economy!Z191:AB191)/SUM(economy!Z190:AB190)</f>
        <v>25239.473507298248</v>
      </c>
      <c r="G401" s="9">
        <f t="shared" si="32"/>
        <v>168.43294316891658</v>
      </c>
      <c r="H401" s="9">
        <f t="shared" si="32"/>
        <v>215.75829958720075</v>
      </c>
      <c r="I401" s="9">
        <f t="shared" si="32"/>
        <v>197.0236348575925</v>
      </c>
      <c r="J401" s="9">
        <f t="shared" si="32"/>
        <v>49.15231252933448</v>
      </c>
      <c r="K401" s="9">
        <f t="shared" si="32"/>
        <v>2.9937914195100204</v>
      </c>
      <c r="L401" s="9">
        <f t="shared" si="34"/>
        <v>908.36098156255434</v>
      </c>
    </row>
    <row r="402" spans="1:12" x14ac:dyDescent="0.3">
      <c r="A402" s="2"/>
      <c r="B402" s="2"/>
      <c r="C402" s="2">
        <v>2009.367123</v>
      </c>
      <c r="D402" s="2">
        <v>383.59899999999999</v>
      </c>
      <c r="E402" s="3">
        <f t="shared" si="33"/>
        <v>2146</v>
      </c>
      <c r="F402" s="4">
        <f>F401*SUM(economy!Z192:AB192)/SUM(economy!Z191:AB191)</f>
        <v>25295.653754425606</v>
      </c>
      <c r="G402" s="9">
        <f t="shared" si="32"/>
        <v>169.97338051912726</v>
      </c>
      <c r="H402" s="9">
        <f t="shared" si="32"/>
        <v>217.53464566969038</v>
      </c>
      <c r="I402" s="9">
        <f t="shared" si="32"/>
        <v>198.1709080689763</v>
      </c>
      <c r="J402" s="9">
        <f t="shared" si="32"/>
        <v>49.30677496190691</v>
      </c>
      <c r="K402" s="9">
        <f t="shared" si="32"/>
        <v>3.0007780925718119</v>
      </c>
      <c r="L402" s="9">
        <f t="shared" si="34"/>
        <v>912.98648731227286</v>
      </c>
    </row>
    <row r="403" spans="1:12" x14ac:dyDescent="0.3">
      <c r="A403" s="2"/>
      <c r="B403" s="2"/>
      <c r="C403" s="2">
        <v>2009.452055</v>
      </c>
      <c r="D403" s="2">
        <v>383.88799999999998</v>
      </c>
      <c r="E403" s="3">
        <f t="shared" si="33"/>
        <v>2147</v>
      </c>
      <c r="F403" s="4">
        <f>F402*SUM(economy!Z193:AB193)/SUM(economy!Z192:AB192)</f>
        <v>25350.930941352697</v>
      </c>
      <c r="G403" s="9">
        <f t="shared" si="32"/>
        <v>171.51724671071193</v>
      </c>
      <c r="H403" s="9">
        <f t="shared" si="32"/>
        <v>219.31138011157063</v>
      </c>
      <c r="I403" s="9">
        <f t="shared" si="32"/>
        <v>199.31122209763285</v>
      </c>
      <c r="J403" s="9">
        <f t="shared" si="32"/>
        <v>49.459007367033117</v>
      </c>
      <c r="K403" s="9">
        <f t="shared" si="32"/>
        <v>3.0076532942808463</v>
      </c>
      <c r="L403" s="9">
        <f t="shared" si="34"/>
        <v>917.60650958122937</v>
      </c>
    </row>
    <row r="404" spans="1:12" x14ac:dyDescent="0.3">
      <c r="A404" s="2"/>
      <c r="B404" s="2"/>
      <c r="C404" s="2">
        <v>2009.5342470000001</v>
      </c>
      <c r="D404" s="2">
        <v>384.27800000000002</v>
      </c>
      <c r="E404" s="3">
        <f t="shared" si="33"/>
        <v>2148</v>
      </c>
      <c r="F404" s="4">
        <f>F403*SUM(economy!Z194:AB194)/SUM(economy!Z193:AB193)</f>
        <v>25405.317288782902</v>
      </c>
      <c r="G404" s="9">
        <f t="shared" si="32"/>
        <v>173.06448662732032</v>
      </c>
      <c r="H404" s="9">
        <f t="shared" si="32"/>
        <v>221.08841705006822</v>
      </c>
      <c r="I404" s="9">
        <f t="shared" si="32"/>
        <v>200.44453468298286</v>
      </c>
      <c r="J404" s="9">
        <f t="shared" si="32"/>
        <v>49.609031146188975</v>
      </c>
      <c r="K404" s="9">
        <f t="shared" si="32"/>
        <v>3.0144184880042526</v>
      </c>
      <c r="L404" s="9">
        <f t="shared" si="34"/>
        <v>922.22088799456458</v>
      </c>
    </row>
    <row r="405" spans="1:12" x14ac:dyDescent="0.3">
      <c r="A405" s="2"/>
      <c r="B405" s="2"/>
      <c r="C405" s="2">
        <v>2009.6191779999999</v>
      </c>
      <c r="D405" s="2">
        <v>384.74900000000002</v>
      </c>
      <c r="E405" s="3">
        <f t="shared" si="33"/>
        <v>2149</v>
      </c>
      <c r="F405" s="4">
        <f>F404*SUM(economy!Z195:AB195)/SUM(economy!Z194:AB194)</f>
        <v>25458.824987381584</v>
      </c>
      <c r="G405" s="9">
        <f t="shared" si="32"/>
        <v>174.61504589846669</v>
      </c>
      <c r="H405" s="9">
        <f t="shared" si="32"/>
        <v>222.8656720061048</v>
      </c>
      <c r="I405" s="9">
        <f t="shared" si="32"/>
        <v>201.5708059676688</v>
      </c>
      <c r="J405" s="9">
        <f t="shared" si="32"/>
        <v>49.756867912606175</v>
      </c>
      <c r="K405" s="9">
        <f t="shared" si="32"/>
        <v>3.0210751350610048</v>
      </c>
      <c r="L405" s="9">
        <f t="shared" si="34"/>
        <v>926.82946691990742</v>
      </c>
    </row>
    <row r="406" spans="1:12" x14ac:dyDescent="0.3">
      <c r="A406" s="2"/>
      <c r="B406" s="2"/>
      <c r="C406" s="2">
        <v>2009.7041099999999</v>
      </c>
      <c r="D406" s="2">
        <v>384.98500000000001</v>
      </c>
      <c r="E406" s="3">
        <f t="shared" si="33"/>
        <v>2150</v>
      </c>
      <c r="F406" s="4">
        <f>F405*SUM(economy!Z196:AB196)/SUM(economy!Z195:AB195)</f>
        <v>25511.466193094959</v>
      </c>
      <c r="G406" s="9">
        <f t="shared" si="32"/>
        <v>176.16887089769656</v>
      </c>
      <c r="H406" s="9">
        <f t="shared" si="32"/>
        <v>224.64306187766988</v>
      </c>
      <c r="I406" s="9">
        <f t="shared" si="32"/>
        <v>202.68999846078458</v>
      </c>
      <c r="J406" s="9">
        <f t="shared" si="32"/>
        <v>49.902539475649696</v>
      </c>
      <c r="K406" s="9">
        <f t="shared" si="32"/>
        <v>3.0276246941175708</v>
      </c>
      <c r="L406" s="9">
        <f t="shared" si="34"/>
        <v>931.43209540591829</v>
      </c>
    </row>
    <row r="407" spans="1:12" x14ac:dyDescent="0.3">
      <c r="A407" s="2"/>
      <c r="B407" s="2"/>
      <c r="C407" s="2">
        <v>2009.7863010000001</v>
      </c>
      <c r="D407" s="2">
        <v>385.11200000000002</v>
      </c>
      <c r="E407" s="3">
        <f t="shared" si="33"/>
        <v>2151</v>
      </c>
      <c r="F407" s="4">
        <f>F406*SUM(economy!Z197:AB197)/SUM(economy!Z196:AB196)</f>
        <v>25563.253022618203</v>
      </c>
      <c r="G407" s="9">
        <f t="shared" ref="G407:K422" si="35">G406*(1-G$5)+G$4*$F406*$L$4/1000</f>
        <v>177.72590874046762</v>
      </c>
      <c r="H407" s="9">
        <f t="shared" si="35"/>
        <v>226.42050493277253</v>
      </c>
      <c r="I407" s="9">
        <f t="shared" si="35"/>
        <v>203.80207700089557</v>
      </c>
      <c r="J407" s="9">
        <f t="shared" si="35"/>
        <v>50.046067825538323</v>
      </c>
      <c r="K407" s="9">
        <f t="shared" si="35"/>
        <v>3.0340686206015857</v>
      </c>
      <c r="L407" s="9">
        <f t="shared" si="34"/>
        <v>936.02862712027559</v>
      </c>
    </row>
    <row r="408" spans="1:12" x14ac:dyDescent="0.3">
      <c r="A408" s="2"/>
      <c r="B408" s="2"/>
      <c r="C408" s="2">
        <v>2009.8712330000001</v>
      </c>
      <c r="D408" s="2">
        <v>385.09300000000002</v>
      </c>
      <c r="E408" s="3">
        <f t="shared" si="33"/>
        <v>2152</v>
      </c>
      <c r="F408" s="4">
        <f>F407*SUM(economy!Z198:AB198)/SUM(economy!Z197:AB197)</f>
        <v>25614.19754901214</v>
      </c>
      <c r="G408" s="9">
        <f t="shared" si="35"/>
        <v>179.28610728175417</v>
      </c>
      <c r="H408" s="9">
        <f t="shared" si="35"/>
        <v>228.19792080198681</v>
      </c>
      <c r="I408" s="9">
        <f t="shared" si="35"/>
        <v>204.90700871887418</v>
      </c>
      <c r="J408" s="9">
        <f t="shared" si="35"/>
        <v>50.187475118406084</v>
      </c>
      <c r="K408" s="9">
        <f t="shared" si="35"/>
        <v>3.0404083661334615</v>
      </c>
      <c r="L408" s="9">
        <f t="shared" si="34"/>
        <v>940.61892028715465</v>
      </c>
    </row>
    <row r="409" spans="1:12" x14ac:dyDescent="0.3">
      <c r="A409" s="2"/>
      <c r="B409" s="2"/>
      <c r="C409" s="2">
        <v>2009.9534249999999</v>
      </c>
      <c r="D409" s="2">
        <v>385.00799999999998</v>
      </c>
      <c r="E409" s="3">
        <f t="shared" si="33"/>
        <v>2153</v>
      </c>
      <c r="F409" s="4">
        <f>F408*SUM(economy!Z199:AB199)/SUM(economy!Z198:AB198)</f>
        <v>25664.311797467279</v>
      </c>
      <c r="G409" s="9">
        <f t="shared" si="35"/>
        <v>180.84941511338403</v>
      </c>
      <c r="H409" s="9">
        <f t="shared" si="35"/>
        <v>229.97523047060616</v>
      </c>
      <c r="I409" s="9">
        <f t="shared" si="35"/>
        <v>206.00476300057568</v>
      </c>
      <c r="J409" s="9">
        <f t="shared" si="35"/>
        <v>50.326783661702642</v>
      </c>
      <c r="K409" s="9">
        <f t="shared" si="35"/>
        <v>3.0466453779758531</v>
      </c>
      <c r="L409" s="9">
        <f t="shared" si="34"/>
        <v>945.20283762424447</v>
      </c>
    </row>
    <row r="410" spans="1:12" x14ac:dyDescent="0.3">
      <c r="A410" s="2"/>
      <c r="B410" s="2"/>
      <c r="C410" s="2">
        <v>2010.038356</v>
      </c>
      <c r="D410" s="2">
        <v>384.97199999999998</v>
      </c>
      <c r="E410" s="3">
        <f t="shared" si="33"/>
        <v>2154</v>
      </c>
      <c r="F410" s="4">
        <f>F409*SUM(economy!Z200:AB200)/SUM(economy!Z199:AB199)</f>
        <v>25713.607741214186</v>
      </c>
      <c r="G410" s="9">
        <f t="shared" si="35"/>
        <v>182.41578156111677</v>
      </c>
      <c r="H410" s="9">
        <f t="shared" si="35"/>
        <v>231.75235627042181</v>
      </c>
      <c r="I410" s="9">
        <f t="shared" si="35"/>
        <v>207.09531144937858</v>
      </c>
      <c r="J410" s="9">
        <f t="shared" si="35"/>
        <v>50.464015899930544</v>
      </c>
      <c r="K410" s="9">
        <f t="shared" si="35"/>
        <v>3.0527810985008665</v>
      </c>
      <c r="L410" s="9">
        <f t="shared" si="34"/>
        <v>949.78024627934872</v>
      </c>
    </row>
    <row r="411" spans="1:12" x14ac:dyDescent="0.3">
      <c r="A411" s="2"/>
      <c r="B411" s="2"/>
      <c r="C411" s="2">
        <v>2010.123288</v>
      </c>
      <c r="D411" s="2">
        <v>384.72399999999999</v>
      </c>
      <c r="E411" s="3">
        <f t="shared" si="33"/>
        <v>2155</v>
      </c>
      <c r="F411" s="4">
        <f>F410*SUM(economy!Z201:AB201)/SUM(economy!Z200:AB200)</f>
        <v>25762.097297579065</v>
      </c>
      <c r="G411" s="9">
        <f t="shared" si="35"/>
        <v>183.98515668147257</v>
      </c>
      <c r="H411" s="9">
        <f t="shared" si="35"/>
        <v>233.52922187113947</v>
      </c>
      <c r="I411" s="9">
        <f t="shared" si="35"/>
        <v>208.17862784861362</v>
      </c>
      <c r="J411" s="9">
        <f t="shared" si="35"/>
        <v>50.599194400717209</v>
      </c>
      <c r="K411" s="9">
        <f t="shared" si="35"/>
        <v>3.0588169646749082</v>
      </c>
      <c r="L411" s="9">
        <f t="shared" si="34"/>
        <v>954.3510177666177</v>
      </c>
    </row>
    <row r="412" spans="1:12" x14ac:dyDescent="0.3">
      <c r="A412" s="2"/>
      <c r="B412" s="2"/>
      <c r="C412" s="2">
        <v>2010.2</v>
      </c>
      <c r="D412" s="2">
        <v>384.62200000000001</v>
      </c>
      <c r="E412" s="3">
        <f t="shared" si="33"/>
        <v>2156</v>
      </c>
      <c r="F412" s="4">
        <f>F411*SUM(economy!Z202:AB202)/SUM(economy!Z201:AB201)</f>
        <v>25809.792324182705</v>
      </c>
      <c r="G412" s="9">
        <f t="shared" si="35"/>
        <v>185.55749125832011</v>
      </c>
      <c r="H412" s="9">
        <f t="shared" si="35"/>
        <v>235.30575227144953</v>
      </c>
      <c r="I412" s="9">
        <f t="shared" si="35"/>
        <v>209.25468812390415</v>
      </c>
      <c r="J412" s="9">
        <f t="shared" si="35"/>
        <v>50.732341841219657</v>
      </c>
      <c r="K412" s="9">
        <f t="shared" si="35"/>
        <v>3.0647544075610429</v>
      </c>
      <c r="L412" s="9">
        <f t="shared" si="34"/>
        <v>958.91502790245454</v>
      </c>
    </row>
    <row r="413" spans="1:12" x14ac:dyDescent="0.3">
      <c r="A413" s="2"/>
      <c r="B413" s="2"/>
      <c r="C413" s="2">
        <v>2010.284932</v>
      </c>
      <c r="D413" s="2">
        <v>384.90800000000002</v>
      </c>
      <c r="E413" s="3">
        <f t="shared" si="33"/>
        <v>2157</v>
      </c>
      <c r="F413" s="4">
        <f>F412*SUM(economy!Z203:AB203)/SUM(economy!Z202:AB202)</f>
        <v>25856.704615282033</v>
      </c>
      <c r="G413" s="9">
        <f t="shared" si="35"/>
        <v>187.13273679923267</v>
      </c>
      <c r="H413" s="9">
        <f t="shared" si="35"/>
        <v>237.08187378976493</v>
      </c>
      <c r="I413" s="9">
        <f t="shared" si="35"/>
        <v>210.32347030544128</v>
      </c>
      <c r="J413" s="9">
        <f t="shared" si="35"/>
        <v>50.863480994859763</v>
      </c>
      <c r="K413" s="9">
        <f t="shared" si="35"/>
        <v>3.0705948518387078</v>
      </c>
      <c r="L413" s="9">
        <f t="shared" si="34"/>
        <v>963.47215674113738</v>
      </c>
    </row>
    <row r="414" spans="1:12" x14ac:dyDescent="0.3">
      <c r="A414" s="2"/>
      <c r="B414" s="2"/>
      <c r="C414" s="2">
        <v>2010.367123</v>
      </c>
      <c r="D414" s="2">
        <v>385.30099999999999</v>
      </c>
      <c r="E414" s="3">
        <f t="shared" si="33"/>
        <v>2158</v>
      </c>
      <c r="F414" s="4">
        <f>F413*SUM(economy!Z204:AB204)/SUM(economy!Z203:AB203)</f>
        <v>25902.84589825213</v>
      </c>
      <c r="G414" s="9">
        <f t="shared" si="35"/>
        <v>188.71084553162078</v>
      </c>
      <c r="H414" s="9">
        <f t="shared" si="35"/>
        <v>238.85751405464075</v>
      </c>
      <c r="I414" s="9">
        <f t="shared" si="35"/>
        <v>211.38495449021556</v>
      </c>
      <c r="J414" s="9">
        <f t="shared" si="35"/>
        <v>50.992634718387848</v>
      </c>
      <c r="K414" s="9">
        <f t="shared" si="35"/>
        <v>3.0763397153406435</v>
      </c>
      <c r="L414" s="9">
        <f t="shared" si="34"/>
        <v>968.02228851020561</v>
      </c>
    </row>
    <row r="415" spans="1:12" x14ac:dyDescent="0.3">
      <c r="A415" s="2"/>
      <c r="B415" s="2"/>
      <c r="C415" s="2">
        <v>2010.452055</v>
      </c>
      <c r="D415" s="2">
        <v>385.803</v>
      </c>
      <c r="E415" s="3">
        <f t="shared" si="33"/>
        <v>2159</v>
      </c>
      <c r="F415" s="4">
        <f>F414*SUM(economy!Z205:AB205)/SUM(economy!Z204:AB204)</f>
        <v>25948.227830207401</v>
      </c>
      <c r="G415" s="9">
        <f t="shared" si="35"/>
        <v>190.29177039865024</v>
      </c>
      <c r="H415" s="9">
        <f t="shared" si="35"/>
        <v>240.63260199489011</v>
      </c>
      <c r="I415" s="9">
        <f t="shared" si="35"/>
        <v>212.4391228042272</v>
      </c>
      <c r="J415" s="9">
        <f t="shared" si="35"/>
        <v>51.119825939272431</v>
      </c>
      <c r="K415" s="9">
        <f t="shared" si="35"/>
        <v>3.0819904086068686</v>
      </c>
      <c r="L415" s="9">
        <f t="shared" si="34"/>
        <v>972.56531154564686</v>
      </c>
    </row>
    <row r="416" spans="1:12" x14ac:dyDescent="0.3">
      <c r="A416" s="2"/>
      <c r="B416" s="2"/>
      <c r="C416" s="2">
        <v>2010.5342470000001</v>
      </c>
      <c r="D416" s="2">
        <v>386.45299999999997</v>
      </c>
      <c r="E416" s="3">
        <f t="shared" si="33"/>
        <v>2160</v>
      </c>
      <c r="F416" s="4">
        <f>F415*SUM(economy!Z206:AB206)/SUM(economy!Z205:AB205)</f>
        <v>25992.861994760151</v>
      </c>
      <c r="G416" s="9">
        <f t="shared" si="35"/>
        <v>191.87546505495399</v>
      </c>
      <c r="H416" s="9">
        <f t="shared" si="35"/>
        <v>242.40706782940981</v>
      </c>
      <c r="I416" s="9">
        <f t="shared" si="35"/>
        <v>213.48595936469576</v>
      </c>
      <c r="J416" s="9">
        <f t="shared" si="35"/>
        <v>51.245077643413744</v>
      </c>
      <c r="K416" s="9">
        <f t="shared" si="35"/>
        <v>3.0875483344555157</v>
      </c>
      <c r="L416" s="9">
        <f t="shared" si="34"/>
        <v>977.10111822692886</v>
      </c>
    </row>
    <row r="417" spans="1:12" x14ac:dyDescent="0.3">
      <c r="A417" s="2"/>
      <c r="B417" s="2"/>
      <c r="C417" s="2">
        <v>2010.6191779999999</v>
      </c>
      <c r="D417" s="2">
        <v>387.10199999999998</v>
      </c>
      <c r="E417" s="3">
        <f t="shared" si="33"/>
        <v>2161</v>
      </c>
      <c r="F417" s="4">
        <f>F416*SUM(economy!Z207:AB207)/SUM(economy!Z206:AB206)</f>
        <v>26036.759898914719</v>
      </c>
      <c r="G417" s="9">
        <f t="shared" si="35"/>
        <v>193.46188386214592</v>
      </c>
      <c r="H417" s="9">
        <f t="shared" si="35"/>
        <v>244.18084305672963</v>
      </c>
      <c r="I417" s="9">
        <f t="shared" si="35"/>
        <v>214.52545024229028</v>
      </c>
      <c r="J417" s="9">
        <f t="shared" si="35"/>
        <v>51.368412863178712</v>
      </c>
      <c r="K417" s="9">
        <f t="shared" si="35"/>
        <v>3.0930148875703574</v>
      </c>
      <c r="L417" s="9">
        <f t="shared" si="34"/>
        <v>981.62960491191495</v>
      </c>
    </row>
    <row r="418" spans="1:12" x14ac:dyDescent="0.3">
      <c r="A418" s="2"/>
      <c r="B418" s="2"/>
      <c r="C418" s="2">
        <v>2010.7041099999999</v>
      </c>
      <c r="D418" s="2">
        <v>387.44600000000003</v>
      </c>
      <c r="E418" s="3">
        <f t="shared" si="33"/>
        <v>2162</v>
      </c>
      <c r="F418" s="4">
        <f>F417*SUM(economy!Z208:AB208)/SUM(economy!Z207:AB207)</f>
        <v>26079.932970095288</v>
      </c>
      <c r="G418" s="9">
        <f t="shared" si="35"/>
        <v>195.05098188414541</v>
      </c>
      <c r="H418" s="9">
        <f t="shared" si="35"/>
        <v>245.9538604442989</v>
      </c>
      <c r="I418" s="9">
        <f t="shared" si="35"/>
        <v>215.55758342339968</v>
      </c>
      <c r="J418" s="9">
        <f t="shared" si="35"/>
        <v>51.489854665754912</v>
      </c>
      <c r="K418" s="9">
        <f t="shared" si="35"/>
        <v>3.0983914541048074</v>
      </c>
      <c r="L418" s="9">
        <f t="shared" si="34"/>
        <v>986.15067187170371</v>
      </c>
    </row>
    <row r="419" spans="1:12" x14ac:dyDescent="0.3">
      <c r="A419" s="2"/>
      <c r="B419" s="2"/>
      <c r="C419" s="2">
        <v>2010.7863010000001</v>
      </c>
      <c r="D419" s="2">
        <v>387.43099999999998</v>
      </c>
      <c r="E419" s="3">
        <f t="shared" si="33"/>
        <v>2163</v>
      </c>
      <c r="F419" s="4">
        <f>F418*SUM(economy!Z209:AB209)/SUM(economy!Z208:AB208)</f>
        <v>26122.392553305795</v>
      </c>
      <c r="G419" s="9">
        <f t="shared" si="35"/>
        <v>196.64271488232023</v>
      </c>
      <c r="H419" s="9">
        <f t="shared" si="35"/>
        <v>247.72605401752321</v>
      </c>
      <c r="I419" s="9">
        <f t="shared" si="35"/>
        <v>216.58234877246309</v>
      </c>
      <c r="J419" s="9">
        <f t="shared" si="35"/>
        <v>51.60942614182099</v>
      </c>
      <c r="K419" s="9">
        <f t="shared" si="35"/>
        <v>3.1036794113021973</v>
      </c>
      <c r="L419" s="9">
        <f t="shared" si="34"/>
        <v>990.66422322542974</v>
      </c>
    </row>
    <row r="420" spans="1:12" x14ac:dyDescent="0.3">
      <c r="A420" s="2"/>
      <c r="B420" s="2"/>
      <c r="C420" s="2">
        <v>2010.8712330000001</v>
      </c>
      <c r="D420" s="2">
        <v>387.28699999999998</v>
      </c>
      <c r="E420" s="3">
        <f t="shared" si="33"/>
        <v>2164</v>
      </c>
      <c r="F420" s="4">
        <f>F419*SUM(economy!Z210:AB210)/SUM(economy!Z209:AB209)</f>
        <v>26164.149908419393</v>
      </c>
      <c r="G420" s="9">
        <f t="shared" si="35"/>
        <v>198.23703931045628</v>
      </c>
      <c r="H420" s="9">
        <f t="shared" si="35"/>
        <v>249.4973590485649</v>
      </c>
      <c r="I420" s="9">
        <f t="shared" si="35"/>
        <v>217.59973799437915</v>
      </c>
      <c r="J420" s="9">
        <f t="shared" si="35"/>
        <v>51.727150394530945</v>
      </c>
      <c r="K420" s="9">
        <f t="shared" si="35"/>
        <v>3.108880127132128</v>
      </c>
      <c r="L420" s="9">
        <f t="shared" si="34"/>
        <v>995.17016687506327</v>
      </c>
    </row>
    <row r="421" spans="1:12" x14ac:dyDescent="0.3">
      <c r="A421" s="2"/>
      <c r="B421" s="2"/>
      <c r="C421" s="2">
        <v>2010.9534249999999</v>
      </c>
      <c r="D421" s="2">
        <v>387.04399999999998</v>
      </c>
      <c r="E421" s="3">
        <f t="shared" si="33"/>
        <v>2165</v>
      </c>
      <c r="F421" s="4">
        <f>F420*SUM(economy!Z211:AB211)/SUM(economy!Z210:AB210)</f>
        <v>26205.216207595877</v>
      </c>
      <c r="G421" s="9">
        <f t="shared" si="35"/>
        <v>199.8339123095617</v>
      </c>
      <c r="H421" s="9">
        <f t="shared" si="35"/>
        <v>251.26771204491959</v>
      </c>
      <c r="I421" s="9">
        <f t="shared" si="35"/>
        <v>218.60974459701256</v>
      </c>
      <c r="J421" s="9">
        <f t="shared" si="35"/>
        <v>51.843050528809577</v>
      </c>
      <c r="K421" s="9">
        <f t="shared" si="35"/>
        <v>3.1139949599426444</v>
      </c>
      <c r="L421" s="9">
        <f t="shared" si="34"/>
        <v>999.66841444024601</v>
      </c>
    </row>
    <row r="422" spans="1:12" x14ac:dyDescent="0.3">
      <c r="A422" s="2"/>
      <c r="B422" s="2"/>
      <c r="C422" s="2">
        <v>2011.038356</v>
      </c>
      <c r="D422" s="2">
        <v>386.892</v>
      </c>
      <c r="E422" s="3">
        <f t="shared" si="33"/>
        <v>2166</v>
      </c>
      <c r="F422" s="4">
        <f>F421*SUM(economy!Z212:AB212)/SUM(economy!Z211:AB211)</f>
        <v>26245.602532825069</v>
      </c>
      <c r="G422" s="9">
        <f t="shared" si="35"/>
        <v>201.43329170251357</v>
      </c>
      <c r="H422" s="9">
        <f t="shared" si="35"/>
        <v>253.03705073778173</v>
      </c>
      <c r="I422" s="9">
        <f t="shared" si="35"/>
        <v>219.61236385381602</v>
      </c>
      <c r="J422" s="9">
        <f t="shared" si="35"/>
        <v>51.957149640956324</v>
      </c>
      <c r="K422" s="9">
        <f t="shared" si="35"/>
        <v>3.1190252581280284</v>
      </c>
      <c r="L422" s="9">
        <f t="shared" si="34"/>
        <v>1004.1588811931957</v>
      </c>
    </row>
    <row r="423" spans="1:12" x14ac:dyDescent="0.3">
      <c r="A423" s="2"/>
      <c r="B423" s="2"/>
      <c r="C423" s="2">
        <v>2011.123288</v>
      </c>
      <c r="D423" s="2">
        <v>386.97300000000001</v>
      </c>
      <c r="E423" s="3">
        <f t="shared" si="33"/>
        <v>2167</v>
      </c>
      <c r="F423" s="4">
        <f>F422*SUM(economy!Z213:AB213)/SUM(economy!Z212:AB212)</f>
        <v>26285.319873593424</v>
      </c>
      <c r="G423" s="9">
        <f t="shared" ref="G423:K438" si="36">G422*(1-G$5)+G$4*$F422*$L$4/1000</f>
        <v>203.03513598855454</v>
      </c>
      <c r="H423" s="9">
        <f t="shared" si="36"/>
        <v>254.80531407021155</v>
      </c>
      <c r="I423" s="9">
        <f t="shared" si="36"/>
        <v>220.6075927665847</v>
      </c>
      <c r="J423" s="9">
        <f t="shared" si="36"/>
        <v>52.069470808554691</v>
      </c>
      <c r="K423" s="9">
        <f t="shared" si="36"/>
        <v>3.1239723598119649</v>
      </c>
      <c r="L423" s="9">
        <f t="shared" si="34"/>
        <v>1008.6414859937175</v>
      </c>
    </row>
    <row r="424" spans="1:12" x14ac:dyDescent="0.3">
      <c r="A424" s="2"/>
      <c r="B424" s="2"/>
      <c r="C424" s="2">
        <v>2011.2</v>
      </c>
      <c r="D424" s="2">
        <v>387.01499999999999</v>
      </c>
      <c r="E424" s="3">
        <f t="shared" si="33"/>
        <v>2168</v>
      </c>
      <c r="F424" s="4">
        <f>F423*SUM(economy!Z214:AB214)/SUM(economy!Z213:AB213)</f>
        <v>26324.379124672523</v>
      </c>
      <c r="G424" s="9">
        <f t="shared" si="36"/>
        <v>204.63940433764711</v>
      </c>
      <c r="H424" s="9">
        <f t="shared" si="36"/>
        <v>256.57244218511545</v>
      </c>
      <c r="I424" s="9">
        <f t="shared" si="36"/>
        <v>221.59543002836025</v>
      </c>
      <c r="J424" s="9">
        <f t="shared" si="36"/>
        <v>52.180037080684208</v>
      </c>
      <c r="K424" s="9">
        <f t="shared" si="36"/>
        <v>3.1288375925458265</v>
      </c>
      <c r="L424" s="9">
        <f t="shared" si="34"/>
        <v>1013.1161512243528</v>
      </c>
    </row>
    <row r="425" spans="1:12" x14ac:dyDescent="0.3">
      <c r="A425" s="2"/>
      <c r="B425" s="2"/>
      <c r="C425" s="2">
        <v>2011.284932</v>
      </c>
      <c r="D425" s="2">
        <v>387.01</v>
      </c>
      <c r="E425" s="3">
        <f t="shared" si="33"/>
        <v>2169</v>
      </c>
      <c r="F425" s="4">
        <f>F424*SUM(economy!Z215:AB215)/SUM(economy!Z214:AB214)</f>
        <v>26362.791084026452</v>
      </c>
      <c r="G425" s="9">
        <f t="shared" si="36"/>
        <v>206.24605658469284</v>
      </c>
      <c r="H425" s="9">
        <f t="shared" si="36"/>
        <v>258.33837641305166</v>
      </c>
      <c r="I425" s="9">
        <f t="shared" si="36"/>
        <v>222.57587598650025</v>
      </c>
      <c r="J425" s="9">
        <f t="shared" si="36"/>
        <v>52.288871468432021</v>
      </c>
      <c r="K425" s="9">
        <f t="shared" si="36"/>
        <v>3.1336222730218468</v>
      </c>
      <c r="L425" s="9">
        <f t="shared" si="34"/>
        <v>1017.5828027256986</v>
      </c>
    </row>
    <row r="426" spans="1:12" x14ac:dyDescent="0.3">
      <c r="A426" s="2"/>
      <c r="B426" s="2"/>
      <c r="C426" s="2">
        <v>2011.367123</v>
      </c>
      <c r="D426" s="2">
        <v>387.279</v>
      </c>
      <c r="E426" s="3">
        <f t="shared" si="33"/>
        <v>2170</v>
      </c>
      <c r="F426" s="4">
        <f>F425*SUM(economy!Z216:AB216)/SUM(economy!Z215:AB215)</f>
        <v>26400.566450836621</v>
      </c>
      <c r="G426" s="9">
        <f t="shared" si="36"/>
        <v>207.85505322362403</v>
      </c>
      <c r="H426" s="9">
        <f t="shared" si="36"/>
        <v>260.10305925987325</v>
      </c>
      <c r="I426" s="9">
        <f t="shared" si="36"/>
        <v>223.5489326059292</v>
      </c>
      <c r="J426" s="9">
        <f t="shared" si="36"/>
        <v>52.395996935700879</v>
      </c>
      <c r="K426" s="9">
        <f t="shared" si="36"/>
        <v>3.1383277068009057</v>
      </c>
      <c r="L426" s="9">
        <f t="shared" si="34"/>
        <v>1022.0413697319282</v>
      </c>
    </row>
    <row r="427" spans="1:12" x14ac:dyDescent="0.3">
      <c r="A427" s="2"/>
      <c r="B427" s="2"/>
      <c r="C427" s="2">
        <v>2011.452055</v>
      </c>
      <c r="D427" s="2">
        <v>387.709</v>
      </c>
      <c r="E427" s="3">
        <f t="shared" si="33"/>
        <v>2171</v>
      </c>
      <c r="F427" s="4">
        <f>F426*SUM(economy!Z217:AB217)/SUM(economy!Z216:AB216)</f>
        <v>26437.71582364084</v>
      </c>
      <c r="G427" s="9">
        <f t="shared" si="36"/>
        <v>209.46635540137461</v>
      </c>
      <c r="H427" s="9">
        <f t="shared" si="36"/>
        <v>261.8664343942192</v>
      </c>
      <c r="I427" s="9">
        <f t="shared" si="36"/>
        <v>224.51460343258594</v>
      </c>
      <c r="J427" s="9">
        <f t="shared" si="36"/>
        <v>52.501436390310438</v>
      </c>
      <c r="K427" s="9">
        <f t="shared" si="36"/>
        <v>3.1429551880546907</v>
      </c>
      <c r="L427" s="9">
        <f t="shared" si="34"/>
        <v>1026.4917848065447</v>
      </c>
    </row>
    <row r="428" spans="1:12" x14ac:dyDescent="0.3">
      <c r="A428" s="2"/>
      <c r="B428" s="2"/>
      <c r="C428" s="2">
        <v>2011.5342470000001</v>
      </c>
      <c r="D428" s="2">
        <v>388.05500000000001</v>
      </c>
      <c r="E428" s="3">
        <f t="shared" si="33"/>
        <v>2172</v>
      </c>
      <c r="F428" s="4">
        <f>F427*SUM(economy!Z218:AB218)/SUM(economy!Z217:AB217)</f>
        <v>26474.24969858523</v>
      </c>
      <c r="G428" s="9">
        <f t="shared" si="36"/>
        <v>211.07992491173766</v>
      </c>
      <c r="H428" s="9">
        <f t="shared" si="36"/>
        <v>263.62844663486584</v>
      </c>
      <c r="I428" s="9">
        <f t="shared" si="36"/>
        <v>225.47289355708213</v>
      </c>
      <c r="J428" s="9">
        <f t="shared" si="36"/>
        <v>52.605212675388465</v>
      </c>
      <c r="K428" s="9">
        <f t="shared" si="36"/>
        <v>3.147505999321945</v>
      </c>
      <c r="L428" s="9">
        <f t="shared" si="34"/>
        <v>1030.9339837783959</v>
      </c>
    </row>
    <row r="429" spans="1:12" x14ac:dyDescent="0.3">
      <c r="A429" s="2"/>
      <c r="B429" s="2"/>
      <c r="C429" s="2">
        <v>2011.6191779999999</v>
      </c>
      <c r="D429" s="2">
        <v>388.49599999999998</v>
      </c>
      <c r="E429" s="3">
        <f t="shared" si="33"/>
        <v>2173</v>
      </c>
      <c r="F429" s="4">
        <f>F428*SUM(economy!Z219:AB219)/SUM(economy!Z218:AB218)</f>
        <v>26510.17846778606</v>
      </c>
      <c r="G429" s="9">
        <f t="shared" si="36"/>
        <v>212.69572418911611</v>
      </c>
      <c r="H429" s="9">
        <f t="shared" si="36"/>
        <v>265.38904193794809</v>
      </c>
      <c r="I429" s="9">
        <f t="shared" si="36"/>
        <v>226.42380957858589</v>
      </c>
      <c r="J429" s="9">
        <f t="shared" si="36"/>
        <v>52.70734856104869</v>
      </c>
      <c r="K429" s="9">
        <f t="shared" si="36"/>
        <v>3.15198141127855</v>
      </c>
      <c r="L429" s="9">
        <f t="shared" si="34"/>
        <v>1035.3679056779774</v>
      </c>
    </row>
    <row r="430" spans="1:12" x14ac:dyDescent="0.3">
      <c r="A430" s="2"/>
      <c r="B430" s="2"/>
      <c r="C430" s="2">
        <v>2011.7041099999999</v>
      </c>
      <c r="D430" s="2">
        <v>388.99200000000002</v>
      </c>
      <c r="E430" s="3">
        <f t="shared" si="33"/>
        <v>2174</v>
      </c>
      <c r="F430" s="4">
        <f>F429*SUM(economy!Z220:AB220)/SUM(economy!Z219:AB219)</f>
        <v>26545.512417799553</v>
      </c>
      <c r="G430" s="9">
        <f t="shared" si="36"/>
        <v>214.31371630217348</v>
      </c>
      <c r="H430" s="9">
        <f t="shared" si="36"/>
        <v>267.14816738406296</v>
      </c>
      <c r="I430" s="9">
        <f t="shared" si="36"/>
        <v>227.36735956894412</v>
      </c>
      <c r="J430" s="9">
        <f t="shared" si="36"/>
        <v>52.807866736351791</v>
      </c>
      <c r="K430" s="9">
        <f t="shared" si="36"/>
        <v>3.1563826825211709</v>
      </c>
      <c r="L430" s="9">
        <f t="shared" si="34"/>
        <v>1039.7934926740536</v>
      </c>
    </row>
    <row r="431" spans="1:12" x14ac:dyDescent="0.3">
      <c r="A431" s="2"/>
      <c r="B431" s="2"/>
      <c r="C431" s="2">
        <v>2011.7863010000001</v>
      </c>
      <c r="D431" s="2">
        <v>389.11599999999999</v>
      </c>
      <c r="E431" s="3">
        <f t="shared" si="33"/>
        <v>2175</v>
      </c>
      <c r="F431" s="4">
        <f>F430*SUM(economy!Z221:AB221)/SUM(economy!Z220:AB220)</f>
        <v>26580.261728196776</v>
      </c>
      <c r="G431" s="9">
        <f t="shared" si="36"/>
        <v>215.9338649473913</v>
      </c>
      <c r="H431" s="9">
        <f t="shared" si="36"/>
        <v>268.90577116526396</v>
      </c>
      <c r="I431" s="9">
        <f t="shared" si="36"/>
        <v>228.30355303705662</v>
      </c>
      <c r="J431" s="9">
        <f t="shared" si="36"/>
        <v>52.906789801546012</v>
      </c>
      <c r="K431" s="9">
        <f t="shared" si="36"/>
        <v>3.1607110593641843</v>
      </c>
      <c r="L431" s="9">
        <f t="shared" si="34"/>
        <v>1044.2106900106221</v>
      </c>
    </row>
    <row r="432" spans="1:12" x14ac:dyDescent="0.3">
      <c r="A432" s="2"/>
      <c r="B432" s="2"/>
      <c r="C432" s="2">
        <v>2011.8712330000001</v>
      </c>
      <c r="D432" s="2">
        <v>388.92899999999997</v>
      </c>
      <c r="E432" s="3">
        <f t="shared" si="33"/>
        <v>2176</v>
      </c>
      <c r="F432" s="4">
        <f>F431*SUM(economy!Z222:AB222)/SUM(economy!Z221:AB221)</f>
        <v>26614.436470241963</v>
      </c>
      <c r="G432" s="9">
        <f t="shared" si="36"/>
        <v>217.55613444253947</v>
      </c>
      <c r="H432" s="9">
        <f t="shared" si="36"/>
        <v>270.66180257195822</v>
      </c>
      <c r="I432" s="9">
        <f t="shared" si="36"/>
        <v>229.23240089351404</v>
      </c>
      <c r="J432" s="9">
        <f t="shared" si="36"/>
        <v>53.004140260583803</v>
      </c>
      <c r="K432" s="9">
        <f t="shared" si="36"/>
        <v>3.1649677756496057</v>
      </c>
      <c r="L432" s="9">
        <f t="shared" si="34"/>
        <v>1048.6194459442452</v>
      </c>
    </row>
    <row r="433" spans="1:12" x14ac:dyDescent="0.3">
      <c r="A433" s="2"/>
      <c r="B433" s="2"/>
      <c r="C433" s="2">
        <v>2011.9534249999999</v>
      </c>
      <c r="D433" s="2">
        <v>388.79700000000003</v>
      </c>
      <c r="E433" s="3">
        <f t="shared" si="33"/>
        <v>2177</v>
      </c>
      <c r="F433" s="4">
        <f>F432*SUM(economy!Z223:AB223)/SUM(economy!Z222:AB222)</f>
        <v>26648.046605671359</v>
      </c>
      <c r="G433" s="9">
        <f t="shared" si="36"/>
        <v>219.18048972006599</v>
      </c>
      <c r="H433" s="9">
        <f t="shared" si="36"/>
        <v>272.41621197971494</v>
      </c>
      <c r="I433" s="9">
        <f t="shared" si="36"/>
        <v>230.15391541551219</v>
      </c>
      <c r="J433" s="9">
        <f t="shared" si="36"/>
        <v>53.099940513910838</v>
      </c>
      <c r="K433" s="9">
        <f t="shared" si="36"/>
        <v>3.1691540525697541</v>
      </c>
      <c r="L433" s="9">
        <f t="shared" si="34"/>
        <v>1053.0197116817737</v>
      </c>
    </row>
    <row r="434" spans="1:12" x14ac:dyDescent="0.3">
      <c r="A434" s="2"/>
      <c r="B434" s="2"/>
      <c r="C434" s="2">
        <v>2012.0382509999999</v>
      </c>
      <c r="D434" s="2">
        <v>388.66699999999997</v>
      </c>
      <c r="E434" s="3">
        <f t="shared" si="33"/>
        <v>2178</v>
      </c>
      <c r="F434" s="4">
        <f>F433*SUM(economy!Z224:AB224)/SUM(economy!Z223:AB223)</f>
        <v>26681.101985570269</v>
      </c>
      <c r="G434" s="9">
        <f t="shared" si="36"/>
        <v>220.80689632041214</v>
      </c>
      <c r="H434" s="9">
        <f t="shared" si="36"/>
        <v>274.16895083599604</v>
      </c>
      <c r="I434" s="9">
        <f t="shared" si="36"/>
        <v>231.0681102120536</v>
      </c>
      <c r="J434" s="9">
        <f t="shared" si="36"/>
        <v>53.194212851523609</v>
      </c>
      <c r="K434" s="9">
        <f t="shared" si="36"/>
        <v>3.1732710985023598</v>
      </c>
      <c r="L434" s="9">
        <f t="shared" si="34"/>
        <v>1057.4114413184877</v>
      </c>
    </row>
    <row r="435" spans="1:12" x14ac:dyDescent="0.3">
      <c r="A435" s="2"/>
      <c r="B435" s="2"/>
      <c r="C435" s="2">
        <v>2012.1229510000001</v>
      </c>
      <c r="D435" s="2">
        <v>388.64600000000002</v>
      </c>
      <c r="E435" s="3">
        <f t="shared" si="33"/>
        <v>2179</v>
      </c>
      <c r="F435" s="4">
        <f>F434*SUM(economy!Z225:AB225)/SUM(economy!Z224:AB224)</f>
        <v>26713.612349346084</v>
      </c>
      <c r="G435" s="9">
        <f t="shared" si="36"/>
        <v>222.43532038525916</v>
      </c>
      <c r="H435" s="9">
        <f t="shared" si="36"/>
        <v>275.91997164681737</v>
      </c>
      <c r="I435" s="9">
        <f t="shared" si="36"/>
        <v>231.97500018944771</v>
      </c>
      <c r="J435" s="9">
        <f t="shared" si="36"/>
        <v>53.286979446291866</v>
      </c>
      <c r="K435" s="9">
        <f t="shared" si="36"/>
        <v>3.177320108857832</v>
      </c>
      <c r="L435" s="9">
        <f t="shared" si="34"/>
        <v>1061.794591776674</v>
      </c>
    </row>
    <row r="436" spans="1:12" x14ac:dyDescent="0.3">
      <c r="A436" s="2"/>
      <c r="B436" s="2"/>
      <c r="C436" s="2">
        <v>2012.202186</v>
      </c>
      <c r="D436" s="2">
        <v>388.67200000000003</v>
      </c>
      <c r="E436" s="3">
        <f t="shared" si="33"/>
        <v>2180</v>
      </c>
      <c r="F436" s="4">
        <f>F435*SUM(economy!Z226:AB226)/SUM(economy!Z225:AB225)</f>
        <v>26745.587323794884</v>
      </c>
      <c r="G436" s="9">
        <f t="shared" si="36"/>
        <v>224.0657286507122</v>
      </c>
      <c r="H436" s="9">
        <f t="shared" si="36"/>
        <v>277.66922796335052</v>
      </c>
      <c r="I436" s="9">
        <f t="shared" si="36"/>
        <v>232.8746015171196</v>
      </c>
      <c r="J436" s="9">
        <f t="shared" si="36"/>
        <v>53.378262347541948</v>
      </c>
      <c r="K436" s="9">
        <f t="shared" si="36"/>
        <v>3.1813022659384087</v>
      </c>
      <c r="L436" s="9">
        <f t="shared" si="34"/>
        <v>1066.1691227446627</v>
      </c>
    </row>
    <row r="437" spans="1:12" x14ac:dyDescent="0.3">
      <c r="A437" s="2"/>
      <c r="B437" s="2"/>
      <c r="C437" s="2">
        <v>2012.286885</v>
      </c>
      <c r="D437" s="2">
        <v>388.83199999999999</v>
      </c>
      <c r="E437" s="3">
        <f t="shared" si="33"/>
        <v>2181</v>
      </c>
      <c r="F437" s="4">
        <f>F436*SUM(economy!Z227:AB227)/SUM(economy!Z226:AB226)</f>
        <v>26777.036422259069</v>
      </c>
      <c r="G437" s="9">
        <f t="shared" si="36"/>
        <v>225.69808844042737</v>
      </c>
      <c r="H437" s="9">
        <f t="shared" si="36"/>
        <v>279.41667436847376</v>
      </c>
      <c r="I437" s="9">
        <f t="shared" si="36"/>
        <v>233.76693159373767</v>
      </c>
      <c r="J437" s="9">
        <f t="shared" si="36"/>
        <v>53.468083474897142</v>
      </c>
      <c r="K437" s="9">
        <f t="shared" si="36"/>
        <v>3.1852187388089037</v>
      </c>
      <c r="L437" s="9">
        <f t="shared" si="34"/>
        <v>1070.5349966163449</v>
      </c>
    </row>
    <row r="438" spans="1:12" x14ac:dyDescent="0.3">
      <c r="A438" s="2"/>
      <c r="B438" s="2"/>
      <c r="C438" s="2">
        <v>2012.3688520000001</v>
      </c>
      <c r="D438" s="2">
        <v>389.13200000000001</v>
      </c>
      <c r="E438" s="3">
        <f t="shared" si="33"/>
        <v>2182</v>
      </c>
      <c r="F438" s="4">
        <f>F437*SUM(economy!Z228:AB228)/SUM(economy!Z227:AB227)</f>
        <v>26807.969043873625</v>
      </c>
      <c r="G438" s="9">
        <f t="shared" si="36"/>
        <v>227.3323676586873</v>
      </c>
      <c r="H438" s="9">
        <f t="shared" si="36"/>
        <v>281.16226646328079</v>
      </c>
      <c r="I438" s="9">
        <f t="shared" si="36"/>
        <v>234.65200901366913</v>
      </c>
      <c r="J438" s="9">
        <f t="shared" si="36"/>
        <v>53.556464612371045</v>
      </c>
      <c r="K438" s="9">
        <f t="shared" si="36"/>
        <v>3.189070683178763</v>
      </c>
      <c r="L438" s="9">
        <f t="shared" si="34"/>
        <v>1074.8921784311869</v>
      </c>
    </row>
    <row r="439" spans="1:12" x14ac:dyDescent="0.3">
      <c r="A439" s="2"/>
      <c r="B439" s="2"/>
      <c r="C439" s="2">
        <v>2012.4535519999999</v>
      </c>
      <c r="D439" s="2">
        <v>389.55700000000002</v>
      </c>
      <c r="E439" s="3">
        <f t="shared" si="33"/>
        <v>2183</v>
      </c>
      <c r="F439" s="4">
        <f>F438*SUM(economy!Z229:AB229)/SUM(economy!Z228:AB228)</f>
        <v>26838.394472899072</v>
      </c>
      <c r="G439" s="9">
        <f t="shared" ref="G439:K454" si="37">G438*(1-G$5)+G$4*$F438*$L$4/1000</f>
        <v>228.96853478343075</v>
      </c>
      <c r="H439" s="9">
        <f t="shared" si="37"/>
        <v>282.90596085355588</v>
      </c>
      <c r="I439" s="9">
        <f t="shared" si="37"/>
        <v>235.52985353377278</v>
      </c>
      <c r="J439" s="9">
        <f t="shared" si="37"/>
        <v>53.643427402709918</v>
      </c>
      <c r="K439" s="9">
        <f t="shared" si="37"/>
        <v>3.192859241295142</v>
      </c>
      <c r="L439" s="9">
        <f t="shared" si="34"/>
        <v>1079.2406358147646</v>
      </c>
    </row>
    <row r="440" spans="1:12" x14ac:dyDescent="0.3">
      <c r="A440" s="2"/>
      <c r="B440" s="2"/>
      <c r="C440" s="2">
        <v>2012.535519</v>
      </c>
      <c r="D440" s="2">
        <v>390.20600000000002</v>
      </c>
      <c r="E440" s="3">
        <f t="shared" si="33"/>
        <v>2184</v>
      </c>
      <c r="F440" s="4">
        <f>F439*SUM(economy!Z230:AB230)/SUM(economy!Z229:AB229)</f>
        <v>26868.321878138042</v>
      </c>
      <c r="G440" s="9">
        <f t="shared" si="37"/>
        <v>230.60655885924149</v>
      </c>
      <c r="H440" s="9">
        <f t="shared" si="37"/>
        <v>284.64771513622361</v>
      </c>
      <c r="I440" s="9">
        <f t="shared" si="37"/>
        <v>236.4004860405372</v>
      </c>
      <c r="J440" s="9">
        <f t="shared" si="37"/>
        <v>53.728993341979887</v>
      </c>
      <c r="K440" s="9">
        <f t="shared" si="37"/>
        <v>3.196585541846737</v>
      </c>
      <c r="L440" s="9">
        <f t="shared" si="34"/>
        <v>1083.580338919829</v>
      </c>
    </row>
    <row r="441" spans="1:12" x14ac:dyDescent="0.3">
      <c r="A441" s="2"/>
      <c r="B441" s="2"/>
      <c r="C441" s="2">
        <v>2012.6202189999999</v>
      </c>
      <c r="D441" s="2">
        <v>390.88200000000001</v>
      </c>
      <c r="E441" s="3">
        <f t="shared" si="33"/>
        <v>2185</v>
      </c>
      <c r="F441" s="4">
        <f>F440*SUM(economy!Z231:AB231)/SUM(economy!Z230:AB230)</f>
        <v>26897.760312433646</v>
      </c>
      <c r="G441" s="9">
        <f t="shared" si="37"/>
        <v>232.24640949030155</v>
      </c>
      <c r="H441" s="9">
        <f t="shared" si="37"/>
        <v>286.38748788578124</v>
      </c>
      <c r="I441" s="9">
        <f t="shared" si="37"/>
        <v>237.26392851757237</v>
      </c>
      <c r="J441" s="9">
        <f t="shared" si="37"/>
        <v>53.813183774394965</v>
      </c>
      <c r="K441" s="9">
        <f t="shared" si="37"/>
        <v>3.2002506998780662</v>
      </c>
      <c r="L441" s="9">
        <f t="shared" si="34"/>
        <v>1087.9112603679282</v>
      </c>
    </row>
    <row r="442" spans="1:12" x14ac:dyDescent="0.3">
      <c r="A442" s="2"/>
      <c r="B442" s="2"/>
      <c r="C442" s="2">
        <v>2012.7049179999999</v>
      </c>
      <c r="D442" s="2">
        <v>391.31200000000001</v>
      </c>
      <c r="E442" s="3">
        <f t="shared" si="33"/>
        <v>2186</v>
      </c>
      <c r="F442" s="4">
        <f>F441*SUM(economy!Z232:AB232)/SUM(economy!Z231:AB231)</f>
        <v>26926.718712247151</v>
      </c>
      <c r="G442" s="9">
        <f t="shared" si="37"/>
        <v>233.88805683331393</v>
      </c>
      <c r="H442" s="9">
        <f t="shared" si="37"/>
        <v>288.12523864072091</v>
      </c>
      <c r="I442" s="9">
        <f t="shared" si="37"/>
        <v>238.12020401346217</v>
      </c>
      <c r="J442" s="9">
        <f t="shared" si="37"/>
        <v>53.896019887381584</v>
      </c>
      <c r="K442" s="9">
        <f t="shared" si="37"/>
        <v>3.2038558167139235</v>
      </c>
      <c r="L442" s="9">
        <f t="shared" si="34"/>
        <v>1092.2333751915926</v>
      </c>
    </row>
    <row r="443" spans="1:12" x14ac:dyDescent="0.3">
      <c r="A443" s="2"/>
      <c r="B443" s="2"/>
      <c r="C443" s="2">
        <v>2012.786885</v>
      </c>
      <c r="D443" s="2">
        <v>391.32299999999998</v>
      </c>
      <c r="E443" s="3">
        <f t="shared" si="33"/>
        <v>2187</v>
      </c>
      <c r="F443" s="4">
        <f>F442*SUM(economy!Z233:AB233)/SUM(economy!Z232:AB232)</f>
        <v>26955.205897312531</v>
      </c>
      <c r="G443" s="9">
        <f t="shared" si="37"/>
        <v>235.53147159039943</v>
      </c>
      <c r="H443" s="9">
        <f t="shared" si="37"/>
        <v>289.86092788994995</v>
      </c>
      <c r="I443" s="9">
        <f t="shared" si="37"/>
        <v>238.96933660998525</v>
      </c>
      <c r="J443" s="9">
        <f t="shared" si="37"/>
        <v>53.977522706875547</v>
      </c>
      <c r="K443" s="9">
        <f t="shared" si="37"/>
        <v>3.2074019798937363</v>
      </c>
      <c r="L443" s="9">
        <f t="shared" si="34"/>
        <v>1096.5466607771039</v>
      </c>
    </row>
    <row r="444" spans="1:12" x14ac:dyDescent="0.3">
      <c r="A444" s="2"/>
      <c r="B444" s="2"/>
      <c r="C444" s="2">
        <v>2012.8715850000001</v>
      </c>
      <c r="D444" s="2">
        <v>391.15600000000001</v>
      </c>
      <c r="E444" s="3">
        <f t="shared" si="33"/>
        <v>2188</v>
      </c>
      <c r="F444" s="4">
        <f>F443*SUM(economy!Z234:AB234)/SUM(economy!Z233:AB233)</f>
        <v>26983.230570365733</v>
      </c>
      <c r="G444" s="9">
        <f t="shared" si="37"/>
        <v>237.1766250019725</v>
      </c>
      <c r="H444" s="9">
        <f t="shared" si="37"/>
        <v>291.59451705921595</v>
      </c>
      <c r="I444" s="9">
        <f t="shared" si="37"/>
        <v>239.8113513907102</v>
      </c>
      <c r="J444" s="9">
        <f t="shared" si="37"/>
        <v>54.057713092847081</v>
      </c>
      <c r="K444" s="9">
        <f t="shared" si="37"/>
        <v>3.2108902631155281</v>
      </c>
      <c r="L444" s="9">
        <f t="shared" si="34"/>
        <v>1100.8510968078613</v>
      </c>
    </row>
    <row r="445" spans="1:12" x14ac:dyDescent="0.3">
      <c r="E445" s="3">
        <f t="shared" si="33"/>
        <v>2189</v>
      </c>
      <c r="F445" s="4">
        <f>F444*SUM(economy!Z235:AB235)/SUM(economy!Z234:AB234)</f>
        <v>27010.801316946228</v>
      </c>
      <c r="G445" s="9">
        <f t="shared" si="37"/>
        <v>238.82348883960046</v>
      </c>
      <c r="H445" s="9">
        <f t="shared" si="37"/>
        <v>293.32596849754384</v>
      </c>
      <c r="I445" s="9">
        <f t="shared" si="37"/>
        <v>240.6462744099718</v>
      </c>
      <c r="J445" s="9">
        <f t="shared" si="37"/>
        <v>54.136611735049783</v>
      </c>
      <c r="K445" s="9">
        <f t="shared" si="37"/>
        <v>3.2143217261892216</v>
      </c>
      <c r="L445" s="9">
        <f t="shared" si="34"/>
        <v>1105.1466652083552</v>
      </c>
    </row>
    <row r="446" spans="1:12" x14ac:dyDescent="0.3">
      <c r="E446" s="3">
        <f t="shared" si="33"/>
        <v>2190</v>
      </c>
      <c r="F446" s="4">
        <f>F445*SUM(economy!Z236:AB236)/SUM(economy!Z235:AB235)</f>
        <v>27037.926605268618</v>
      </c>
      <c r="G446" s="9">
        <f t="shared" si="37"/>
        <v>240.47203539885069</v>
      </c>
      <c r="H446" s="9">
        <f t="shared" si="37"/>
        <v>295.05524546369122</v>
      </c>
      <c r="I446" s="9">
        <f t="shared" si="37"/>
        <v>241.47413266223379</v>
      </c>
      <c r="J446" s="9">
        <f t="shared" si="37"/>
        <v>54.214239148989108</v>
      </c>
      <c r="K446" s="9">
        <f t="shared" si="37"/>
        <v>3.217697414998999</v>
      </c>
      <c r="L446" s="9">
        <f t="shared" si="34"/>
        <v>1109.4333500887637</v>
      </c>
    </row>
    <row r="447" spans="1:12" x14ac:dyDescent="0.3">
      <c r="E447" s="3">
        <f t="shared" si="33"/>
        <v>2191</v>
      </c>
      <c r="F447" s="4">
        <f>F446*SUM(economy!Z237:AB237)/SUM(economy!Z236:AB236)</f>
        <v>27064.614786162241</v>
      </c>
      <c r="G447" s="9">
        <f t="shared" si="37"/>
        <v>242.12223749213001</v>
      </c>
      <c r="H447" s="9">
        <f t="shared" si="37"/>
        <v>296.78231211262965</v>
      </c>
      <c r="I447" s="9">
        <f t="shared" si="37"/>
        <v>242.29495405184363</v>
      </c>
      <c r="J447" s="9">
        <f t="shared" si="37"/>
        <v>54.290615672106064</v>
      </c>
      <c r="K447" s="9">
        <f t="shared" si="37"/>
        <v>3.2210183614744441</v>
      </c>
      <c r="L447" s="9">
        <f t="shared" si="34"/>
        <v>1113.7111376901839</v>
      </c>
    </row>
    <row r="448" spans="1:12" x14ac:dyDescent="0.3">
      <c r="E448" s="3">
        <f t="shared" si="33"/>
        <v>2192</v>
      </c>
      <c r="F448" s="4">
        <f>F447*SUM(economy!Z238:AB238)/SUM(economy!Z237:AB237)</f>
        <v>27090.874093076192</v>
      </c>
      <c r="G448" s="9">
        <f t="shared" si="37"/>
        <v>243.7740684415202</v>
      </c>
      <c r="H448" s="9">
        <f t="shared" si="37"/>
        <v>298.50713348205676</v>
      </c>
      <c r="I448" s="9">
        <f t="shared" si="37"/>
        <v>243.10876736318417</v>
      </c>
      <c r="J448" s="9">
        <f t="shared" si="37"/>
        <v>54.365761460171896</v>
      </c>
      <c r="K448" s="9">
        <f t="shared" si="37"/>
        <v>3.2242855835702029</v>
      </c>
      <c r="L448" s="9">
        <f t="shared" si="34"/>
        <v>1117.9800163305033</v>
      </c>
    </row>
    <row r="449" spans="5:12" x14ac:dyDescent="0.3">
      <c r="E449" s="3">
        <f t="shared" si="33"/>
        <v>2193</v>
      </c>
      <c r="F449" s="4">
        <f>F448*SUM(economy!Z239:AB239)/SUM(economy!Z238:AB238)</f>
        <v>27116.712642147679</v>
      </c>
      <c r="G449" s="9">
        <f t="shared" si="37"/>
        <v>245.42750207161404</v>
      </c>
      <c r="H449" s="9">
        <f t="shared" si="37"/>
        <v>300.22967547894638</v>
      </c>
      <c r="I449" s="9">
        <f t="shared" si="37"/>
        <v>243.91560223122661</v>
      </c>
      <c r="J449" s="9">
        <f t="shared" si="37"/>
        <v>54.439696483889271</v>
      </c>
      <c r="K449" s="9">
        <f t="shared" si="37"/>
        <v>3.2275000852538858</v>
      </c>
      <c r="L449" s="9">
        <f t="shared" si="34"/>
        <v>1122.2399763509302</v>
      </c>
    </row>
    <row r="450" spans="5:12" x14ac:dyDescent="0.3">
      <c r="E450" s="3">
        <f t="shared" si="33"/>
        <v>2194</v>
      </c>
      <c r="F450" s="4">
        <f>F449*SUM(economy!Z240:AB240)/SUM(economy!Z239:AB239)</f>
        <v>27142.138432332034</v>
      </c>
      <c r="G450" s="9">
        <f t="shared" si="37"/>
        <v>247.08251270235544</v>
      </c>
      <c r="H450" s="9">
        <f t="shared" si="37"/>
        <v>301.94990486614188</v>
      </c>
      <c r="I450" s="9">
        <f t="shared" si="37"/>
        <v>244.71548911248911</v>
      </c>
      <c r="J450" s="9">
        <f t="shared" si="37"/>
        <v>54.512440525695645</v>
      </c>
      <c r="K450" s="9">
        <f t="shared" si="37"/>
        <v>3.2306628565019335</v>
      </c>
      <c r="L450" s="9">
        <f t="shared" si="34"/>
        <v>1126.4910100631839</v>
      </c>
    </row>
    <row r="451" spans="5:12" x14ac:dyDescent="0.3">
      <c r="E451" s="3">
        <f t="shared" si="33"/>
        <v>2195</v>
      </c>
      <c r="F451" s="4">
        <f>F450*SUM(economy!Z241:AB241)/SUM(economy!Z240:AB240)</f>
        <v>27167.159345591215</v>
      </c>
      <c r="G451" s="9">
        <f t="shared" si="37"/>
        <v>248.73907514188744</v>
      </c>
      <c r="H451" s="9">
        <f t="shared" si="37"/>
        <v>303.6677892489987</v>
      </c>
      <c r="I451" s="9">
        <f t="shared" si="37"/>
        <v>245.50845925640462</v>
      </c>
      <c r="J451" s="9">
        <f t="shared" si="37"/>
        <v>54.58401317676455</v>
      </c>
      <c r="K451" s="9">
        <f t="shared" si="37"/>
        <v>3.2337748733032203</v>
      </c>
      <c r="L451" s="9">
        <f t="shared" si="34"/>
        <v>1130.7331116973585</v>
      </c>
    </row>
    <row r="452" spans="5:12" x14ac:dyDescent="0.3">
      <c r="E452" s="3">
        <f t="shared" si="33"/>
        <v>2196</v>
      </c>
      <c r="F452" s="4">
        <f>F451*SUM(economy!Z242:AB242)/SUM(economy!Z241:AB241)</f>
        <v>27191.783147139766</v>
      </c>
      <c r="G452" s="9">
        <f t="shared" si="37"/>
        <v>250.39716467941179</v>
      </c>
      <c r="H452" s="9">
        <f t="shared" si="37"/>
        <v>305.38329706208117</v>
      </c>
      <c r="I452" s="9">
        <f t="shared" si="37"/>
        <v>246.29454467710153</v>
      </c>
      <c r="J452" s="9">
        <f t="shared" si="37"/>
        <v>54.654433834200276</v>
      </c>
      <c r="K452" s="9">
        <f t="shared" si="37"/>
        <v>3.2368370976700831</v>
      </c>
      <c r="L452" s="9">
        <f t="shared" si="34"/>
        <v>1134.9662773504647</v>
      </c>
    </row>
    <row r="453" spans="5:12" x14ac:dyDescent="0.3">
      <c r="E453" s="3">
        <f t="shared" si="33"/>
        <v>2197</v>
      </c>
      <c r="F453" s="4">
        <f>F452*SUM(economy!Z243:AB243)/SUM(economy!Z242:AB242)</f>
        <v>27216.01748574536</v>
      </c>
      <c r="G453" s="9">
        <f t="shared" si="37"/>
        <v>252.0567570780635</v>
      </c>
      <c r="H453" s="9">
        <f t="shared" si="37"/>
        <v>307.09639755591922</v>
      </c>
      <c r="I453" s="9">
        <f t="shared" si="37"/>
        <v>247.07377812559992</v>
      </c>
      <c r="J453" s="9">
        <f t="shared" si="37"/>
        <v>54.72372169842167</v>
      </c>
      <c r="K453" s="9">
        <f t="shared" si="37"/>
        <v>3.2398504776565638</v>
      </c>
      <c r="L453" s="9">
        <f t="shared" si="34"/>
        <v>1139.1905049356608</v>
      </c>
    </row>
    <row r="454" spans="5:12" x14ac:dyDescent="0.3">
      <c r="E454" s="3">
        <f t="shared" si="33"/>
        <v>2198</v>
      </c>
      <c r="F454" s="4">
        <f>F453*SUM(economy!Z244:AB244)/SUM(economy!Z243:AB243)</f>
        <v>27239.869894082232</v>
      </c>
      <c r="G454" s="9">
        <f t="shared" si="37"/>
        <v>253.71782856780382</v>
      </c>
      <c r="H454" s="9">
        <f t="shared" si="37"/>
        <v>308.80706078382963</v>
      </c>
      <c r="I454" s="9">
        <f t="shared" si="37"/>
        <v>247.84619306242604</v>
      </c>
      <c r="J454" s="9">
        <f t="shared" si="37"/>
        <v>54.791895770730704</v>
      </c>
      <c r="K454" s="9">
        <f t="shared" si="37"/>
        <v>3.242815947383578</v>
      </c>
      <c r="L454" s="9">
        <f t="shared" si="34"/>
        <v>1143.4057941321737</v>
      </c>
    </row>
    <row r="455" spans="5:12" x14ac:dyDescent="0.3">
      <c r="E455" s="3">
        <f t="shared" si="33"/>
        <v>2199</v>
      </c>
      <c r="F455" s="4">
        <f>F454*SUM(economy!Z245:AB245)/SUM(economy!Z244:AB244)</f>
        <v>27263.347789135554</v>
      </c>
      <c r="G455" s="9">
        <f t="shared" ref="G455:K470" si="38">G454*(1-G$5)+G$4*$F454*$L$4/1000</f>
        <v>255.38035583833465</v>
      </c>
      <c r="H455" s="9">
        <f t="shared" si="38"/>
        <v>310.51525758880683</v>
      </c>
      <c r="I455" s="9">
        <f t="shared" si="38"/>
        <v>248.61182363064779</v>
      </c>
      <c r="J455" s="9">
        <f t="shared" si="38"/>
        <v>54.858974851061411</v>
      </c>
      <c r="K455" s="9">
        <f t="shared" si="38"/>
        <v>3.2457344270707793</v>
      </c>
      <c r="L455" s="9">
        <f t="shared" si="34"/>
        <v>1147.6121463359214</v>
      </c>
    </row>
    <row r="456" spans="5:12" x14ac:dyDescent="0.3">
      <c r="E456" s="3">
        <f t="shared" si="33"/>
        <v>2200</v>
      </c>
      <c r="F456" s="4">
        <f>F455*SUM(economy!Z246:AB246)/SUM(economy!Z245:AB245)</f>
        <v>27286.458472654391</v>
      </c>
      <c r="G456" s="9">
        <f t="shared" si="38"/>
        <v>257.04431603203778</v>
      </c>
      <c r="H456" s="9">
        <f t="shared" si="38"/>
        <v>312.22095959048744</v>
      </c>
      <c r="I456" s="9">
        <f t="shared" si="38"/>
        <v>249.37070462933261</v>
      </c>
      <c r="J456" s="9">
        <f t="shared" si="38"/>
        <v>54.924977535904851</v>
      </c>
      <c r="K456" s="9">
        <f t="shared" si="38"/>
        <v>3.2486068230748684</v>
      </c>
      <c r="L456" s="9">
        <f t="shared" si="34"/>
        <v>1151.8095646108377</v>
      </c>
    </row>
    <row r="457" spans="5:12" x14ac:dyDescent="0.3">
      <c r="E457" s="3">
        <f t="shared" si="33"/>
        <v>2201</v>
      </c>
      <c r="F457" s="4">
        <f>F456*SUM(economy!Z247:AB247)/SUM(economy!Z246:AB246)</f>
        <v>27309.209131651609</v>
      </c>
      <c r="G457" s="9">
        <f t="shared" si="38"/>
        <v>258.70968673694159</v>
      </c>
      <c r="H457" s="9">
        <f t="shared" si="38"/>
        <v>313.92413917219375</v>
      </c>
      <c r="I457" s="9">
        <f t="shared" si="38"/>
        <v>250.12287148742979</v>
      </c>
      <c r="J457" s="9">
        <f t="shared" si="38"/>
        <v>54.989922216405816</v>
      </c>
      <c r="K457" s="9">
        <f t="shared" si="38"/>
        <v>3.2514340279340921</v>
      </c>
      <c r="L457" s="9">
        <f t="shared" si="34"/>
        <v>1155.9980536409053</v>
      </c>
    </row>
    <row r="458" spans="5:12" x14ac:dyDescent="0.3">
      <c r="E458" s="3">
        <f t="shared" ref="E458:E521" si="39">1+E457</f>
        <v>2202</v>
      </c>
      <c r="F458" s="4">
        <f>F457*SUM(economy!Z248:AB248)/SUM(economy!Z247:AB247)</f>
        <v>27331.606838948661</v>
      </c>
      <c r="G458" s="9">
        <f t="shared" si="38"/>
        <v>260.37644597971843</v>
      </c>
      <c r="H458" s="9">
        <f t="shared" si="38"/>
        <v>315.62476946805907</v>
      </c>
      <c r="I458" s="9">
        <f t="shared" si="38"/>
        <v>250.86836023807854</v>
      </c>
      <c r="J458" s="9">
        <f t="shared" si="38"/>
        <v>55.053827076626931</v>
      </c>
      <c r="K458" s="9">
        <f t="shared" si="38"/>
        <v>3.2542169204187075</v>
      </c>
      <c r="L458" s="9">
        <f t="shared" ref="L458:L521" si="40">SUM(G458:K458,L$5)</f>
        <v>1160.1776196829016</v>
      </c>
    </row>
    <row r="459" spans="5:12" x14ac:dyDescent="0.3">
      <c r="E459" s="3">
        <f t="shared" si="39"/>
        <v>2203</v>
      </c>
      <c r="F459" s="4">
        <f>F458*SUM(economy!Z249:AB249)/SUM(economy!Z248:AB248)</f>
        <v>27353.658553763609</v>
      </c>
      <c r="G459" s="9">
        <f t="shared" si="38"/>
        <v>262.0445722187153</v>
      </c>
      <c r="H459" s="9">
        <f t="shared" si="38"/>
        <v>317.32282435024024</v>
      </c>
      <c r="I459" s="9">
        <f t="shared" si="38"/>
        <v>251.60720749334251</v>
      </c>
      <c r="J459" s="9">
        <f t="shared" si="38"/>
        <v>55.116710091975854</v>
      </c>
      <c r="K459" s="9">
        <f t="shared" si="38"/>
        <v>3.2569563655871629</v>
      </c>
      <c r="L459" s="9">
        <f t="shared" si="40"/>
        <v>1164.3482705198612</v>
      </c>
    </row>
    <row r="460" spans="5:12" x14ac:dyDescent="0.3">
      <c r="E460" s="3">
        <f t="shared" si="39"/>
        <v>2204</v>
      </c>
      <c r="F460" s="4">
        <f>F459*SUM(economy!Z250:AB250)/SUM(economy!Z249:AB249)</f>
        <v>27375.371122339882</v>
      </c>
      <c r="G460" s="9">
        <f t="shared" si="38"/>
        <v>263.71404433702014</v>
      </c>
      <c r="H460" s="9">
        <f t="shared" si="38"/>
        <v>319.01827841622031</v>
      </c>
      <c r="I460" s="9">
        <f t="shared" si="38"/>
        <v>252.33945041937204</v>
      </c>
      <c r="J460" s="9">
        <f t="shared" si="38"/>
        <v>55.17858902779134</v>
      </c>
      <c r="K460" s="9">
        <f t="shared" si="38"/>
        <v>3.2596532148477824</v>
      </c>
      <c r="L460" s="9">
        <f t="shared" si="40"/>
        <v>1168.5100154152515</v>
      </c>
    </row>
    <row r="461" spans="5:12" x14ac:dyDescent="0.3">
      <c r="E461" s="3">
        <f t="shared" si="39"/>
        <v>2205</v>
      </c>
      <c r="F461" s="4">
        <f>F460*SUM(economy!Z251:AB251)/SUM(economy!Z250:AB250)</f>
        <v>27396.751278614829</v>
      </c>
      <c r="G461" s="9">
        <f t="shared" si="38"/>
        <v>265.38484163556672</v>
      </c>
      <c r="H461" s="9">
        <f t="shared" si="38"/>
        <v>320.7111069762052</v>
      </c>
      <c r="I461" s="9">
        <f t="shared" si="38"/>
        <v>253.06512671199411</v>
      </c>
      <c r="J461" s="9">
        <f t="shared" si="38"/>
        <v>55.239481438083899</v>
      </c>
      <c r="K461" s="9">
        <f t="shared" si="38"/>
        <v>3.2623083060256977</v>
      </c>
      <c r="L461" s="9">
        <f t="shared" si="40"/>
        <v>1172.6628650678758</v>
      </c>
    </row>
    <row r="462" spans="5:12" x14ac:dyDescent="0.3">
      <c r="E462" s="3">
        <f t="shared" si="39"/>
        <v>2206</v>
      </c>
      <c r="F462" s="4">
        <f>F461*SUM(economy!Z252:AB252)/SUM(economy!Z251:AB251)</f>
        <v>27417.805644925531</v>
      </c>
      <c r="G462" s="9">
        <f t="shared" si="38"/>
        <v>267.0569438262803</v>
      </c>
      <c r="H462" s="9">
        <f t="shared" si="38"/>
        <v>322.40128604061772</v>
      </c>
      <c r="I462" s="9">
        <f t="shared" si="38"/>
        <v>253.78427457273045</v>
      </c>
      <c r="J462" s="9">
        <f t="shared" si="38"/>
        <v>55.299404664426831</v>
      </c>
      <c r="K462" s="9">
        <f t="shared" si="38"/>
        <v>3.2649224634348326</v>
      </c>
      <c r="L462" s="9">
        <f t="shared" si="40"/>
        <v>1176.80683156749</v>
      </c>
    </row>
    <row r="463" spans="5:12" x14ac:dyDescent="0.3">
      <c r="E463" s="3">
        <f t="shared" si="39"/>
        <v>2207</v>
      </c>
      <c r="F463" s="4">
        <f>F462*SUM(economy!Z253:AB253)/SUM(economy!Z252:AB252)</f>
        <v>27438.540732750636</v>
      </c>
      <c r="G463" s="9">
        <f t="shared" si="38"/>
        <v>268.73033102526637</v>
      </c>
      <c r="H463" s="9">
        <f t="shared" si="38"/>
        <v>324.08879230769242</v>
      </c>
      <c r="I463" s="9">
        <f t="shared" si="38"/>
        <v>254.49693268524356</v>
      </c>
      <c r="J463" s="9">
        <f t="shared" si="38"/>
        <v>55.358375834993495</v>
      </c>
      <c r="K463" s="9">
        <f t="shared" si="38"/>
        <v>3.2674964979546988</v>
      </c>
      <c r="L463" s="9">
        <f t="shared" si="40"/>
        <v>1180.9419283511504</v>
      </c>
    </row>
    <row r="464" spans="5:12" x14ac:dyDescent="0.3">
      <c r="E464" s="3">
        <f t="shared" si="39"/>
        <v>2208</v>
      </c>
      <c r="F464" s="4">
        <f>F463*SUM(economy!Z254:AB254)/SUM(economy!Z253:AB253)</f>
        <v>27458.962943486076</v>
      </c>
      <c r="G464" s="9">
        <f t="shared" si="38"/>
        <v>270.40498374604459</v>
      </c>
      <c r="H464" s="9">
        <f t="shared" si="38"/>
        <v>325.7736031511742</v>
      </c>
      <c r="I464" s="9">
        <f t="shared" si="38"/>
        <v>255.20314019221027</v>
      </c>
      <c r="J464" s="9">
        <f t="shared" si="38"/>
        <v>55.416411863736613</v>
      </c>
      <c r="K464" s="9">
        <f t="shared" si="38"/>
        <v>3.2700312071118045</v>
      </c>
      <c r="L464" s="9">
        <f t="shared" si="40"/>
        <v>1185.0681701602775</v>
      </c>
    </row>
    <row r="465" spans="5:12" x14ac:dyDescent="0.3">
      <c r="E465" s="3">
        <f t="shared" si="39"/>
        <v>2209</v>
      </c>
      <c r="F465" s="4">
        <f>F464*SUM(economy!Z255:AB255)/SUM(economy!Z254:AB254)</f>
        <v>27479.07856925347</v>
      </c>
      <c r="G465" s="9">
        <f t="shared" si="38"/>
        <v>272.08088289283012</v>
      </c>
      <c r="H465" s="9">
        <f t="shared" si="38"/>
        <v>327.45569660812339</v>
      </c>
      <c r="I465" s="9">
        <f t="shared" si="38"/>
        <v>255.90293667262236</v>
      </c>
      <c r="J465" s="9">
        <f t="shared" si="38"/>
        <v>55.473529449705502</v>
      </c>
      <c r="K465" s="9">
        <f t="shared" si="38"/>
        <v>3.2725273751654491</v>
      </c>
      <c r="L465" s="9">
        <f t="shared" si="40"/>
        <v>1189.1855729984468</v>
      </c>
    </row>
    <row r="466" spans="5:12" x14ac:dyDescent="0.3">
      <c r="E466" s="3">
        <f t="shared" si="39"/>
        <v>2210</v>
      </c>
      <c r="F466" s="4">
        <f>F465*SUM(economy!Z256:AB256)/SUM(economy!Z255:AB255)</f>
        <v>27498.893793739106</v>
      </c>
      <c r="G466" s="9">
        <f t="shared" si="38"/>
        <v>273.75800975386437</v>
      </c>
      <c r="H466" s="9">
        <f t="shared" si="38"/>
        <v>329.13505136683074</v>
      </c>
      <c r="I466" s="9">
        <f t="shared" si="38"/>
        <v>256.59636211951329</v>
      </c>
      <c r="J466" s="9">
        <f t="shared" si="38"/>
        <v>55.529745076497221</v>
      </c>
      <c r="K466" s="9">
        <f t="shared" si="38"/>
        <v>3.2749857731977139</v>
      </c>
      <c r="L466" s="9">
        <f t="shared" si="40"/>
        <v>1193.2941540899033</v>
      </c>
    </row>
    <row r="467" spans="5:12" x14ac:dyDescent="0.3">
      <c r="E467" s="3">
        <f t="shared" si="39"/>
        <v>2211</v>
      </c>
      <c r="F467" s="4">
        <f>F466*SUM(economy!Z257:AB257)/SUM(economy!Z256:AB256)</f>
        <v>27518.414693062154</v>
      </c>
      <c r="G467" s="9">
        <f t="shared" si="38"/>
        <v>275.4363459947968</v>
      </c>
      <c r="H467" s="9">
        <f t="shared" si="38"/>
        <v>330.81164675484388</v>
      </c>
      <c r="I467" s="9">
        <f t="shared" si="38"/>
        <v>257.28345691810989</v>
      </c>
      <c r="J467" s="9">
        <f t="shared" si="38"/>
        <v>55.585075011837539</v>
      </c>
      <c r="K467" s="9">
        <f t="shared" si="38"/>
        <v>3.2774071592074319</v>
      </c>
      <c r="L467" s="9">
        <f t="shared" si="40"/>
        <v>1197.3939318387954</v>
      </c>
    </row>
    <row r="468" spans="5:12" x14ac:dyDescent="0.3">
      <c r="E468" s="3">
        <f t="shared" si="39"/>
        <v>2212</v>
      </c>
      <c r="F468" s="4">
        <f>F467*SUM(economy!Z258:AB258)/SUM(economy!Z257:AB257)</f>
        <v>27537.647236670455</v>
      </c>
      <c r="G468" s="9">
        <f t="shared" si="38"/>
        <v>277.11587365211983</v>
      </c>
      <c r="H468" s="9">
        <f t="shared" si="38"/>
        <v>332.48546272710854</v>
      </c>
      <c r="I468" s="9">
        <f t="shared" si="38"/>
        <v>257.9642618244078</v>
      </c>
      <c r="J468" s="9">
        <f t="shared" si="38"/>
        <v>55.639535307287701</v>
      </c>
      <c r="K468" s="9">
        <f t="shared" si="38"/>
        <v>3.2797922782079469</v>
      </c>
      <c r="L468" s="9">
        <f t="shared" si="40"/>
        <v>1201.4849257891319</v>
      </c>
    </row>
    <row r="469" spans="5:12" x14ac:dyDescent="0.3">
      <c r="E469" s="3">
        <f t="shared" si="39"/>
        <v>2213</v>
      </c>
      <c r="F469" s="4">
        <f>F468*SUM(economy!Z259:AB259)/SUM(economy!Z258:AB258)</f>
        <v>27556.597288262641</v>
      </c>
      <c r="G469" s="9">
        <f t="shared" si="38"/>
        <v>278.79657512665841</v>
      </c>
      <c r="H469" s="9">
        <f t="shared" si="38"/>
        <v>334.15647985422657</v>
      </c>
      <c r="I469" s="9">
        <f t="shared" si="38"/>
        <v>258.63881794416903</v>
      </c>
      <c r="J469" s="9">
        <f t="shared" si="38"/>
        <v>55.693141798073157</v>
      </c>
      <c r="K469" s="9">
        <f t="shared" si="38"/>
        <v>3.2821418623284613</v>
      </c>
      <c r="L469" s="9">
        <f t="shared" si="40"/>
        <v>1205.5671565854557</v>
      </c>
    </row>
    <row r="470" spans="5:12" x14ac:dyDescent="0.3">
      <c r="E470" s="3">
        <f t="shared" si="39"/>
        <v>2214</v>
      </c>
      <c r="F470" s="4">
        <f>F469*SUM(economy!Z260:AB260)/SUM(economy!Z259:AB259)</f>
        <v>27575.270606734452</v>
      </c>
      <c r="G470" s="9">
        <f t="shared" si="38"/>
        <v>280.47843317711573</v>
      </c>
      <c r="H470" s="9">
        <f t="shared" si="38"/>
        <v>335.82467931083278</v>
      </c>
      <c r="I470" s="9">
        <f t="shared" si="38"/>
        <v>259.30716671234001</v>
      </c>
      <c r="J470" s="9">
        <f t="shared" si="38"/>
        <v>55.745910103030241</v>
      </c>
      <c r="K470" s="9">
        <f t="shared" si="38"/>
        <v>3.2844566309187977</v>
      </c>
      <c r="L470" s="9">
        <f t="shared" si="40"/>
        <v>1209.6406459342375</v>
      </c>
    </row>
    <row r="471" spans="5:12" x14ac:dyDescent="0.3">
      <c r="E471" s="3">
        <f t="shared" si="39"/>
        <v>2215</v>
      </c>
      <c r="F471" s="4">
        <f>F470*SUM(economy!Z261:AB261)/SUM(economy!Z260:AB260)</f>
        <v>27593.672847148482</v>
      </c>
      <c r="G471" s="9">
        <f t="shared" ref="G471:K486" si="41">G470*(1-G$5)+G$4*$F470*$L$4/1000</f>
        <v>282.16143091367701</v>
      </c>
      <c r="H471" s="9">
        <f t="shared" si="41"/>
        <v>337.4900428640924</v>
      </c>
      <c r="I471" s="9">
        <f t="shared" si="41"/>
        <v>259.96934987288802</v>
      </c>
      <c r="J471" s="9">
        <f t="shared" si="41"/>
        <v>55.797855624667008</v>
      </c>
      <c r="K471" s="9">
        <f t="shared" si="41"/>
        <v>3.2867372906573715</v>
      </c>
      <c r="L471" s="9">
        <f t="shared" si="40"/>
        <v>1213.705416565982</v>
      </c>
    </row>
    <row r="472" spans="5:12" x14ac:dyDescent="0.3">
      <c r="E472" s="3">
        <f t="shared" si="39"/>
        <v>2216</v>
      </c>
      <c r="F472" s="4">
        <f>F471*SUM(economy!Z262:AB262)/SUM(economy!Z261:AB261)</f>
        <v>27611.809561725502</v>
      </c>
      <c r="G472" s="9">
        <f t="shared" si="41"/>
        <v>283.84555179167199</v>
      </c>
      <c r="H472" s="9">
        <f t="shared" si="41"/>
        <v>339.15255286232156</v>
      </c>
      <c r="I472" s="9">
        <f t="shared" si="41"/>
        <v>260.62540945905397</v>
      </c>
      <c r="J472" s="9">
        <f t="shared" si="41"/>
        <v>55.848993549334388</v>
      </c>
      <c r="K472" s="9">
        <f t="shared" si="41"/>
        <v>3.2889845356622041</v>
      </c>
      <c r="L472" s="9">
        <f t="shared" si="40"/>
        <v>1217.7614921980442</v>
      </c>
    </row>
    <row r="473" spans="5:12" x14ac:dyDescent="0.3">
      <c r="E473" s="3">
        <f t="shared" si="39"/>
        <v>2217</v>
      </c>
      <c r="F473" s="4">
        <f>F472*SUM(economy!Z263:AB263)/SUM(economy!Z262:AB262)</f>
        <v>27629.686200856268</v>
      </c>
      <c r="G473" s="9">
        <f t="shared" si="41"/>
        <v>285.53077960529845</v>
      </c>
      <c r="H473" s="9">
        <f t="shared" si="41"/>
        <v>340.81219222373204</v>
      </c>
      <c r="I473" s="9">
        <f t="shared" si="41"/>
        <v>261.27538777401912</v>
      </c>
      <c r="J473" s="9">
        <f t="shared" si="41"/>
        <v>55.899338847503927</v>
      </c>
      <c r="K473" s="9">
        <f t="shared" si="41"/>
        <v>3.291199047604799</v>
      </c>
      <c r="L473" s="9">
        <f t="shared" si="40"/>
        <v>1221.8088974981583</v>
      </c>
    </row>
    <row r="474" spans="5:12" x14ac:dyDescent="0.3">
      <c r="E474" s="3">
        <f t="shared" si="39"/>
        <v>2218</v>
      </c>
      <c r="F474" s="4">
        <f>F473*SUM(economy!Z264:AB264)/SUM(economy!Z263:AB263)</f>
        <v>27647.308114131985</v>
      </c>
      <c r="G474" s="9">
        <f t="shared" si="41"/>
        <v>287.21709848140705</v>
      </c>
      <c r="H474" s="9">
        <f t="shared" si="41"/>
        <v>342.4689444253018</v>
      </c>
      <c r="I474" s="9">
        <f t="shared" si="41"/>
        <v>261.91932737198346</v>
      </c>
      <c r="J474" s="9">
        <f t="shared" si="41"/>
        <v>55.948906274148428</v>
      </c>
      <c r="K474" s="9">
        <f t="shared" si="41"/>
        <v>3.2933814958267131</v>
      </c>
      <c r="L474" s="9">
        <f t="shared" si="40"/>
        <v>1225.8476580486674</v>
      </c>
    </row>
    <row r="475" spans="5:12" x14ac:dyDescent="0.3">
      <c r="E475" s="3">
        <f t="shared" si="39"/>
        <v>2219</v>
      </c>
      <c r="F475" s="4">
        <f>F474*SUM(economy!Z265:AB265)/SUM(economy!Z264:AB264)</f>
        <v>27664.680551392867</v>
      </c>
      <c r="G475" s="9">
        <f t="shared" si="41"/>
        <v>288.9044928733494</v>
      </c>
      <c r="H475" s="9">
        <f t="shared" si="41"/>
        <v>344.12279349177328</v>
      </c>
      <c r="I475" s="9">
        <f t="shared" si="41"/>
        <v>262.55727103965285</v>
      </c>
      <c r="J475" s="9">
        <f t="shared" si="41"/>
        <v>55.997710369221771</v>
      </c>
      <c r="K475" s="9">
        <f t="shared" si="41"/>
        <v>3.2955325374586391</v>
      </c>
      <c r="L475" s="9">
        <f t="shared" si="40"/>
        <v>1229.8778003114558</v>
      </c>
    </row>
    <row r="476" spans="5:12" x14ac:dyDescent="0.3">
      <c r="E476" s="3">
        <f t="shared" si="39"/>
        <v>2220</v>
      </c>
      <c r="F476" s="4">
        <f>F475*SUM(economy!Z266:AB266)/SUM(economy!Z265:AB265)</f>
        <v>27681.808663792828</v>
      </c>
      <c r="G476" s="9">
        <f t="shared" si="41"/>
        <v>290.5929475548898</v>
      </c>
      <c r="H476" s="9">
        <f t="shared" si="41"/>
        <v>345.77372398478002</v>
      </c>
      <c r="I476" s="9">
        <f t="shared" si="41"/>
        <v>263.18926177813182</v>
      </c>
      <c r="J476" s="9">
        <f t="shared" si="41"/>
        <v>56.04576545823442</v>
      </c>
      <c r="K476" s="9">
        <f t="shared" si="41"/>
        <v>3.2976528175418602</v>
      </c>
      <c r="L476" s="9">
        <f t="shared" si="40"/>
        <v>1233.8993515935781</v>
      </c>
    </row>
    <row r="477" spans="5:12" x14ac:dyDescent="0.3">
      <c r="E477" s="3">
        <f t="shared" si="39"/>
        <v>2221</v>
      </c>
      <c r="F477" s="4">
        <f>F476*SUM(economy!Z267:AB267)/SUM(economy!Z266:AB266)</f>
        <v>27698.697504879292</v>
      </c>
      <c r="G477" s="9">
        <f t="shared" si="41"/>
        <v>292.28244761418233</v>
      </c>
      <c r="H477" s="9">
        <f t="shared" si="41"/>
        <v>347.4217209921033</v>
      </c>
      <c r="I477" s="9">
        <f t="shared" si="41"/>
        <v>263.81534278522003</v>
      </c>
      <c r="J477" s="9">
        <f t="shared" si="41"/>
        <v>56.093085652920983</v>
      </c>
      <c r="K477" s="9">
        <f t="shared" si="41"/>
        <v>3.2997429691519047</v>
      </c>
      <c r="L477" s="9">
        <f t="shared" si="40"/>
        <v>1237.9123400135786</v>
      </c>
    </row>
    <row r="478" spans="5:12" x14ac:dyDescent="0.3">
      <c r="E478" s="3">
        <f t="shared" si="39"/>
        <v>2222</v>
      </c>
      <c r="F478" s="4">
        <f>F477*SUM(economy!Z268:AB268)/SUM(economy!Z267:AB267)</f>
        <v>27715.352031687195</v>
      </c>
      <c r="G478" s="9">
        <f t="shared" si="41"/>
        <v>293.97297844781349</v>
      </c>
      <c r="H478" s="9">
        <f t="shared" si="41"/>
        <v>349.06677011706006</v>
      </c>
      <c r="I478" s="9">
        <f t="shared" si="41"/>
        <v>264.43555743810794</v>
      </c>
      <c r="J478" s="9">
        <f t="shared" si="41"/>
        <v>56.139684851996407</v>
      </c>
      <c r="K478" s="9">
        <f t="shared" si="41"/>
        <v>3.3018036135242363</v>
      </c>
      <c r="L478" s="9">
        <f t="shared" si="40"/>
        <v>1241.9167944685023</v>
      </c>
    </row>
    <row r="479" spans="5:12" x14ac:dyDescent="0.3">
      <c r="E479" s="3">
        <f t="shared" si="39"/>
        <v>2223</v>
      </c>
      <c r="F479" s="4">
        <f>F478*SUM(economy!Z269:AB269)/SUM(economy!Z268:AB268)</f>
        <v>27731.777105845555</v>
      </c>
      <c r="G479" s="9">
        <f t="shared" si="41"/>
        <v>295.66452575491178</v>
      </c>
      <c r="H479" s="9">
        <f t="shared" si="41"/>
        <v>350.70885746802207</v>
      </c>
      <c r="I479" s="9">
        <f t="shared" si="41"/>
        <v>265.04994927646965</v>
      </c>
      <c r="J479" s="9">
        <f t="shared" si="41"/>
        <v>56.185576741997366</v>
      </c>
      <c r="K479" s="9">
        <f t="shared" si="41"/>
        <v>3.303835360181858</v>
      </c>
      <c r="L479" s="9">
        <f t="shared" si="40"/>
        <v>1245.9127446015827</v>
      </c>
    </row>
    <row r="480" spans="5:12" x14ac:dyDescent="0.3">
      <c r="E480" s="3">
        <f t="shared" si="39"/>
        <v>2224</v>
      </c>
      <c r="F480" s="4">
        <f>F479*SUM(economy!Z270:AB270)/SUM(economy!Z269:AB269)</f>
        <v>27747.977494695609</v>
      </c>
      <c r="G480" s="9">
        <f t="shared" si="41"/>
        <v>297.35707553132488</v>
      </c>
      <c r="H480" s="9">
        <f t="shared" si="41"/>
        <v>352.34796964806844</v>
      </c>
      <c r="I480" s="9">
        <f t="shared" si="41"/>
        <v>265.65856198594844</v>
      </c>
      <c r="J480" s="9">
        <f t="shared" si="41"/>
        <v>56.230774798205452</v>
      </c>
      <c r="K480" s="9">
        <f t="shared" si="41"/>
        <v>3.3058388070646503</v>
      </c>
      <c r="L480" s="9">
        <f t="shared" si="40"/>
        <v>1249.9002207706119</v>
      </c>
    </row>
    <row r="481" spans="5:12" x14ac:dyDescent="0.3">
      <c r="E481" s="3">
        <f t="shared" si="39"/>
        <v>2225</v>
      </c>
      <c r="F481" s="4">
        <f>F480*SUM(economy!Z271:AB271)/SUM(economy!Z270:AB270)</f>
        <v>27763.957872419924</v>
      </c>
      <c r="G481" s="9">
        <f t="shared" si="41"/>
        <v>299.050614063865</v>
      </c>
      <c r="H481" s="9">
        <f t="shared" si="41"/>
        <v>353.98409374477126</v>
      </c>
      <c r="I481" s="9">
        <f t="shared" si="41"/>
        <v>266.26143938203222</v>
      </c>
      <c r="J481" s="9">
        <f t="shared" si="41"/>
        <v>56.275292285648888</v>
      </c>
      <c r="K481" s="9">
        <f t="shared" si="41"/>
        <v>3.3078145406603223</v>
      </c>
      <c r="L481" s="9">
        <f t="shared" si="40"/>
        <v>1253.8792540169777</v>
      </c>
    </row>
    <row r="482" spans="5:12" x14ac:dyDescent="0.3">
      <c r="E482" s="3">
        <f t="shared" si="39"/>
        <v>2226</v>
      </c>
      <c r="F482" s="4">
        <f>F481*SUM(economy!Z272:AB272)/SUM(economy!Z271:AB271)</f>
        <v>27779.722821180509</v>
      </c>
      <c r="G482" s="9">
        <f t="shared" si="41"/>
        <v>300.74512792462303</v>
      </c>
      <c r="H482" s="9">
        <f t="shared" si="41"/>
        <v>355.61721732011546</v>
      </c>
      <c r="I482" s="9">
        <f t="shared" si="41"/>
        <v>266.85862539431514</v>
      </c>
      <c r="J482" s="9">
        <f t="shared" si="41"/>
        <v>56.319142260179497</v>
      </c>
      <c r="K482" s="9">
        <f t="shared" si="41"/>
        <v>3.3097631361368416</v>
      </c>
      <c r="L482" s="9">
        <f t="shared" si="40"/>
        <v>1257.84987603537</v>
      </c>
    </row>
    <row r="483" spans="5:12" x14ac:dyDescent="0.3">
      <c r="E483" s="3">
        <f t="shared" si="39"/>
        <v>2227</v>
      </c>
      <c r="F483" s="4">
        <f>F482*SUM(economy!Z273:AB273)/SUM(economy!Z272:AB272)</f>
        <v>27795.276832265605</v>
      </c>
      <c r="G483" s="9">
        <f t="shared" si="41"/>
        <v>302.44060396535235</v>
      </c>
      <c r="H483" s="9">
        <f t="shared" si="41"/>
        <v>357.24732840055333</v>
      </c>
      <c r="I483" s="9">
        <f t="shared" si="41"/>
        <v>267.45016405114109</v>
      </c>
      <c r="J483" s="9">
        <f t="shared" si="41"/>
        <v>56.362337569621786</v>
      </c>
      <c r="K483" s="9">
        <f t="shared" si="41"/>
        <v>3.3116851574761927</v>
      </c>
      <c r="L483" s="9">
        <f t="shared" si="40"/>
        <v>1261.8121191441446</v>
      </c>
    </row>
    <row r="484" spans="5:12" x14ac:dyDescent="0.3">
      <c r="E484" s="3">
        <f t="shared" si="39"/>
        <v>2228</v>
      </c>
      <c r="F484" s="4">
        <f>F483*SUM(economy!Z274:AB274)/SUM(economy!Z273:AB273)</f>
        <v>27810.624307243786</v>
      </c>
      <c r="G484" s="9">
        <f t="shared" si="41"/>
        <v>304.13702931192256</v>
      </c>
      <c r="H484" s="9">
        <f t="shared" si="41"/>
        <v>358.8744154671939</v>
      </c>
      <c r="I484" s="9">
        <f t="shared" si="41"/>
        <v>268.03609946462603</v>
      </c>
      <c r="J484" s="9">
        <f t="shared" si="41"/>
        <v>56.404890854990946</v>
      </c>
      <c r="K484" s="9">
        <f t="shared" si="41"/>
        <v>3.3135811576093421</v>
      </c>
      <c r="L484" s="9">
        <f t="shared" si="40"/>
        <v>1265.7660162563429</v>
      </c>
    </row>
    <row r="485" spans="5:12" x14ac:dyDescent="0.3">
      <c r="E485" s="3">
        <f t="shared" si="39"/>
        <v>2229</v>
      </c>
      <c r="F485" s="4">
        <f>F484*SUM(economy!Z275:AB275)/SUM(economy!Z274:AB274)</f>
        <v>27825.769559124776</v>
      </c>
      <c r="G485" s="9">
        <f t="shared" si="41"/>
        <v>305.83439135884356</v>
      </c>
      <c r="H485" s="9">
        <f t="shared" si="41"/>
        <v>360.4984674461279</v>
      </c>
      <c r="I485" s="9">
        <f t="shared" si="41"/>
        <v>268.61647581605445</v>
      </c>
      <c r="J485" s="9">
        <f t="shared" si="41"/>
        <v>56.446814551776754</v>
      </c>
      <c r="K485" s="9">
        <f t="shared" si="41"/>
        <v>3.3154516785522863</v>
      </c>
      <c r="L485" s="9">
        <f t="shared" si="40"/>
        <v>1269.7116008513549</v>
      </c>
    </row>
    <row r="486" spans="5:12" x14ac:dyDescent="0.3">
      <c r="E486" s="3">
        <f t="shared" si="39"/>
        <v>2230</v>
      </c>
      <c r="F486" s="4">
        <f>F485*SUM(economy!Z276:AB276)/SUM(economy!Z275:AB275)</f>
        <v>27840.716813525494</v>
      </c>
      <c r="G486" s="9">
        <f t="shared" si="41"/>
        <v>307.53267776386059</v>
      </c>
      <c r="H486" s="9">
        <f t="shared" si="41"/>
        <v>362.11947369888804</v>
      </c>
      <c r="I486" s="9">
        <f t="shared" si="41"/>
        <v>269.19133734164626</v>
      </c>
      <c r="J486" s="9">
        <f t="shared" si="41"/>
        <v>56.488120891290329</v>
      </c>
      <c r="K486" s="9">
        <f t="shared" si="41"/>
        <v>3.3172972515430645</v>
      </c>
      <c r="L486" s="9">
        <f t="shared" si="40"/>
        <v>1273.6489069472282</v>
      </c>
    </row>
    <row r="487" spans="5:12" x14ac:dyDescent="0.3">
      <c r="E487" s="3">
        <f t="shared" si="39"/>
        <v>2231</v>
      </c>
      <c r="F487" s="4">
        <f>F486*SUM(economy!Z277:AB277)/SUM(economy!Z276:AB276)</f>
        <v>27855.470209840831</v>
      </c>
      <c r="G487" s="9">
        <f t="shared" ref="G487:K502" si="42">G486*(1-G$5)+G$4*$F486*$L$4/1000</f>
        <v>309.23187644262038</v>
      </c>
      <c r="H487" s="9">
        <f t="shared" si="42"/>
        <v>363.73742401304543</v>
      </c>
      <c r="I487" s="9">
        <f t="shared" si="42"/>
        <v>269.76072831869016</v>
      </c>
      <c r="J487" s="9">
        <f t="shared" si="42"/>
        <v>56.528821902070867</v>
      </c>
      <c r="K487" s="9">
        <f t="shared" si="42"/>
        <v>3.319118397179607</v>
      </c>
      <c r="L487" s="9">
        <f t="shared" si="40"/>
        <v>1277.5779690736065</v>
      </c>
    </row>
    <row r="488" spans="5:12" x14ac:dyDescent="0.3">
      <c r="E488" s="3">
        <f t="shared" si="39"/>
        <v>2232</v>
      </c>
      <c r="F488" s="4">
        <f>F487*SUM(economy!Z278:AB278)/SUM(economy!Z277:AB277)</f>
        <v>27870.033802418409</v>
      </c>
      <c r="G488" s="9">
        <f t="shared" si="42"/>
        <v>310.9319755634088</v>
      </c>
      <c r="H488" s="9">
        <f t="shared" si="42"/>
        <v>365.35230859294143</v>
      </c>
      <c r="I488" s="9">
        <f t="shared" si="42"/>
        <v>270.32469305203858</v>
      </c>
      <c r="J488" s="9">
        <f t="shared" si="42"/>
        <v>56.568929411349423</v>
      </c>
      <c r="K488" s="9">
        <f t="shared" si="42"/>
        <v>3.3209156255583068</v>
      </c>
      <c r="L488" s="9">
        <f t="shared" si="40"/>
        <v>1281.4988222452967</v>
      </c>
    </row>
    <row r="489" spans="5:12" x14ac:dyDescent="0.3">
      <c r="E489" s="3">
        <f t="shared" si="39"/>
        <v>2233</v>
      </c>
      <c r="F489" s="4">
        <f>F488*SUM(economy!Z279:AB279)/SUM(economy!Z278:AB278)</f>
        <v>27884.411561735884</v>
      </c>
      <c r="G489" s="9">
        <f t="shared" si="42"/>
        <v>312.63296354196018</v>
      </c>
      <c r="H489" s="9">
        <f t="shared" si="42"/>
        <v>366.96411805055544</v>
      </c>
      <c r="I489" s="9">
        <f t="shared" si="42"/>
        <v>270.88327586096096</v>
      </c>
      <c r="J489" s="9">
        <f t="shared" si="42"/>
        <v>56.608455046566917</v>
      </c>
      <c r="K489" s="9">
        <f t="shared" si="42"/>
        <v>3.3226894364132251</v>
      </c>
      <c r="L489" s="9">
        <f t="shared" si="40"/>
        <v>1285.4115019364567</v>
      </c>
    </row>
    <row r="490" spans="5:12" x14ac:dyDescent="0.3">
      <c r="E490" s="3">
        <f t="shared" si="39"/>
        <v>2234</v>
      </c>
      <c r="F490" s="4">
        <f>F489*SUM(economy!Z280:AB280)/SUM(economy!Z279:AB279)</f>
        <v>27898.607375580457</v>
      </c>
      <c r="G490" s="9">
        <f t="shared" si="42"/>
        <v>314.33482903633842</v>
      </c>
      <c r="H490" s="9">
        <f t="shared" si="42"/>
        <v>368.5728433965084</v>
      </c>
      <c r="I490" s="9">
        <f t="shared" si="42"/>
        <v>271.43652106634983</v>
      </c>
      <c r="J490" s="9">
        <f t="shared" si="42"/>
        <v>56.647410236943614</v>
      </c>
      <c r="K490" s="9">
        <f t="shared" si="42"/>
        <v>3.3244403192557934</v>
      </c>
      <c r="L490" s="9">
        <f t="shared" si="40"/>
        <v>1289.3160440553961</v>
      </c>
    </row>
    <row r="491" spans="5:12" x14ac:dyDescent="0.3">
      <c r="E491" s="3">
        <f t="shared" si="39"/>
        <v>2235</v>
      </c>
      <c r="F491" s="4">
        <f>F490*SUM(economy!Z281:AB281)/SUM(economy!Z280:AB280)</f>
        <v>27912.625050229952</v>
      </c>
      <c r="G491" s="9">
        <f t="shared" si="42"/>
        <v>316.03756094189026</v>
      </c>
      <c r="H491" s="9">
        <f t="shared" si="42"/>
        <v>370.17847603120174</v>
      </c>
      <c r="I491" s="9">
        <f t="shared" si="42"/>
        <v>271.98447297827596</v>
      </c>
      <c r="J491" s="9">
        <f t="shared" si="42"/>
        <v>56.685806215097429</v>
      </c>
      <c r="K491" s="9">
        <f t="shared" si="42"/>
        <v>3.3261687535149242</v>
      </c>
      <c r="L491" s="9">
        <f t="shared" si="40"/>
        <v>1293.2124849199804</v>
      </c>
    </row>
    <row r="492" spans="5:12" x14ac:dyDescent="0.3">
      <c r="E492" s="3">
        <f t="shared" si="39"/>
        <v>2236</v>
      </c>
      <c r="F492" s="4">
        <f>F491*SUM(economy!Z282:AB282)/SUM(economy!Z281:AB281)</f>
        <v>27926.468311633973</v>
      </c>
      <c r="G492" s="9">
        <f t="shared" si="42"/>
        <v>317.74114838627048</v>
      </c>
      <c r="H492" s="9">
        <f t="shared" si="42"/>
        <v>371.78100773609157</v>
      </c>
      <c r="I492" s="9">
        <f t="shared" si="42"/>
        <v>272.52717588388856</v>
      </c>
      <c r="J492" s="9">
        <f t="shared" si="42"/>
        <v>56.723654018708345</v>
      </c>
      <c r="K492" s="9">
        <f t="shared" si="42"/>
        <v>3.3278752086774408</v>
      </c>
      <c r="L492" s="9">
        <f t="shared" si="40"/>
        <v>1297.1008612336364</v>
      </c>
    </row>
    <row r="493" spans="5:12" x14ac:dyDescent="0.3">
      <c r="E493" s="3">
        <f t="shared" si="39"/>
        <v>2237</v>
      </c>
      <c r="F493" s="4">
        <f>F492*SUM(economy!Z283:AB283)/SUM(economy!Z282:AB282)</f>
        <v>27940.140806595427</v>
      </c>
      <c r="G493" s="9">
        <f t="shared" si="42"/>
        <v>319.44558072453924</v>
      </c>
      <c r="H493" s="9">
        <f t="shared" si="42"/>
        <v>373.380430665098</v>
      </c>
      <c r="I493" s="9">
        <f t="shared" si="42"/>
        <v>273.06467403565421</v>
      </c>
      <c r="J493" s="9">
        <f t="shared" si="42"/>
        <v>56.7609644922264</v>
      </c>
      <c r="K493" s="9">
        <f t="shared" si="42"/>
        <v>3.329560144428708</v>
      </c>
      <c r="L493" s="9">
        <f t="shared" si="40"/>
        <v>1300.9812100619465</v>
      </c>
    </row>
    <row r="494" spans="5:12" x14ac:dyDescent="0.3">
      <c r="E494" s="3">
        <f t="shared" si="39"/>
        <v>2238</v>
      </c>
      <c r="F494" s="4">
        <f>F493*SUM(economy!Z284:AB284)/SUM(economy!Z283:AB283)</f>
        <v>27953.646103950574</v>
      </c>
      <c r="G494" s="9">
        <f t="shared" si="42"/>
        <v>321.15084753433143</v>
      </c>
      <c r="H494" s="9">
        <f t="shared" si="42"/>
        <v>374.97673733614863</v>
      </c>
      <c r="I494" s="9">
        <f t="shared" si="42"/>
        <v>273.5970116399323</v>
      </c>
      <c r="J494" s="9">
        <f t="shared" si="42"/>
        <v>56.797748288620838</v>
      </c>
      <c r="K494" s="9">
        <f t="shared" si="42"/>
        <v>3.3312240107933961</v>
      </c>
      <c r="L494" s="9">
        <f t="shared" si="40"/>
        <v>1304.8535688098266</v>
      </c>
    </row>
    <row r="495" spans="5:12" x14ac:dyDescent="0.3">
      <c r="E495" s="3">
        <f t="shared" si="39"/>
        <v>2239</v>
      </c>
      <c r="F495" s="4">
        <f>F494*SUM(economy!Z285:AB285)/SUM(economy!Z284:AB284)</f>
        <v>27966.987695748128</v>
      </c>
      <c r="G495" s="9">
        <f t="shared" si="42"/>
        <v>322.85693861109837</v>
      </c>
      <c r="H495" s="9">
        <f t="shared" si="42"/>
        <v>376.56992062285661</v>
      </c>
      <c r="I495" s="9">
        <f t="shared" si="42"/>
        <v>274.12423284588033</v>
      </c>
      <c r="J495" s="9">
        <f t="shared" si="42"/>
        <v>56.834015871167729</v>
      </c>
      <c r="K495" s="9">
        <f t="shared" si="42"/>
        <v>3.3328672482762656</v>
      </c>
      <c r="L495" s="9">
        <f t="shared" si="40"/>
        <v>1308.7179751992792</v>
      </c>
    </row>
    <row r="496" spans="5:12" x14ac:dyDescent="0.3">
      <c r="E496" s="3">
        <f t="shared" si="39"/>
        <v>2240</v>
      </c>
      <c r="F496" s="4">
        <f>F495*SUM(economy!Z286:AB286)/SUM(economy!Z285:AB285)</f>
        <v>27980.168998425652</v>
      </c>
      <c r="G496" s="9">
        <f t="shared" si="42"/>
        <v>324.56384396342105</v>
      </c>
      <c r="H496" s="9">
        <f t="shared" si="42"/>
        <v>378.15997374633167</v>
      </c>
      <c r="I496" s="9">
        <f t="shared" si="42"/>
        <v>274.64638173468575</v>
      </c>
      <c r="J496" s="9">
        <f t="shared" si="42"/>
        <v>56.869777515273967</v>
      </c>
      <c r="K496" s="9">
        <f t="shared" si="42"/>
        <v>3.3344902880029066</v>
      </c>
      <c r="L496" s="9">
        <f t="shared" si="40"/>
        <v>1312.5744672477151</v>
      </c>
    </row>
    <row r="497" spans="5:12" x14ac:dyDescent="0.3">
      <c r="E497" s="3">
        <f t="shared" si="39"/>
        <v>2241</v>
      </c>
      <c r="F497" s="4">
        <f>F496*SUM(economy!Z287:AB287)/SUM(economy!Z286:AB286)</f>
        <v>27993.193353983523</v>
      </c>
      <c r="G497" s="9">
        <f t="shared" si="42"/>
        <v>326.27155380839537</v>
      </c>
      <c r="H497" s="9">
        <f t="shared" si="42"/>
        <v>379.74689026712497</v>
      </c>
      <c r="I497" s="9">
        <f t="shared" si="42"/>
        <v>275.16350230911866</v>
      </c>
      <c r="J497" s="9">
        <f t="shared" si="42"/>
        <v>56.90504331033506</v>
      </c>
      <c r="K497" s="9">
        <f t="shared" si="42"/>
        <v>3.3360935518603378</v>
      </c>
      <c r="L497" s="9">
        <f t="shared" si="40"/>
        <v>1316.4230832468345</v>
      </c>
    </row>
    <row r="498" spans="5:12" x14ac:dyDescent="0.3">
      <c r="E498" s="3">
        <f t="shared" si="39"/>
        <v>2242</v>
      </c>
      <c r="F498" s="4">
        <f>F497*SUM(economy!Z288:AB288)/SUM(economy!Z287:AB287)</f>
        <v>28006.064031155263</v>
      </c>
      <c r="G498" s="9">
        <f t="shared" si="42"/>
        <v>327.9800585670892</v>
      </c>
      <c r="H498" s="9">
        <f t="shared" si="42"/>
        <v>381.33066407730547</v>
      </c>
      <c r="I498" s="9">
        <f t="shared" si="42"/>
        <v>275.67563848340154</v>
      </c>
      <c r="J498" s="9">
        <f t="shared" si="42"/>
        <v>56.939823161624652</v>
      </c>
      <c r="K498" s="9">
        <f t="shared" si="42"/>
        <v>3.337677452637398</v>
      </c>
      <c r="L498" s="9">
        <f t="shared" si="40"/>
        <v>1320.2638617420582</v>
      </c>
    </row>
    <row r="499" spans="5:12" x14ac:dyDescent="0.3">
      <c r="E499" s="3">
        <f t="shared" si="39"/>
        <v>2243</v>
      </c>
      <c r="F499" s="4">
        <f>F498*SUM(economy!Z289:AB289)/SUM(economy!Z288:AB288)</f>
        <v>28018.784226573836</v>
      </c>
      <c r="G499" s="9">
        <f t="shared" si="42"/>
        <v>329.68934886007048</v>
      </c>
      <c r="H499" s="9">
        <f t="shared" si="42"/>
        <v>382.91128939266861</v>
      </c>
      <c r="I499" s="9">
        <f t="shared" si="42"/>
        <v>276.18283407339044</v>
      </c>
      <c r="J499" s="9">
        <f t="shared" si="42"/>
        <v>56.974126792213404</v>
      </c>
      <c r="K499" s="9">
        <f t="shared" si="42"/>
        <v>3.3392423941648408</v>
      </c>
      <c r="L499" s="9">
        <f t="shared" si="40"/>
        <v>1324.0968415125078</v>
      </c>
    </row>
    <row r="500" spans="5:12" x14ac:dyDescent="0.3">
      <c r="E500" s="3">
        <f t="shared" si="39"/>
        <v>2244</v>
      </c>
      <c r="F500" s="4">
        <f>F499*SUM(economy!Z290:AB290)/SUM(economy!Z289:AB289)</f>
        <v>28031.357065933789</v>
      </c>
      <c r="G500" s="9">
        <f t="shared" si="42"/>
        <v>331.39941550300694</v>
      </c>
      <c r="H500" s="9">
        <f t="shared" si="42"/>
        <v>384.48876074507569</v>
      </c>
      <c r="I500" s="9">
        <f t="shared" si="42"/>
        <v>276.68513278706337</v>
      </c>
      <c r="J500" s="9">
        <f t="shared" si="42"/>
        <v>57.007963744915195</v>
      </c>
      <c r="K500" s="9">
        <f t="shared" si="42"/>
        <v>3.3407887714550646</v>
      </c>
      <c r="L500" s="9">
        <f t="shared" si="40"/>
        <v>1327.9220615515162</v>
      </c>
    </row>
    <row r="501" spans="5:12" x14ac:dyDescent="0.3">
      <c r="E501" s="3">
        <f t="shared" si="39"/>
        <v>2245</v>
      </c>
      <c r="F501" s="4">
        <f>F500*SUM(economy!Z291:AB291)/SUM(economy!Z290:AB290)</f>
        <v>28043.785605147852</v>
      </c>
      <c r="G501" s="9">
        <f t="shared" si="42"/>
        <v>333.11024950233622</v>
      </c>
      <c r="H501" s="9">
        <f t="shared" si="42"/>
        <v>386.0630729749235</v>
      </c>
      <c r="I501" s="9">
        <f t="shared" si="42"/>
        <v>277.18257821531074</v>
      </c>
      <c r="J501" s="9">
        <f t="shared" si="42"/>
        <v>57.041343384258482</v>
      </c>
      <c r="K501" s="9">
        <f t="shared" si="42"/>
        <v>3.3423169708414235</v>
      </c>
      <c r="L501" s="9">
        <f t="shared" si="40"/>
        <v>1331.7395610476703</v>
      </c>
    </row>
    <row r="502" spans="5:12" x14ac:dyDescent="0.3">
      <c r="E502" s="3">
        <f t="shared" si="39"/>
        <v>2246</v>
      </c>
      <c r="F502" s="4">
        <f>F501*SUM(economy!Z292:AB292)/SUM(economy!Z291:AB291)</f>
        <v>28056.072831498415</v>
      </c>
      <c r="G502" s="9">
        <f t="shared" si="42"/>
        <v>334.8218420510072</v>
      </c>
      <c r="H502" s="9">
        <f t="shared" si="42"/>
        <v>387.63422122374317</v>
      </c>
      <c r="I502" s="9">
        <f t="shared" si="42"/>
        <v>277.67521382302351</v>
      </c>
      <c r="J502" s="9">
        <f t="shared" si="42"/>
        <v>57.074274898480873</v>
      </c>
      <c r="K502" s="9">
        <f t="shared" si="42"/>
        <v>3.3438273701170225</v>
      </c>
      <c r="L502" s="9">
        <f t="shared" si="40"/>
        <v>1335.5493793663716</v>
      </c>
    </row>
    <row r="503" spans="5:12" x14ac:dyDescent="0.3">
      <c r="E503" s="3">
        <f t="shared" si="39"/>
        <v>2247</v>
      </c>
      <c r="F503" s="4">
        <f>F502*SUM(economy!Z293:AB293)/SUM(economy!Z292:AB292)</f>
        <v>28068.221664782701</v>
      </c>
      <c r="G503" s="9">
        <f t="shared" ref="G503:K518" si="43">G502*(1-G$5)+G$4*$F502*$L$4/1000</f>
        <v>336.53418452429116</v>
      </c>
      <c r="H503" s="9">
        <f t="shared" si="43"/>
        <v>389.20220092692762</v>
      </c>
      <c r="I503" s="9">
        <f t="shared" si="43"/>
        <v>278.16308294047371</v>
      </c>
      <c r="J503" s="9">
        <f t="shared" si="43"/>
        <v>57.106767301544849</v>
      </c>
      <c r="K503" s="9">
        <f t="shared" si="43"/>
        <v>3.3453203386729617</v>
      </c>
      <c r="L503" s="9">
        <f t="shared" si="40"/>
        <v>1339.3515560319104</v>
      </c>
    </row>
    <row r="504" spans="5:12" x14ac:dyDescent="0.3">
      <c r="E504" s="3">
        <f t="shared" si="39"/>
        <v>2248</v>
      </c>
      <c r="F504" s="4">
        <f>F503*SUM(economy!Z294:AB294)/SUM(economy!Z293:AB293)</f>
        <v>28080.234958451765</v>
      </c>
      <c r="G504" s="9">
        <f t="shared" si="43"/>
        <v>338.24726847566285</v>
      </c>
      <c r="H504" s="9">
        <f t="shared" si="43"/>
        <v>390.76700780658655</v>
      </c>
      <c r="I504" s="9">
        <f t="shared" si="43"/>
        <v>278.64622875498276</v>
      </c>
      <c r="J504" s="9">
        <f t="shared" si="43"/>
        <v>57.138829435172745</v>
      </c>
      <c r="K504" s="9">
        <f t="shared" si="43"/>
        <v>3.3467962376359512</v>
      </c>
      <c r="L504" s="9">
        <f t="shared" si="40"/>
        <v>1343.146130710041</v>
      </c>
    </row>
    <row r="505" spans="5:12" x14ac:dyDescent="0.3">
      <c r="E505" s="3">
        <f t="shared" si="39"/>
        <v>2249</v>
      </c>
      <c r="F505" s="4">
        <f>F504*SUM(economy!Z295:AB295)/SUM(economy!Z294:AB294)</f>
        <v>28092.115500742162</v>
      </c>
      <c r="G505" s="9">
        <f t="shared" si="43"/>
        <v>339.96108563275146</v>
      </c>
      <c r="H505" s="9">
        <f t="shared" si="43"/>
        <v>392.32863786452788</v>
      </c>
      <c r="I505" s="9">
        <f t="shared" si="43"/>
        <v>279.12469430287268</v>
      </c>
      <c r="J505" s="9">
        <f t="shared" si="43"/>
        <v>57.170469970899191</v>
      </c>
      <c r="K505" s="9">
        <f t="shared" si="43"/>
        <v>3.348255420005251</v>
      </c>
      <c r="L505" s="9">
        <f t="shared" si="40"/>
        <v>1346.9331431910564</v>
      </c>
    </row>
    <row r="506" spans="5:12" x14ac:dyDescent="0.3">
      <c r="E506" s="3">
        <f t="shared" si="39"/>
        <v>2250</v>
      </c>
      <c r="F506" s="4">
        <f>F505*SUM(economy!Z296:AB296)/SUM(economy!Z295:AB295)</f>
        <v>28103.866015800915</v>
      </c>
      <c r="G506" s="9">
        <f t="shared" si="43"/>
        <v>341.67562789336012</v>
      </c>
      <c r="H506" s="9">
        <f t="shared" si="43"/>
        <v>393.88708737536496</v>
      </c>
      <c r="I506" s="9">
        <f t="shared" si="43"/>
        <v>279.59852246169561</v>
      </c>
      <c r="J506" s="9">
        <f t="shared" si="43"/>
        <v>57.201697412139126</v>
      </c>
      <c r="K506" s="9">
        <f t="shared" si="43"/>
        <v>3.3496982307888601</v>
      </c>
      <c r="L506" s="9">
        <f t="shared" si="40"/>
        <v>1350.7126333733486</v>
      </c>
    </row>
    <row r="507" spans="5:12" x14ac:dyDescent="0.3">
      <c r="E507" s="3">
        <f t="shared" si="39"/>
        <v>2251</v>
      </c>
      <c r="F507" s="4">
        <f>F506*SUM(economy!Z297:AB297)/SUM(economy!Z296:AB296)</f>
        <v>28115.489164802075</v>
      </c>
      <c r="G507" s="9">
        <f t="shared" si="43"/>
        <v>343.39088732155454</v>
      </c>
      <c r="H507" s="9">
        <f t="shared" si="43"/>
        <v>395.44235287974828</v>
      </c>
      <c r="I507" s="9">
        <f t="shared" si="43"/>
        <v>280.06775594273608</v>
      </c>
      <c r="J507" s="9">
        <f t="shared" si="43"/>
        <v>57.232520096269695</v>
      </c>
      <c r="K507" s="9">
        <f t="shared" si="43"/>
        <v>3.3511250071389331</v>
      </c>
      <c r="L507" s="9">
        <f t="shared" si="40"/>
        <v>1354.4846412474476</v>
      </c>
    </row>
    <row r="508" spans="5:12" x14ac:dyDescent="0.3">
      <c r="E508" s="3">
        <f t="shared" si="39"/>
        <v>2252</v>
      </c>
      <c r="F508" s="4">
        <f>F507*SUM(economy!Z298:AB298)/SUM(economy!Z297:AB297)</f>
        <v>28126.987547055942</v>
      </c>
      <c r="G508" s="9">
        <f t="shared" si="43"/>
        <v>345.10685614381947</v>
      </c>
      <c r="H508" s="9">
        <f t="shared" si="43"/>
        <v>396.99443117772051</v>
      </c>
      <c r="I508" s="9">
        <f t="shared" si="43"/>
        <v>280.53243728378243</v>
      </c>
      <c r="J508" s="9">
        <f t="shared" si="43"/>
        <v>57.262946196724258</v>
      </c>
      <c r="K508" s="9">
        <f t="shared" si="43"/>
        <v>3.3525360784863385</v>
      </c>
      <c r="L508" s="9">
        <f t="shared" si="40"/>
        <v>1358.2492068805329</v>
      </c>
    </row>
    <row r="509" spans="5:12" x14ac:dyDescent="0.3">
      <c r="E509" s="3">
        <f t="shared" si="39"/>
        <v>2253</v>
      </c>
      <c r="F509" s="4">
        <f>F508*SUM(economy!Z299:AB299)/SUM(economy!Z298:AB298)</f>
        <v>28138.363701109294</v>
      </c>
      <c r="G509" s="9">
        <f t="shared" si="43"/>
        <v>346.823526745283</v>
      </c>
      <c r="H509" s="9">
        <f t="shared" si="43"/>
        <v>398.54331932219418</v>
      </c>
      <c r="I509" s="9">
        <f t="shared" si="43"/>
        <v>280.9926088421613</v>
      </c>
      <c r="J509" s="9">
        <f t="shared" si="43"/>
        <v>57.292983725097017</v>
      </c>
      <c r="K509" s="9">
        <f t="shared" si="43"/>
        <v>3.3539317666743456</v>
      </c>
      <c r="L509" s="9">
        <f t="shared" si="40"/>
        <v>1362.0063704014096</v>
      </c>
    </row>
    <row r="510" spans="5:12" x14ac:dyDescent="0.3">
      <c r="E510" s="3">
        <f t="shared" si="39"/>
        <v>2254</v>
      </c>
      <c r="F510" s="4">
        <f>F509*SUM(economy!Z300:AB300)/SUM(economy!Z299:AB299)</f>
        <v>28149.62010583721</v>
      </c>
      <c r="G510" s="9">
        <f t="shared" si="43"/>
        <v>348.54089166600801</v>
      </c>
      <c r="H510" s="9">
        <f t="shared" si="43"/>
        <v>400.08901461255073</v>
      </c>
      <c r="I510" s="9">
        <f t="shared" si="43"/>
        <v>281.44831278803099</v>
      </c>
      <c r="J510" s="9">
        <f t="shared" si="43"/>
        <v>57.322640533256447</v>
      </c>
      <c r="K510" s="9">
        <f t="shared" si="43"/>
        <v>3.3553123860913647</v>
      </c>
      <c r="L510" s="9">
        <f t="shared" si="40"/>
        <v>1365.7561719859375</v>
      </c>
    </row>
    <row r="511" spans="5:12" x14ac:dyDescent="0.3">
      <c r="E511" s="3">
        <f t="shared" si="39"/>
        <v>2255</v>
      </c>
      <c r="F511" s="4">
        <f>F510*SUM(economy!Z301:AB301)/SUM(economy!Z300:AB300)</f>
        <v>28160.759181525813</v>
      </c>
      <c r="G511" s="9">
        <f t="shared" si="43"/>
        <v>350.2589435973502</v>
      </c>
      <c r="H511" s="9">
        <f t="shared" si="43"/>
        <v>401.63151458835915</v>
      </c>
      <c r="I511" s="9">
        <f t="shared" si="43"/>
        <v>281.89959109792926</v>
      </c>
      <c r="J511" s="9">
        <f t="shared" si="43"/>
        <v>57.351924315466277</v>
      </c>
      <c r="K511" s="9">
        <f t="shared" si="43"/>
        <v>3.3566782438027172</v>
      </c>
      <c r="L511" s="9">
        <f t="shared" si="40"/>
        <v>1369.4986518429075</v>
      </c>
    </row>
    <row r="512" spans="5:12" x14ac:dyDescent="0.3">
      <c r="E512" s="3">
        <f t="shared" si="39"/>
        <v>2256</v>
      </c>
      <c r="F512" s="4">
        <f>F511*SUM(economy!Z302:AB302)/SUM(economy!Z301:AB301)</f>
        <v>28171.783290945481</v>
      </c>
      <c r="G512" s="9">
        <f t="shared" si="43"/>
        <v>351.97767537838229</v>
      </c>
      <c r="H512" s="9">
        <f t="shared" si="43"/>
        <v>403.17081702321406</v>
      </c>
      <c r="I512" s="9">
        <f t="shared" si="43"/>
        <v>282.34648554856994</v>
      </c>
      <c r="J512" s="9">
        <f t="shared" si="43"/>
        <v>57.380842610512254</v>
      </c>
      <c r="K512" s="9">
        <f t="shared" si="43"/>
        <v>3.358029639681392</v>
      </c>
      <c r="L512" s="9">
        <f t="shared" si="40"/>
        <v>1373.2338502003599</v>
      </c>
    </row>
    <row r="513" spans="5:12" x14ac:dyDescent="0.3">
      <c r="E513" s="3">
        <f t="shared" si="39"/>
        <v>2257</v>
      </c>
      <c r="F513" s="4">
        <f>F512*SUM(economy!Z303:AB303)/SUM(economy!Z302:AB302)</f>
        <v>28182.694740414685</v>
      </c>
      <c r="G513" s="9">
        <f t="shared" si="43"/>
        <v>353.69707999238364</v>
      </c>
      <c r="H513" s="9">
        <f t="shared" si="43"/>
        <v>404.70691991869143</v>
      </c>
      <c r="I513" s="9">
        <f t="shared" si="43"/>
        <v>282.78903771088426</v>
      </c>
      <c r="J513" s="9">
        <f t="shared" si="43"/>
        <v>57.40940280383348</v>
      </c>
      <c r="K513" s="9">
        <f t="shared" si="43"/>
        <v>3.3593668665377372</v>
      </c>
      <c r="L513" s="9">
        <f t="shared" si="40"/>
        <v>1376.9618072923306</v>
      </c>
    </row>
    <row r="514" spans="5:12" x14ac:dyDescent="0.3">
      <c r="E514" s="3">
        <f t="shared" si="39"/>
        <v>2258</v>
      </c>
      <c r="F514" s="4">
        <f>F513*SUM(economy!Z304:AB304)/SUM(economy!Z303:AB303)</f>
        <v>28193.495780853758</v>
      </c>
      <c r="G514" s="9">
        <f t="shared" si="43"/>
        <v>355.41715056339484</v>
      </c>
      <c r="H514" s="9">
        <f t="shared" si="43"/>
        <v>406.23982149842067</v>
      </c>
      <c r="I514" s="9">
        <f t="shared" si="43"/>
        <v>283.22728894430202</v>
      </c>
      <c r="J514" s="9">
        <f t="shared" si="43"/>
        <v>57.437612129656777</v>
      </c>
      <c r="K514" s="9">
        <f t="shared" si="43"/>
        <v>3.3606902102480691</v>
      </c>
      <c r="L514" s="9">
        <f t="shared" si="40"/>
        <v>1380.6825633460223</v>
      </c>
    </row>
    <row r="515" spans="5:12" x14ac:dyDescent="0.3">
      <c r="E515" s="3">
        <f t="shared" si="39"/>
        <v>2259</v>
      </c>
      <c r="F515" s="4">
        <f>F514*SUM(economy!Z305:AB305)/SUM(economy!Z304:AB304)</f>
        <v>28204.18860882879</v>
      </c>
      <c r="G515" s="9">
        <f t="shared" si="43"/>
        <v>357.13788035283665</v>
      </c>
      <c r="H515" s="9">
        <f t="shared" si="43"/>
        <v>407.76952020227202</v>
      </c>
      <c r="I515" s="9">
        <f t="shared" si="43"/>
        <v>283.66128039126761</v>
      </c>
      <c r="J515" s="9">
        <f t="shared" si="43"/>
        <v>57.465477673132881</v>
      </c>
      <c r="K515" s="9">
        <f t="shared" si="43"/>
        <v>3.3619999498821489</v>
      </c>
      <c r="L515" s="9">
        <f t="shared" si="40"/>
        <v>1384.3961585693914</v>
      </c>
    </row>
    <row r="516" spans="5:12" x14ac:dyDescent="0.3">
      <c r="E516" s="3">
        <f t="shared" si="39"/>
        <v>2260</v>
      </c>
      <c r="F516" s="4">
        <f>F515*SUM(economy!Z306:AB306)/SUM(economy!Z305:AB305)</f>
        <v>28214.775367584796</v>
      </c>
      <c r="G516" s="9">
        <f t="shared" si="43"/>
        <v>358.85926275619238</v>
      </c>
      <c r="H516" s="9">
        <f t="shared" si="43"/>
        <v>409.296014680658</v>
      </c>
      <c r="I516" s="9">
        <f t="shared" si="43"/>
        <v>284.09105297198681</v>
      </c>
      <c r="J516" s="9">
        <f t="shared" si="43"/>
        <v>57.493006372473054</v>
      </c>
      <c r="K516" s="9">
        <f t="shared" si="43"/>
        <v>3.3632963578295128</v>
      </c>
      <c r="L516" s="9">
        <f t="shared" si="40"/>
        <v>1388.1026331391397</v>
      </c>
    </row>
    <row r="517" spans="5:12" x14ac:dyDescent="0.3">
      <c r="E517" s="3">
        <f t="shared" si="39"/>
        <v>2261</v>
      </c>
      <c r="F517" s="4">
        <f>F516*SUM(economy!Z307:AB307)/SUM(economy!Z306:AB306)</f>
        <v>28225.258148068839</v>
      </c>
      <c r="G517" s="9">
        <f t="shared" si="43"/>
        <v>360.5812912997539</v>
      </c>
      <c r="H517" s="9">
        <f t="shared" si="43"/>
        <v>410.81930378894765</v>
      </c>
      <c r="I517" s="9">
        <f t="shared" si="43"/>
        <v>284.5166473793991</v>
      </c>
      <c r="J517" s="9">
        <f t="shared" si="43"/>
        <v>57.520205021084941</v>
      </c>
      <c r="K517" s="9">
        <f t="shared" si="43"/>
        <v>3.364579699924596</v>
      </c>
      <c r="L517" s="9">
        <f t="shared" si="40"/>
        <v>1391.80202718911</v>
      </c>
    </row>
    <row r="518" spans="5:12" x14ac:dyDescent="0.3">
      <c r="E518" s="3">
        <f t="shared" si="39"/>
        <v>2262</v>
      </c>
      <c r="F518" s="4">
        <f>F517*SUM(economy!Z308:AB308)/SUM(economy!Z307:AB307)</f>
        <v>28235.638989941948</v>
      </c>
      <c r="G518" s="9">
        <f t="shared" si="43"/>
        <v>362.30395963742944</v>
      </c>
      <c r="H518" s="9">
        <f t="shared" si="43"/>
        <v>412.33938658199185</v>
      </c>
      <c r="I518" s="9">
        <f t="shared" si="43"/>
        <v>284.93810407437104</v>
      </c>
      <c r="J518" s="9">
        <f t="shared" si="43"/>
        <v>57.547080269706484</v>
      </c>
      <c r="K518" s="9">
        <f t="shared" si="43"/>
        <v>3.3658502355706634</v>
      </c>
      <c r="L518" s="9">
        <f t="shared" si="40"/>
        <v>1395.4943807990694</v>
      </c>
    </row>
    <row r="519" spans="5:12" x14ac:dyDescent="0.3">
      <c r="E519" s="3">
        <f t="shared" si="39"/>
        <v>2263</v>
      </c>
      <c r="F519" s="4">
        <f>F518*SUM(economy!Z309:AB309)/SUM(economy!Z308:AB308)</f>
        <v>28245.919882580416</v>
      </c>
      <c r="G519" s="9">
        <f t="shared" ref="G519:K534" si="44">G518*(1-G$5)+G$4*$F518*$L$4/1000</f>
        <v>364.0272615476137</v>
      </c>
      <c r="H519" s="9">
        <f t="shared" si="44"/>
        <v>413.8562623087592</v>
      </c>
      <c r="I519" s="9">
        <f t="shared" si="44"/>
        <v>285.35546328110661</v>
      </c>
      <c r="J519" s="9">
        <f t="shared" si="44"/>
        <v>57.573638628536713</v>
      </c>
      <c r="K519" s="9">
        <f t="shared" si="44"/>
        <v>3.3671082178624823</v>
      </c>
      <c r="L519" s="9">
        <f t="shared" si="40"/>
        <v>1399.1797339838786</v>
      </c>
    </row>
    <row r="520" spans="5:12" x14ac:dyDescent="0.3">
      <c r="E520" s="3">
        <f t="shared" si="39"/>
        <v>2264</v>
      </c>
      <c r="F520" s="4">
        <f>F519*SUM(economy!Z310:AB310)/SUM(economy!Z309:AB309)</f>
        <v>28256.10276606584</v>
      </c>
      <c r="G520" s="9">
        <f t="shared" si="44"/>
        <v>365.75119093011864</v>
      </c>
      <c r="H520" s="9">
        <f t="shared" si="44"/>
        <v>415.36993040708023</v>
      </c>
      <c r="I520" s="9">
        <f t="shared" si="44"/>
        <v>285.76876498276897</v>
      </c>
      <c r="J520" s="9">
        <f t="shared" si="44"/>
        <v>57.599886469362318</v>
      </c>
      <c r="K520" s="9">
        <f t="shared" si="44"/>
        <v>3.3683538937077366</v>
      </c>
      <c r="L520" s="9">
        <f t="shared" si="40"/>
        <v>1402.8581266830379</v>
      </c>
    </row>
    <row r="521" spans="5:12" x14ac:dyDescent="0.3">
      <c r="E521" s="3">
        <f t="shared" si="39"/>
        <v>2265</v>
      </c>
      <c r="F521" s="4">
        <f>F520*SUM(economy!Z311:AB311)/SUM(economy!Z310:AB310)</f>
        <v>28266.189532164026</v>
      </c>
      <c r="G521" s="9">
        <f t="shared" si="44"/>
        <v>367.47574180316491</v>
      </c>
      <c r="H521" s="9">
        <f t="shared" si="44"/>
        <v>416.88039049849937</v>
      </c>
      <c r="I521" s="9">
        <f t="shared" si="44"/>
        <v>286.17804891731049</v>
      </c>
      <c r="J521" s="9">
        <f t="shared" si="44"/>
        <v>57.625830027678973</v>
      </c>
      <c r="K521" s="9">
        <f t="shared" si="44"/>
        <v>3.369587503947149</v>
      </c>
      <c r="L521" s="9">
        <f t="shared" si="40"/>
        <v>1406.5295987506008</v>
      </c>
    </row>
    <row r="522" spans="5:12" x14ac:dyDescent="0.3">
      <c r="E522" s="3">
        <f t="shared" ref="E522:E556" si="45">1+E521</f>
        <v>2266</v>
      </c>
      <c r="F522" s="4">
        <f>F521*SUM(economy!Z312:AB312)/SUM(economy!Z311:AB311)</f>
        <v>28276.182025292535</v>
      </c>
      <c r="G522" s="9">
        <f t="shared" si="44"/>
        <v>369.20090830043313</v>
      </c>
      <c r="H522" s="9">
        <f t="shared" si="44"/>
        <v>418.38764238323267</v>
      </c>
      <c r="I522" s="9">
        <f t="shared" si="44"/>
        <v>286.58335457350518</v>
      </c>
      <c r="J522" s="9">
        <f t="shared" si="44"/>
        <v>57.651475404806305</v>
      </c>
      <c r="K522" s="9">
        <f t="shared" si="44"/>
        <v>3.3708092834733003</v>
      </c>
      <c r="L522" s="9">
        <f t="shared" ref="L522:L556" si="46">SUM(G522:K522,L$5)</f>
        <v>1410.1941899454505</v>
      </c>
    </row>
    <row r="523" spans="5:12" x14ac:dyDescent="0.3">
      <c r="E523" s="3">
        <f t="shared" si="45"/>
        <v>2267</v>
      </c>
      <c r="F523" s="4">
        <f>F522*SUM(economy!Z313:AB313)/SUM(economy!Z312:AB312)</f>
        <v>28286.082043476552</v>
      </c>
      <c r="G523" s="9">
        <f t="shared" si="44"/>
        <v>370.926684668174</v>
      </c>
      <c r="H523" s="9">
        <f t="shared" si="44"/>
        <v>419.89168603523063</v>
      </c>
      <c r="I523" s="9">
        <f t="shared" si="44"/>
        <v>286.98472118717996</v>
      </c>
      <c r="J523" s="9">
        <f t="shared" si="44"/>
        <v>57.676828569995678</v>
      </c>
      <c r="K523" s="9">
        <f t="shared" si="44"/>
        <v>3.3720194613481138</v>
      </c>
      <c r="L523" s="9">
        <f t="shared" si="46"/>
        <v>1413.8519399219285</v>
      </c>
    </row>
    <row r="524" spans="5:12" x14ac:dyDescent="0.3">
      <c r="E524" s="3">
        <f t="shared" si="45"/>
        <v>2268</v>
      </c>
      <c r="F524" s="4">
        <f>F523*SUM(economy!Z314:AB314)/SUM(economy!Z313:AB313)</f>
        <v>28295.891339293299</v>
      </c>
      <c r="G524" s="9">
        <f t="shared" si="44"/>
        <v>372.6530652623768</v>
      </c>
      <c r="H524" s="9">
        <f t="shared" si="44"/>
        <v>421.39252159734411</v>
      </c>
      <c r="I524" s="9">
        <f t="shared" si="44"/>
        <v>287.38218773764015</v>
      </c>
      <c r="J524" s="9">
        <f t="shared" si="44"/>
        <v>57.701895362529719</v>
      </c>
      <c r="K524" s="9">
        <f t="shared" si="44"/>
        <v>3.373218260918998</v>
      </c>
      <c r="L524" s="9">
        <f t="shared" si="46"/>
        <v>1417.5028882208098</v>
      </c>
    </row>
    <row r="525" spans="5:12" x14ac:dyDescent="0.3">
      <c r="E525" s="3">
        <f t="shared" si="45"/>
        <v>2269</v>
      </c>
      <c r="F525" s="4">
        <f>F524*SUM(economy!Z315:AB315)/SUM(economy!Z314:AB314)</f>
        <v>28305.611620804815</v>
      </c>
      <c r="G525" s="9">
        <f t="shared" si="44"/>
        <v>374.38004454599564</v>
      </c>
      <c r="H525" s="9">
        <f t="shared" si="44"/>
        <v>422.89014937659209</v>
      </c>
      <c r="I525" s="9">
        <f t="shared" si="44"/>
        <v>287.77579294428483</v>
      </c>
      <c r="J525" s="9">
        <f t="shared" si="44"/>
        <v>57.726681493812734</v>
      </c>
      <c r="K525" s="9">
        <f t="shared" si="44"/>
        <v>3.3744058999336253</v>
      </c>
      <c r="L525" s="9">
        <f t="shared" si="46"/>
        <v>1421.1470742606191</v>
      </c>
    </row>
    <row r="526" spans="5:12" x14ac:dyDescent="0.3">
      <c r="E526" s="3">
        <f t="shared" si="45"/>
        <v>2270</v>
      </c>
      <c r="F526" s="4">
        <f>F525*SUM(economy!Z316:AB316)/SUM(economy!Z315:AB315)</f>
        <v>28315.244552478529</v>
      </c>
      <c r="G526" s="9">
        <f t="shared" si="44"/>
        <v>376.10761708623255</v>
      </c>
      <c r="H526" s="9">
        <f t="shared" si="44"/>
        <v>424.38456983953051</v>
      </c>
      <c r="I526" s="9">
        <f t="shared" si="44"/>
        <v>288.16557526340785</v>
      </c>
      <c r="J526" s="9">
        <f t="shared" si="44"/>
        <v>57.751192549451233</v>
      </c>
      <c r="K526" s="9">
        <f t="shared" si="44"/>
        <v>3.3755825906533392</v>
      </c>
      <c r="L526" s="9">
        <f t="shared" si="46"/>
        <v>1424.7845373292753</v>
      </c>
    </row>
    <row r="527" spans="5:12" x14ac:dyDescent="0.3">
      <c r="E527" s="3">
        <f t="shared" si="45"/>
        <v>2271</v>
      </c>
      <c r="F527" s="4">
        <f>F526*SUM(economy!Z317:AB317)/SUM(economy!Z316:AB316)</f>
        <v>28324.791756096467</v>
      </c>
      <c r="G527" s="9">
        <f t="shared" si="44"/>
        <v>377.83577755187679</v>
      </c>
      <c r="H527" s="9">
        <f t="shared" si="44"/>
        <v>425.87578360771965</v>
      </c>
      <c r="I527" s="9">
        <f t="shared" si="44"/>
        <v>288.55157288517955</v>
      </c>
      <c r="J527" s="9">
        <f t="shared" si="44"/>
        <v>57.775433991323602</v>
      </c>
      <c r="K527" s="9">
        <f t="shared" si="44"/>
        <v>3.3767485399651651</v>
      </c>
      <c r="L527" s="9">
        <f t="shared" si="46"/>
        <v>1428.4153165760647</v>
      </c>
    </row>
    <row r="528" spans="5:12" x14ac:dyDescent="0.3">
      <c r="E528" s="3">
        <f t="shared" si="45"/>
        <v>2272</v>
      </c>
      <c r="F528" s="4">
        <f>F527*SUM(economy!Z318:AB318)/SUM(economy!Z317:AB317)</f>
        <v>28334.254811652267</v>
      </c>
      <c r="G528" s="9">
        <f t="shared" si="44"/>
        <v>379.56452071069958</v>
      </c>
      <c r="H528" s="9">
        <f t="shared" si="44"/>
        <v>427.36379145328999</v>
      </c>
      <c r="I528" s="9">
        <f t="shared" si="44"/>
        <v>288.93382373080658</v>
      </c>
      <c r="J528" s="9">
        <f t="shared" si="44"/>
        <v>57.799411159638304</v>
      </c>
      <c r="K528" s="9">
        <f t="shared" si="44"/>
        <v>3.3779039494924268</v>
      </c>
      <c r="L528" s="9">
        <f t="shared" si="46"/>
        <v>1432.0394510039271</v>
      </c>
    </row>
    <row r="529" spans="5:12" x14ac:dyDescent="0.3">
      <c r="E529" s="3">
        <f t="shared" si="45"/>
        <v>2273</v>
      </c>
      <c r="F529" s="4">
        <f>F528*SUM(economy!Z319:AB319)/SUM(economy!Z318:AB318)</f>
        <v>28343.635258235856</v>
      </c>
      <c r="G529" s="9">
        <f t="shared" si="44"/>
        <v>381.29384142690373</v>
      </c>
      <c r="H529" s="9">
        <f t="shared" si="44"/>
        <v>428.84859429460397</v>
      </c>
      <c r="I529" s="9">
        <f t="shared" si="44"/>
        <v>289.31236544986348</v>
      </c>
      <c r="J529" s="9">
        <f t="shared" si="44"/>
        <v>57.823129274979728</v>
      </c>
      <c r="K529" s="9">
        <f t="shared" si="44"/>
        <v>3.3790490157039583</v>
      </c>
      <c r="L529" s="9">
        <f t="shared" si="46"/>
        <v>1435.6569794620548</v>
      </c>
    </row>
    <row r="530" spans="5:12" x14ac:dyDescent="0.3">
      <c r="E530" s="3">
        <f t="shared" si="45"/>
        <v>2274</v>
      </c>
      <c r="F530" s="4">
        <f>F529*SUM(economy!Z320:AB320)/SUM(economy!Z319:AB319)</f>
        <v>28352.934594906757</v>
      </c>
      <c r="G530" s="9">
        <f t="shared" si="44"/>
        <v>383.02373465862706</v>
      </c>
      <c r="H530" s="9">
        <f t="shared" si="44"/>
        <v>430.33019319201316</v>
      </c>
      <c r="I530" s="9">
        <f t="shared" si="44"/>
        <v>289.687235417794</v>
      </c>
      <c r="J530" s="9">
        <f t="shared" si="44"/>
        <v>57.846593440341067</v>
      </c>
      <c r="K530" s="9">
        <f t="shared" si="44"/>
        <v>3.3801839300218735</v>
      </c>
      <c r="L530" s="9">
        <f t="shared" si="46"/>
        <v>1439.2679406387974</v>
      </c>
    </row>
    <row r="531" spans="5:12" x14ac:dyDescent="0.3">
      <c r="E531" s="3">
        <f t="shared" si="45"/>
        <v>2275</v>
      </c>
      <c r="F531" s="4">
        <f>F530*SUM(economy!Z321:AB321)/SUM(economy!Z320:AB320)</f>
        <v>28362.154281554722</v>
      </c>
      <c r="G531" s="9">
        <f t="shared" si="44"/>
        <v>384.75419545549931</v>
      </c>
      <c r="H531" s="9">
        <f t="shared" si="44"/>
        <v>431.80858934370877</v>
      </c>
      <c r="I531" s="9">
        <f t="shared" si="44"/>
        <v>290.05847073357637</v>
      </c>
      <c r="J531" s="9">
        <f t="shared" si="44"/>
        <v>57.869808643143479</v>
      </c>
      <c r="K531" s="9">
        <f t="shared" si="44"/>
        <v>3.3813088789279346</v>
      </c>
      <c r="L531" s="9">
        <f t="shared" si="46"/>
        <v>1442.8723730548559</v>
      </c>
    </row>
    <row r="532" spans="5:12" x14ac:dyDescent="0.3">
      <c r="E532" s="3">
        <f t="shared" si="45"/>
        <v>2276</v>
      </c>
      <c r="F532" s="4">
        <f>F531*SUM(economy!Z322:AB322)/SUM(economy!Z321:AB321)</f>
        <v>28371.295739748453</v>
      </c>
      <c r="G532" s="9">
        <f t="shared" si="44"/>
        <v>386.48521895625146</v>
      </c>
      <c r="H532" s="9">
        <f t="shared" si="44"/>
        <v>433.28378408166463</v>
      </c>
      <c r="I532" s="9">
        <f t="shared" si="44"/>
        <v>290.42610821754965</v>
      </c>
      <c r="J532" s="9">
        <f t="shared" si="44"/>
        <v>57.89277975724103</v>
      </c>
      <c r="K532" s="9">
        <f t="shared" si="44"/>
        <v>3.3824240440684727</v>
      </c>
      <c r="L532" s="9">
        <f t="shared" si="46"/>
        <v>1446.4703150567752</v>
      </c>
    </row>
    <row r="533" spans="5:12" x14ac:dyDescent="0.3">
      <c r="E533" s="3">
        <f t="shared" si="45"/>
        <v>2277</v>
      </c>
      <c r="F533" s="4">
        <f>F532*SUM(economy!Z323:AB323)/SUM(economy!Z322:AB322)</f>
        <v>28380.360353572229</v>
      </c>
      <c r="G533" s="9">
        <f t="shared" si="44"/>
        <v>388.21680038637697</v>
      </c>
      <c r="H533" s="9">
        <f t="shared" si="44"/>
        <v>434.75577886767093</v>
      </c>
      <c r="I533" s="9">
        <f t="shared" si="44"/>
        <v>290.79018440939677</v>
      </c>
      <c r="J533" s="9">
        <f t="shared" si="44"/>
        <v>57.915511544910586</v>
      </c>
      <c r="K533" s="9">
        <f t="shared" si="44"/>
        <v>3.3835296023578723</v>
      </c>
      <c r="L533" s="9">
        <f t="shared" si="46"/>
        <v>1450.0618048107131</v>
      </c>
    </row>
    <row r="534" spans="5:12" x14ac:dyDescent="0.3">
      <c r="E534" s="3">
        <f t="shared" si="45"/>
        <v>2278</v>
      </c>
      <c r="F534" s="4">
        <f>F533*SUM(economy!Z324:AB324)/SUM(economy!Z323:AB323)</f>
        <v>28389.349470450303</v>
      </c>
      <c r="G534" s="9">
        <f t="shared" si="44"/>
        <v>389.94893505584383</v>
      </c>
      <c r="H534" s="9">
        <f t="shared" si="44"/>
        <v>436.22457528945733</v>
      </c>
      <c r="I534" s="9">
        <f t="shared" si="44"/>
        <v>291.15073556627988</v>
      </c>
      <c r="J534" s="9">
        <f t="shared" si="44"/>
        <v>57.938008658826327</v>
      </c>
      <c r="K534" s="9">
        <f t="shared" si="44"/>
        <v>3.3846257260806136</v>
      </c>
      <c r="L534" s="9">
        <f t="shared" si="46"/>
        <v>1453.6468802964878</v>
      </c>
    </row>
    <row r="535" spans="5:12" x14ac:dyDescent="0.3">
      <c r="E535" s="3">
        <f t="shared" si="45"/>
        <v>2279</v>
      </c>
      <c r="F535" s="4">
        <f>F534*SUM(economy!Z325:AB325)/SUM(economy!Z324:AB324)</f>
        <v>28398.264401959019</v>
      </c>
      <c r="G535" s="9">
        <f t="shared" ref="G535:K550" si="47">G534*(1-G$5)+G$4*$F534*$L$4/1000</f>
        <v>391.68161835685726</v>
      </c>
      <c r="H535" s="9">
        <f t="shared" si="47"/>
        <v>437.69017505690431</v>
      </c>
      <c r="I535" s="9">
        <f t="shared" si="47"/>
        <v>291.50779766112515</v>
      </c>
      <c r="J535" s="9">
        <f t="shared" si="47"/>
        <v>57.960275644018161</v>
      </c>
      <c r="K535" s="9">
        <f t="shared" si="47"/>
        <v>3.3857125829918706</v>
      </c>
      <c r="L535" s="9">
        <f t="shared" si="46"/>
        <v>1457.2255793018967</v>
      </c>
    </row>
    <row r="536" spans="5:12" x14ac:dyDescent="0.3">
      <c r="E536" s="3">
        <f t="shared" si="45"/>
        <v>2280</v>
      </c>
      <c r="F536" s="4">
        <f>F535*SUM(economy!Z326:AB326)/SUM(economy!Z325:AB325)</f>
        <v>28407.106424627113</v>
      </c>
      <c r="G536" s="9">
        <f t="shared" si="47"/>
        <v>393.41484576167164</v>
      </c>
      <c r="H536" s="9">
        <f t="shared" si="47"/>
        <v>439.1525799983412</v>
      </c>
      <c r="I536" s="9">
        <f t="shared" si="47"/>
        <v>291.8614063810524</v>
      </c>
      <c r="J536" s="9">
        <f t="shared" si="47"/>
        <v>57.982316939813622</v>
      </c>
      <c r="K536" s="9">
        <f t="shared" si="47"/>
        <v>3.3867903364166545</v>
      </c>
      <c r="L536" s="9">
        <f t="shared" si="46"/>
        <v>1460.7979394172955</v>
      </c>
    </row>
    <row r="537" spans="5:12" x14ac:dyDescent="0.3">
      <c r="E537" s="3">
        <f t="shared" si="45"/>
        <v>2281</v>
      </c>
      <c r="F537" s="4">
        <f>F536*SUM(economy!Z327:AB327)/SUM(economy!Z326:AB326)</f>
        <v>28415.876780723534</v>
      </c>
      <c r="G537" s="9">
        <f t="shared" si="47"/>
        <v>395.14861282045172</v>
      </c>
      <c r="H537" s="9">
        <f t="shared" si="47"/>
        <v>440.61179205692935</v>
      </c>
      <c r="I537" s="9">
        <f t="shared" si="47"/>
        <v>292.21159712594584</v>
      </c>
      <c r="J537" s="9">
        <f t="shared" si="47"/>
        <v>58.004136881762719</v>
      </c>
      <c r="K537" s="9">
        <f t="shared" si="47"/>
        <v>3.3878591453475178</v>
      </c>
      <c r="L537" s="9">
        <f t="shared" si="46"/>
        <v>1464.363998030437</v>
      </c>
    </row>
    <row r="538" spans="5:12" x14ac:dyDescent="0.3">
      <c r="E538" s="3">
        <f t="shared" si="45"/>
        <v>2282</v>
      </c>
      <c r="F538" s="4">
        <f>F537*SUM(economy!Z328:AB328)/SUM(economy!Z327:AB327)</f>
        <v>28424.57667903326</v>
      </c>
      <c r="G538" s="9">
        <f t="shared" si="47"/>
        <v>396.88291515918132</v>
      </c>
      <c r="H538" s="9">
        <f t="shared" si="47"/>
        <v>442.06781328712935</v>
      </c>
      <c r="I538" s="9">
        <f t="shared" si="47"/>
        <v>292.55840500716266</v>
      </c>
      <c r="J538" s="9">
        <f t="shared" si="47"/>
        <v>58.025739703545355</v>
      </c>
      <c r="K538" s="9">
        <f t="shared" si="47"/>
        <v>3.388919164540805</v>
      </c>
      <c r="L538" s="9">
        <f t="shared" si="46"/>
        <v>1467.9237923215596</v>
      </c>
    </row>
    <row r="539" spans="5:12" x14ac:dyDescent="0.3">
      <c r="E539" s="3">
        <f t="shared" si="45"/>
        <v>2283</v>
      </c>
      <c r="F539" s="4">
        <f>F538*SUM(economy!Z329:AB329)/SUM(economy!Z328:AB328)</f>
        <v>28433.207295621025</v>
      </c>
      <c r="G539" s="9">
        <f t="shared" si="47"/>
        <v>398.61774847761995</v>
      </c>
      <c r="H539" s="9">
        <f t="shared" si="47"/>
        <v>443.52064585125095</v>
      </c>
      <c r="I539" s="9">
        <f t="shared" si="47"/>
        <v>292.90186484637525</v>
      </c>
      <c r="J539" s="9">
        <f t="shared" si="47"/>
        <v>58.047129538860773</v>
      </c>
      <c r="K539" s="9">
        <f t="shared" si="47"/>
        <v>3.3899705446114519</v>
      </c>
      <c r="L539" s="9">
        <f t="shared" si="46"/>
        <v>1471.4773592587185</v>
      </c>
    </row>
    <row r="540" spans="5:12" x14ac:dyDescent="0.3">
      <c r="E540" s="3">
        <f t="shared" si="45"/>
        <v>2284</v>
      </c>
      <c r="F540" s="4">
        <f>F539*SUM(economy!Z330:AB330)/SUM(economy!Z329:AB329)</f>
        <v>28441.769774583048</v>
      </c>
      <c r="G540" s="9">
        <f t="shared" si="47"/>
        <v>400.35310854730574</v>
      </c>
      <c r="H540" s="9">
        <f t="shared" si="47"/>
        <v>444.97029201608376</v>
      </c>
      <c r="I540" s="9">
        <f t="shared" si="47"/>
        <v>293.24201117454379</v>
      </c>
      <c r="J540" s="9">
        <f t="shared" si="47"/>
        <v>58.06831042329874</v>
      </c>
      <c r="K540" s="9">
        <f t="shared" si="47"/>
        <v>3.391013432126341</v>
      </c>
      <c r="L540" s="9">
        <f t="shared" si="46"/>
        <v>1475.0247355933582</v>
      </c>
    </row>
    <row r="541" spans="5:12" x14ac:dyDescent="0.3">
      <c r="E541" s="3">
        <f t="shared" si="45"/>
        <v>2285</v>
      </c>
      <c r="F541" s="4">
        <f>F540*SUM(economy!Z331:AB331)/SUM(economy!Z330:AB330)</f>
        <v>28450.265228786568</v>
      </c>
      <c r="G541" s="9">
        <f t="shared" si="47"/>
        <v>402.08899120960422</v>
      </c>
      <c r="H541" s="9">
        <f t="shared" si="47"/>
        <v>446.41675414960844</v>
      </c>
      <c r="I541" s="9">
        <f t="shared" si="47"/>
        <v>293.57887823101566</v>
      </c>
      <c r="J541" s="9">
        <f t="shared" si="47"/>
        <v>58.089286296192057</v>
      </c>
      <c r="K541" s="9">
        <f t="shared" si="47"/>
        <v>3.3920479696962187</v>
      </c>
      <c r="L541" s="9">
        <f t="shared" si="46"/>
        <v>1478.5659578561165</v>
      </c>
    </row>
    <row r="542" spans="5:12" x14ac:dyDescent="0.3">
      <c r="E542" s="3">
        <f t="shared" si="45"/>
        <v>2286</v>
      </c>
      <c r="F542" s="4">
        <f>F541*SUM(economy!Z332:AB332)/SUM(economy!Z331:AB331)</f>
        <v>28458.694740597566</v>
      </c>
      <c r="G542" s="9">
        <f t="shared" si="47"/>
        <v>403.82539237380246</v>
      </c>
      <c r="H542" s="9">
        <f t="shared" si="47"/>
        <v>447.86003471778577</v>
      </c>
      <c r="I542" s="9">
        <f t="shared" si="47"/>
        <v>293.91249996274803</v>
      </c>
      <c r="J542" s="9">
        <f t="shared" si="47"/>
        <v>58.110061002450053</v>
      </c>
      <c r="K542" s="9">
        <f t="shared" si="47"/>
        <v>3.3930742960661626</v>
      </c>
      <c r="L542" s="9">
        <f t="shared" si="46"/>
        <v>1482.1010623528523</v>
      </c>
    </row>
    <row r="543" spans="5:12" x14ac:dyDescent="0.3">
      <c r="E543" s="3">
        <f t="shared" si="45"/>
        <v>2287</v>
      </c>
      <c r="F543" s="4">
        <f>F542*SUM(economy!Z333:AB333)/SUM(economy!Z332:AB332)</f>
        <v>28467.059362596519</v>
      </c>
      <c r="G543" s="9">
        <f t="shared" si="47"/>
        <v>405.56230801524737</v>
      </c>
      <c r="H543" s="9">
        <f t="shared" si="47"/>
        <v>449.30013628142314</v>
      </c>
      <c r="I543" s="9">
        <f t="shared" si="47"/>
        <v>294.24291002365004</v>
      </c>
      <c r="J543" s="9">
        <f t="shared" si="47"/>
        <v>58.13063829437273</v>
      </c>
      <c r="K543" s="9">
        <f t="shared" si="47"/>
        <v>3.3940925462046212</v>
      </c>
      <c r="L543" s="9">
        <f t="shared" si="46"/>
        <v>1485.6300851608978</v>
      </c>
    </row>
    <row r="544" spans="5:12" x14ac:dyDescent="0.3">
      <c r="E544" s="3">
        <f t="shared" si="45"/>
        <v>2288</v>
      </c>
      <c r="F544" s="4">
        <f>F543*SUM(economy!Z334:AB334)/SUM(economy!Z333:AB333)</f>
        <v>28475.360118282009</v>
      </c>
      <c r="G544" s="9">
        <f t="shared" si="47"/>
        <v>407.2997341735279</v>
      </c>
      <c r="H544" s="9">
        <f t="shared" si="47"/>
        <v>450.73706149311704</v>
      </c>
      <c r="I544" s="9">
        <f t="shared" si="47"/>
        <v>294.57014177404147</v>
      </c>
      <c r="J544" s="9">
        <f t="shared" si="47"/>
        <v>58.151021833445299</v>
      </c>
      <c r="K544" s="9">
        <f t="shared" si="47"/>
        <v>3.3951028513910195</v>
      </c>
      <c r="L544" s="9">
        <f t="shared" si="46"/>
        <v>1489.1530621255229</v>
      </c>
    </row>
    <row r="545" spans="5:12" x14ac:dyDescent="0.3">
      <c r="E545" s="3">
        <f t="shared" si="45"/>
        <v>2289</v>
      </c>
      <c r="F545" s="4">
        <f>F544*SUM(economy!Z335:AB335)/SUM(economy!Z334:AB334)</f>
        <v>28483.598002763178</v>
      </c>
      <c r="G545" s="9">
        <f t="shared" si="47"/>
        <v>409.03766695070004</v>
      </c>
      <c r="H545" s="9">
        <f t="shared" si="47"/>
        <v>452.1708130942697</v>
      </c>
      <c r="I545" s="9">
        <f t="shared" si="47"/>
        <v>294.89422828022447</v>
      </c>
      <c r="J545" s="9">
        <f t="shared" si="47"/>
        <v>58.171215192112783</v>
      </c>
      <c r="K545" s="9">
        <f t="shared" si="47"/>
        <v>3.3961053393019314</v>
      </c>
      <c r="L545" s="9">
        <f t="shared" si="46"/>
        <v>1492.6700288566092</v>
      </c>
    </row>
    <row r="546" spans="5:12" x14ac:dyDescent="0.3">
      <c r="E546" s="3">
        <f t="shared" si="45"/>
        <v>2290</v>
      </c>
      <c r="F546" s="4">
        <f>F545*SUM(economy!Z336:AB336)/SUM(economy!Z335:AB335)</f>
        <v>28491.773983439562</v>
      </c>
      <c r="G546" s="9">
        <f t="shared" si="47"/>
        <v>410.77610250955411</v>
      </c>
      <c r="H546" s="9">
        <f t="shared" si="47"/>
        <v>453.60139391217916</v>
      </c>
      <c r="I546" s="9">
        <f t="shared" si="47"/>
        <v>295.21520231416469</v>
      </c>
      <c r="J546" s="9">
        <f t="shared" si="47"/>
        <v>58.191221855534479</v>
      </c>
      <c r="K546" s="9">
        <f t="shared" si="47"/>
        <v>3.3971001340958518</v>
      </c>
      <c r="L546" s="9">
        <f t="shared" si="46"/>
        <v>1496.1810207255282</v>
      </c>
    </row>
    <row r="547" spans="5:12" x14ac:dyDescent="0.3">
      <c r="E547" s="3">
        <f t="shared" si="45"/>
        <v>2291</v>
      </c>
      <c r="F547" s="4">
        <f>F546*SUM(economy!Z337:AB337)/SUM(economy!Z336:AB336)</f>
        <v>28499.889000670119</v>
      </c>
      <c r="G547" s="9">
        <f t="shared" si="47"/>
        <v>412.51503707192364</v>
      </c>
      <c r="H547" s="9">
        <f t="shared" si="47"/>
        <v>455.028806857201</v>
      </c>
      <c r="I547" s="9">
        <f t="shared" si="47"/>
        <v>295.53309635327946</v>
      </c>
      <c r="J547" s="9">
        <f t="shared" si="47"/>
        <v>58.21104522331806</v>
      </c>
      <c r="K547" s="9">
        <f t="shared" si="47"/>
        <v>3.398087356496533</v>
      </c>
      <c r="L547" s="9">
        <f t="shared" si="46"/>
        <v>1499.6860728622187</v>
      </c>
    </row>
    <row r="548" spans="5:12" x14ac:dyDescent="0.3">
      <c r="E548" s="3">
        <f t="shared" si="45"/>
        <v>2292</v>
      </c>
      <c r="F548" s="4">
        <f>F547*SUM(economy!Z338:AB338)/SUM(economy!Z337:AB337)</f>
        <v>28507.943968429914</v>
      </c>
      <c r="G548" s="9">
        <f t="shared" si="47"/>
        <v>414.25446691703496</v>
      </c>
      <c r="H548" s="9">
        <f t="shared" si="47"/>
        <v>456.45305491998113</v>
      </c>
      <c r="I548" s="9">
        <f t="shared" si="47"/>
        <v>295.84794258032878</v>
      </c>
      <c r="J548" s="9">
        <f t="shared" si="47"/>
        <v>58.230688611233049</v>
      </c>
      <c r="K548" s="9">
        <f t="shared" si="47"/>
        <v>3.399067123874941</v>
      </c>
      <c r="L548" s="9">
        <f t="shared" si="46"/>
        <v>1503.1852201524528</v>
      </c>
    </row>
    <row r="549" spans="5:12" x14ac:dyDescent="0.3">
      <c r="E549" s="3">
        <f t="shared" si="45"/>
        <v>2293</v>
      </c>
      <c r="F549" s="4">
        <f>F548*SUM(economy!Z339:AB339)/SUM(economy!Z338:AB338)</f>
        <v>28515.939774955776</v>
      </c>
      <c r="G549" s="9">
        <f t="shared" si="47"/>
        <v>415.99438837989686</v>
      </c>
      <c r="H549" s="9">
        <f t="shared" si="47"/>
        <v>457.87414116875726</v>
      </c>
      <c r="I549" s="9">
        <f t="shared" si="47"/>
        <v>296.15977288340662</v>
      </c>
      <c r="J549" s="9">
        <f t="shared" si="47"/>
        <v>58.250155252903568</v>
      </c>
      <c r="K549" s="9">
        <f t="shared" si="47"/>
        <v>3.4000395503297911</v>
      </c>
      <c r="L549" s="9">
        <f t="shared" si="46"/>
        <v>1506.6784972352941</v>
      </c>
    </row>
    <row r="550" spans="5:12" x14ac:dyDescent="0.3">
      <c r="E550" s="3">
        <f t="shared" si="45"/>
        <v>2294</v>
      </c>
      <c r="F550" s="4">
        <f>F549*SUM(economy!Z340:AB340)/SUM(economy!Z339:AB339)</f>
        <v>28523.877283380283</v>
      </c>
      <c r="G550" s="9">
        <f t="shared" si="47"/>
        <v>417.73479784972983</v>
      </c>
      <c r="H550" s="9">
        <f t="shared" si="47"/>
        <v>459.29206874672877</v>
      </c>
      <c r="I550" s="9">
        <f t="shared" si="47"/>
        <v>296.46861885602925</v>
      </c>
      <c r="J550" s="9">
        <f t="shared" si="47"/>
        <v>58.269448301480097</v>
      </c>
      <c r="K550" s="9">
        <f t="shared" si="47"/>
        <v>3.4010047467667137</v>
      </c>
      <c r="L550" s="9">
        <f t="shared" si="46"/>
        <v>1510.1659385007345</v>
      </c>
    </row>
    <row r="551" spans="5:12" x14ac:dyDescent="0.3">
      <c r="E551" s="3">
        <f t="shared" si="45"/>
        <v>2295</v>
      </c>
      <c r="F551" s="4">
        <f>F550*SUM(economy!Z341:AB341)/SUM(economy!Z340:AB340)</f>
        <v>28531.757332354653</v>
      </c>
      <c r="G551" s="9">
        <f t="shared" ref="G551:K556" si="48">G550*(1-G$5)+G$4*$F550*$L$4/1000</f>
        <v>419.47569176843382</v>
      </c>
      <c r="H551" s="9">
        <f t="shared" si="48"/>
        <v>460.70684086949336</v>
      </c>
      <c r="I551" s="9">
        <f t="shared" si="48"/>
        <v>296.77451179731798</v>
      </c>
      <c r="J551" s="9">
        <f t="shared" si="48"/>
        <v>58.288570831290187</v>
      </c>
      <c r="K551" s="9">
        <f t="shared" si="48"/>
        <v>3.4019628209760286</v>
      </c>
      <c r="L551" s="9">
        <f t="shared" si="46"/>
        <v>1513.6475780875112</v>
      </c>
    </row>
    <row r="552" spans="5:12" x14ac:dyDescent="0.3">
      <c r="E552" s="3">
        <f t="shared" si="45"/>
        <v>2296</v>
      </c>
      <c r="F552" s="4">
        <f>F551*SUM(economy!Z342:AB342)/SUM(economy!Z341:AB341)</f>
        <v>28539.580736659915</v>
      </c>
      <c r="G552" s="9">
        <f t="shared" si="48"/>
        <v>421.21706662909395</v>
      </c>
      <c r="H552" s="9">
        <f t="shared" si="48"/>
        <v>462.11846082254914</v>
      </c>
      <c r="I552" s="9">
        <f t="shared" si="48"/>
        <v>297.0774827122724</v>
      </c>
      <c r="J552" s="9">
        <f t="shared" si="48"/>
        <v>58.307525839467957</v>
      </c>
      <c r="K552" s="9">
        <f t="shared" si="48"/>
        <v>3.4029138777091674</v>
      </c>
      <c r="L552" s="9">
        <f t="shared" si="46"/>
        <v>1517.1234498810925</v>
      </c>
    </row>
    <row r="553" spans="5:12" x14ac:dyDescent="0.3">
      <c r="E553" s="3">
        <f t="shared" si="45"/>
        <v>2297</v>
      </c>
      <c r="F553" s="4">
        <f>F552*SUM(economy!Z343:AB343)/SUM(economy!Z342:AB342)</f>
        <v>28547.348287807341</v>
      </c>
      <c r="G553" s="9">
        <f t="shared" si="48"/>
        <v>422.9589189745239</v>
      </c>
      <c r="H553" s="9">
        <f t="shared" si="48"/>
        <v>463.52693195886098</v>
      </c>
      <c r="I553" s="9">
        <f t="shared" si="48"/>
        <v>297.3775623121324</v>
      </c>
      <c r="J553" s="9">
        <f t="shared" si="48"/>
        <v>58.326316247562254</v>
      </c>
      <c r="K553" s="9">
        <f t="shared" si="48"/>
        <v>3.4038580187537155</v>
      </c>
      <c r="L553" s="9">
        <f t="shared" si="46"/>
        <v>1520.5935875118332</v>
      </c>
    </row>
    <row r="554" spans="5:12" x14ac:dyDescent="0.3">
      <c r="E554" s="3">
        <f t="shared" si="45"/>
        <v>2298</v>
      </c>
      <c r="F554" s="4">
        <f>F553*SUM(economy!Z344:AB344)/SUM(economy!Z343:AB343)</f>
        <v>28555.06075462779</v>
      </c>
      <c r="G554" s="9">
        <f t="shared" si="48"/>
        <v>424.70124539584549</v>
      </c>
      <c r="H554" s="9">
        <f t="shared" si="48"/>
        <v>464.9322576964899</v>
      </c>
      <c r="I554" s="9">
        <f t="shared" si="48"/>
        <v>297.67478101482527</v>
      </c>
      <c r="J554" s="9">
        <f t="shared" si="48"/>
        <v>58.34494490312342</v>
      </c>
      <c r="K554" s="9">
        <f t="shared" si="48"/>
        <v>3.4047953430071169</v>
      </c>
      <c r="L554" s="9">
        <f t="shared" si="46"/>
        <v>1524.0580243532911</v>
      </c>
    </row>
    <row r="555" spans="5:12" x14ac:dyDescent="0.3">
      <c r="E555" s="3">
        <f t="shared" si="45"/>
        <v>2299</v>
      </c>
      <c r="F555" s="4">
        <f>F554*SUM(economy!Z345:AB345)/SUM(economy!Z344:AB344)</f>
        <v>28562.718883849673</v>
      </c>
      <c r="G555" s="9">
        <f t="shared" si="48"/>
        <v>426.44404253110446</v>
      </c>
      <c r="H555" s="9">
        <f t="shared" si="48"/>
        <v>466.33444151628436</v>
      </c>
      <c r="I555" s="9">
        <f t="shared" si="48"/>
        <v>297.96916894549514</v>
      </c>
      <c r="J555" s="9">
        <f t="shared" si="48"/>
        <v>58.363414581268543</v>
      </c>
      <c r="K555" s="9">
        <f t="shared" si="48"/>
        <v>3.4057259465490497</v>
      </c>
      <c r="L555" s="9">
        <f t="shared" si="46"/>
        <v>1527.5167935207014</v>
      </c>
    </row>
    <row r="556" spans="5:12" x14ac:dyDescent="0.3">
      <c r="E556" s="3">
        <f t="shared" si="45"/>
        <v>2300</v>
      </c>
      <c r="F556" s="4">
        <f>F555*SUM(economy!Z346:AB346)/SUM(economy!Z345:AB345)</f>
        <v>28570.323400666599</v>
      </c>
      <c r="G556" s="9">
        <f t="shared" si="48"/>
        <v>428.18730706392159</v>
      </c>
      <c r="H556" s="9">
        <f t="shared" si="48"/>
        <v>467.73348695963244</v>
      </c>
      <c r="I556" s="9">
        <f t="shared" si="48"/>
        <v>298.26075593711249</v>
      </c>
      <c r="J556" s="9">
        <f t="shared" si="48"/>
        <v>58.381727986225194</v>
      </c>
      <c r="K556" s="9">
        <f t="shared" si="48"/>
        <v>3.4066499227124556</v>
      </c>
      <c r="L556" s="9">
        <f t="shared" si="46"/>
        <v>1530.9699278696039</v>
      </c>
    </row>
    <row r="557" spans="5:12" x14ac:dyDescent="0.3">
      <c r="E557" s="3"/>
      <c r="F557" s="3"/>
      <c r="G557" s="9"/>
      <c r="H557" s="9"/>
      <c r="I557" s="9"/>
      <c r="J557" s="9"/>
      <c r="K557" s="9"/>
      <c r="L557" s="9"/>
    </row>
    <row r="558" spans="5:12" x14ac:dyDescent="0.3">
      <c r="E558" s="3"/>
      <c r="F558" s="3"/>
      <c r="G558" s="9"/>
      <c r="H558" s="9"/>
      <c r="I558" s="9"/>
      <c r="J558" s="9"/>
      <c r="K558" s="9"/>
      <c r="L558" s="9"/>
    </row>
    <row r="559" spans="5:12" x14ac:dyDescent="0.3">
      <c r="E559" s="3"/>
      <c r="F559" s="3"/>
      <c r="G559" s="9"/>
      <c r="H559" s="9"/>
      <c r="I559" s="9"/>
      <c r="J559" s="9"/>
      <c r="K559" s="9"/>
      <c r="L559" s="9"/>
    </row>
    <row r="560" spans="5:12" x14ac:dyDescent="0.3">
      <c r="E560" s="3"/>
      <c r="F560" s="3"/>
      <c r="G560" s="9"/>
      <c r="H560" s="9"/>
      <c r="I560" s="9"/>
      <c r="J560" s="9"/>
      <c r="K560" s="9"/>
      <c r="L560" s="9"/>
    </row>
    <row r="561" spans="5:12" x14ac:dyDescent="0.3">
      <c r="E561" s="3"/>
      <c r="F561" s="3"/>
      <c r="G561" s="9"/>
      <c r="H561" s="9"/>
      <c r="I561" s="9"/>
      <c r="J561" s="9"/>
      <c r="K561" s="9"/>
      <c r="L561" s="9"/>
    </row>
    <row r="562" spans="5:12" x14ac:dyDescent="0.3">
      <c r="E562" s="3"/>
      <c r="F562" s="3"/>
      <c r="G562" s="9"/>
      <c r="H562" s="9"/>
      <c r="I562" s="9"/>
      <c r="J562" s="9"/>
      <c r="K562" s="9"/>
      <c r="L562" s="9"/>
    </row>
    <row r="563" spans="5:12" x14ac:dyDescent="0.3">
      <c r="E563" s="3"/>
      <c r="F563" s="3"/>
      <c r="G563" s="9"/>
      <c r="H563" s="9"/>
      <c r="I563" s="9"/>
      <c r="J563" s="9"/>
      <c r="K563" s="9"/>
      <c r="L563" s="9"/>
    </row>
    <row r="564" spans="5:12" x14ac:dyDescent="0.3">
      <c r="E564" s="3"/>
      <c r="F564" s="3"/>
      <c r="G564" s="9"/>
      <c r="H564" s="9"/>
      <c r="I564" s="9"/>
      <c r="J564" s="9"/>
      <c r="K564" s="9"/>
      <c r="L564" s="9"/>
    </row>
    <row r="565" spans="5:12" x14ac:dyDescent="0.3">
      <c r="E565" s="3"/>
      <c r="F565" s="3"/>
      <c r="G565" s="9"/>
      <c r="H565" s="9"/>
      <c r="I565" s="9"/>
      <c r="J565" s="9"/>
      <c r="K565" s="9"/>
      <c r="L565" s="9"/>
    </row>
    <row r="566" spans="5:12" x14ac:dyDescent="0.3">
      <c r="E566" s="3"/>
      <c r="F566" s="3"/>
      <c r="G566" s="9"/>
      <c r="H566" s="9"/>
      <c r="I566" s="9"/>
      <c r="J566" s="9"/>
      <c r="K566" s="9"/>
      <c r="L566" s="9"/>
    </row>
    <row r="567" spans="5:12" x14ac:dyDescent="0.3">
      <c r="E567" s="3"/>
      <c r="F567" s="3"/>
      <c r="G567" s="9"/>
      <c r="H567" s="9"/>
      <c r="I567" s="9"/>
      <c r="J567" s="9"/>
      <c r="K567" s="9"/>
      <c r="L567" s="9"/>
    </row>
    <row r="568" spans="5:12" x14ac:dyDescent="0.3">
      <c r="E568" s="3"/>
      <c r="F568" s="3"/>
      <c r="G568" s="9"/>
      <c r="H568" s="9"/>
      <c r="I568" s="9"/>
      <c r="J568" s="9"/>
      <c r="K568" s="9"/>
      <c r="L568" s="9"/>
    </row>
    <row r="569" spans="5:12" x14ac:dyDescent="0.3">
      <c r="E569" s="3"/>
      <c r="F569" s="3"/>
      <c r="G569" s="9"/>
      <c r="H569" s="9"/>
      <c r="I569" s="9"/>
      <c r="J569" s="9"/>
      <c r="K569" s="9"/>
      <c r="L569" s="9"/>
    </row>
    <row r="570" spans="5:12" x14ac:dyDescent="0.3">
      <c r="E570" s="3"/>
      <c r="F570" s="3"/>
      <c r="G570" s="9"/>
      <c r="H570" s="9"/>
      <c r="I570" s="9"/>
      <c r="J570" s="9"/>
      <c r="K570" s="9"/>
      <c r="L570" s="9"/>
    </row>
    <row r="571" spans="5:12" x14ac:dyDescent="0.3">
      <c r="E571" s="3"/>
      <c r="F571" s="3"/>
      <c r="G571" s="9"/>
      <c r="H571" s="9"/>
      <c r="I571" s="9"/>
      <c r="J571" s="9"/>
      <c r="K571" s="9"/>
      <c r="L571" s="9"/>
    </row>
    <row r="572" spans="5:12" x14ac:dyDescent="0.3">
      <c r="E572" s="3"/>
      <c r="F572" s="3"/>
      <c r="G572" s="9"/>
      <c r="H572" s="9"/>
      <c r="I572" s="9"/>
      <c r="J572" s="9"/>
      <c r="K572" s="9"/>
      <c r="L572" s="9"/>
    </row>
    <row r="573" spans="5:12" x14ac:dyDescent="0.3">
      <c r="E573" s="3"/>
      <c r="F573" s="3"/>
      <c r="G573" s="9"/>
      <c r="H573" s="9"/>
      <c r="I573" s="9"/>
      <c r="J573" s="9"/>
      <c r="K573" s="9"/>
      <c r="L573" s="9"/>
    </row>
    <row r="574" spans="5:12" x14ac:dyDescent="0.3">
      <c r="E574" s="3"/>
      <c r="F574" s="3"/>
      <c r="G574" s="9"/>
      <c r="H574" s="9"/>
      <c r="I574" s="9"/>
      <c r="J574" s="9"/>
      <c r="K574" s="9"/>
      <c r="L574" s="9"/>
    </row>
    <row r="575" spans="5:12" x14ac:dyDescent="0.3">
      <c r="E575" s="3"/>
      <c r="F575" s="3"/>
      <c r="G575" s="9"/>
      <c r="H575" s="9"/>
      <c r="I575" s="9"/>
      <c r="J575" s="9"/>
      <c r="K575" s="9"/>
      <c r="L575" s="9"/>
    </row>
    <row r="576" spans="5:12" x14ac:dyDescent="0.3">
      <c r="E576" s="3"/>
      <c r="F576" s="3"/>
      <c r="G576" s="9"/>
      <c r="H576" s="9"/>
      <c r="I576" s="9"/>
      <c r="J576" s="9"/>
      <c r="K576" s="9"/>
      <c r="L576" s="9"/>
    </row>
    <row r="577" spans="5:12" x14ac:dyDescent="0.3">
      <c r="E577" s="3"/>
      <c r="F577" s="3"/>
      <c r="G577" s="9"/>
      <c r="H577" s="9"/>
      <c r="I577" s="9"/>
      <c r="J577" s="9"/>
      <c r="K577" s="9"/>
      <c r="L577" s="9"/>
    </row>
    <row r="578" spans="5:12" x14ac:dyDescent="0.3">
      <c r="E578" s="3"/>
      <c r="F578" s="3"/>
      <c r="G578" s="9"/>
      <c r="H578" s="9"/>
      <c r="I578" s="9"/>
      <c r="J578" s="9"/>
      <c r="K578" s="9"/>
      <c r="L578" s="9"/>
    </row>
    <row r="579" spans="5:12" x14ac:dyDescent="0.3">
      <c r="E579" s="3"/>
      <c r="F579" s="3"/>
      <c r="G579" s="9"/>
      <c r="H579" s="9"/>
      <c r="I579" s="9"/>
      <c r="J579" s="9"/>
      <c r="K579" s="9"/>
      <c r="L579" s="9"/>
    </row>
    <row r="580" spans="5:12" x14ac:dyDescent="0.3">
      <c r="E580" s="3"/>
      <c r="F580" s="3"/>
      <c r="G580" s="9"/>
      <c r="H580" s="9"/>
      <c r="I580" s="9"/>
      <c r="J580" s="9"/>
      <c r="K580" s="9"/>
      <c r="L580" s="9"/>
    </row>
    <row r="581" spans="5:12" x14ac:dyDescent="0.3">
      <c r="E581" s="3"/>
      <c r="F581" s="3"/>
      <c r="G581" s="9"/>
      <c r="H581" s="9"/>
      <c r="I581" s="9"/>
      <c r="J581" s="9"/>
      <c r="K581" s="9"/>
      <c r="L581" s="9"/>
    </row>
    <row r="582" spans="5:12" x14ac:dyDescent="0.3">
      <c r="E582" s="3"/>
      <c r="F582" s="3"/>
      <c r="G582" s="9"/>
      <c r="H582" s="9"/>
      <c r="I582" s="9"/>
      <c r="J582" s="9"/>
      <c r="K582" s="9"/>
      <c r="L582" s="9"/>
    </row>
    <row r="583" spans="5:12" x14ac:dyDescent="0.3">
      <c r="E583" s="3"/>
      <c r="F583" s="3"/>
      <c r="G583" s="9"/>
      <c r="H583" s="9"/>
      <c r="I583" s="9"/>
      <c r="J583" s="9"/>
      <c r="K583" s="9"/>
      <c r="L583" s="9"/>
    </row>
    <row r="584" spans="5:12" x14ac:dyDescent="0.3">
      <c r="E584" s="3"/>
      <c r="F584" s="3"/>
      <c r="G584" s="9"/>
      <c r="H584" s="9"/>
      <c r="I584" s="9"/>
      <c r="J584" s="9"/>
      <c r="K584" s="9"/>
      <c r="L584" s="9"/>
    </row>
    <row r="585" spans="5:12" x14ac:dyDescent="0.3">
      <c r="E585" s="3"/>
      <c r="F585" s="3"/>
      <c r="G585" s="9"/>
      <c r="H585" s="9"/>
      <c r="I585" s="9"/>
      <c r="J585" s="9"/>
      <c r="K585" s="9"/>
      <c r="L585" s="9"/>
    </row>
    <row r="586" spans="5:12" x14ac:dyDescent="0.3">
      <c r="E586" s="3"/>
      <c r="F586" s="3"/>
      <c r="G586" s="9"/>
      <c r="H586" s="9"/>
      <c r="I586" s="9"/>
      <c r="J586" s="9"/>
      <c r="K586" s="9"/>
      <c r="L586" s="9"/>
    </row>
    <row r="587" spans="5:12" x14ac:dyDescent="0.3">
      <c r="E587" s="3"/>
      <c r="F587" s="3"/>
      <c r="G587" s="9"/>
      <c r="H587" s="9"/>
      <c r="I587" s="9"/>
      <c r="J587" s="9"/>
      <c r="K587" s="9"/>
      <c r="L587" s="9"/>
    </row>
    <row r="588" spans="5:12" x14ac:dyDescent="0.3">
      <c r="E588" s="3"/>
      <c r="F588" s="3"/>
      <c r="G588" s="9"/>
      <c r="H588" s="9"/>
      <c r="I588" s="9"/>
      <c r="J588" s="9"/>
      <c r="K588" s="9"/>
      <c r="L588" s="9"/>
    </row>
    <row r="589" spans="5:12" x14ac:dyDescent="0.3">
      <c r="E589" s="3"/>
      <c r="F589" s="3"/>
      <c r="G589" s="9"/>
      <c r="H589" s="9"/>
      <c r="I589" s="9"/>
      <c r="J589" s="9"/>
      <c r="K589" s="9"/>
      <c r="L589" s="9"/>
    </row>
    <row r="590" spans="5:12" x14ac:dyDescent="0.3">
      <c r="E590" s="3"/>
      <c r="F590" s="3"/>
      <c r="G590" s="9"/>
      <c r="H590" s="9"/>
      <c r="I590" s="9"/>
      <c r="J590" s="9"/>
      <c r="K590" s="9"/>
      <c r="L590" s="9"/>
    </row>
    <row r="591" spans="5:12" x14ac:dyDescent="0.3">
      <c r="E591" s="3"/>
      <c r="F591" s="3"/>
      <c r="G591" s="9"/>
      <c r="H591" s="9"/>
      <c r="I591" s="9"/>
      <c r="J591" s="9"/>
      <c r="K591" s="9"/>
      <c r="L591" s="9"/>
    </row>
    <row r="592" spans="5:12" x14ac:dyDescent="0.3">
      <c r="E592" s="3"/>
      <c r="F592" s="3"/>
      <c r="G592" s="9"/>
      <c r="H592" s="9"/>
      <c r="I592" s="9"/>
      <c r="J592" s="9"/>
      <c r="K592" s="9"/>
      <c r="L592" s="9"/>
    </row>
    <row r="593" spans="5:12" x14ac:dyDescent="0.3">
      <c r="E593" s="3"/>
      <c r="F593" s="3"/>
      <c r="G593" s="9"/>
      <c r="H593" s="9"/>
      <c r="I593" s="9"/>
      <c r="J593" s="9"/>
      <c r="K593" s="9"/>
      <c r="L593" s="9"/>
    </row>
    <row r="594" spans="5:12" x14ac:dyDescent="0.3">
      <c r="E594" s="3"/>
      <c r="F594" s="3"/>
      <c r="G594" s="9"/>
      <c r="H594" s="9"/>
      <c r="I594" s="9"/>
      <c r="J594" s="9"/>
      <c r="K594" s="9"/>
      <c r="L594" s="9"/>
    </row>
    <row r="595" spans="5:12" x14ac:dyDescent="0.3">
      <c r="E595" s="3"/>
      <c r="F595" s="3"/>
      <c r="G595" s="9"/>
      <c r="H595" s="9"/>
      <c r="I595" s="9"/>
      <c r="J595" s="9"/>
      <c r="K595" s="9"/>
      <c r="L595" s="9"/>
    </row>
    <row r="596" spans="5:12" x14ac:dyDescent="0.3">
      <c r="E596" s="3"/>
      <c r="F596" s="3"/>
      <c r="G596" s="9"/>
      <c r="H596" s="9"/>
      <c r="I596" s="9"/>
      <c r="J596" s="9"/>
      <c r="K596" s="9"/>
      <c r="L596" s="9"/>
    </row>
    <row r="597" spans="5:12" x14ac:dyDescent="0.3">
      <c r="E597" s="3"/>
      <c r="F597" s="3"/>
      <c r="G597" s="9"/>
      <c r="H597" s="9"/>
      <c r="I597" s="9"/>
      <c r="J597" s="9"/>
      <c r="K597" s="9"/>
      <c r="L597" s="9"/>
    </row>
    <row r="598" spans="5:12" x14ac:dyDescent="0.3">
      <c r="E598" s="3"/>
      <c r="F598" s="3"/>
      <c r="G598" s="9"/>
      <c r="H598" s="9"/>
      <c r="I598" s="9"/>
      <c r="J598" s="9"/>
      <c r="K598" s="9"/>
      <c r="L598" s="9"/>
    </row>
    <row r="599" spans="5:12" x14ac:dyDescent="0.3">
      <c r="E599" s="3"/>
      <c r="F599" s="3"/>
      <c r="G599" s="9"/>
      <c r="H599" s="9"/>
      <c r="I599" s="9"/>
      <c r="J599" s="9"/>
      <c r="K599" s="9"/>
      <c r="L599" s="9"/>
    </row>
    <row r="600" spans="5:12" x14ac:dyDescent="0.3">
      <c r="E600" s="3"/>
      <c r="F600" s="3"/>
      <c r="G600" s="9"/>
      <c r="H600" s="9"/>
      <c r="I600" s="9"/>
      <c r="J600" s="9"/>
      <c r="K600" s="9"/>
      <c r="L600" s="9"/>
    </row>
    <row r="601" spans="5:12" x14ac:dyDescent="0.3">
      <c r="E601" s="3"/>
      <c r="F601" s="3"/>
      <c r="G601" s="9"/>
      <c r="H601" s="9"/>
      <c r="I601" s="9"/>
      <c r="J601" s="9"/>
      <c r="K601" s="9"/>
      <c r="L601" s="9"/>
    </row>
    <row r="602" spans="5:12" x14ac:dyDescent="0.3">
      <c r="E602" s="3"/>
      <c r="F602" s="3"/>
      <c r="G602" s="9"/>
      <c r="H602" s="9"/>
      <c r="I602" s="9"/>
      <c r="J602" s="9"/>
      <c r="K602" s="9"/>
      <c r="L602" s="9"/>
    </row>
    <row r="603" spans="5:12" x14ac:dyDescent="0.3">
      <c r="E603" s="3"/>
      <c r="F603" s="3"/>
      <c r="G603" s="9"/>
      <c r="H603" s="9"/>
      <c r="I603" s="9"/>
      <c r="J603" s="9"/>
      <c r="K603" s="9"/>
      <c r="L603" s="9"/>
    </row>
    <row r="604" spans="5:12" x14ac:dyDescent="0.3">
      <c r="E604" s="3"/>
      <c r="F604" s="3"/>
      <c r="G604" s="9"/>
      <c r="H604" s="9"/>
      <c r="I604" s="9"/>
      <c r="J604" s="9"/>
      <c r="K604" s="9"/>
      <c r="L604" s="9"/>
    </row>
    <row r="605" spans="5:12" x14ac:dyDescent="0.3">
      <c r="E605" s="3"/>
      <c r="F605" s="3"/>
      <c r="G605" s="9"/>
      <c r="H605" s="9"/>
      <c r="I605" s="9"/>
      <c r="J605" s="9"/>
      <c r="K605" s="9"/>
      <c r="L605" s="9"/>
    </row>
    <row r="606" spans="5:12" x14ac:dyDescent="0.3">
      <c r="E606" s="3"/>
      <c r="F606" s="3"/>
      <c r="G606" s="9"/>
      <c r="H606" s="9"/>
      <c r="I606" s="9"/>
      <c r="J606" s="9"/>
      <c r="K606" s="9"/>
      <c r="L606" s="9"/>
    </row>
    <row r="607" spans="5:12" x14ac:dyDescent="0.3">
      <c r="E607" s="3"/>
      <c r="F607" s="3"/>
      <c r="G607" s="9"/>
      <c r="H607" s="9"/>
      <c r="I607" s="9"/>
      <c r="J607" s="9"/>
      <c r="K607" s="9"/>
      <c r="L607" s="9"/>
    </row>
    <row r="608" spans="5:12" x14ac:dyDescent="0.3">
      <c r="E608" s="3"/>
      <c r="F608" s="3"/>
      <c r="G608" s="9"/>
      <c r="H608" s="9"/>
      <c r="I608" s="9"/>
      <c r="J608" s="9"/>
      <c r="K608" s="9"/>
      <c r="L608" s="9"/>
    </row>
    <row r="609" spans="5:12" x14ac:dyDescent="0.3">
      <c r="E609" s="3"/>
      <c r="F609" s="3"/>
      <c r="G609" s="9"/>
      <c r="H609" s="9"/>
      <c r="I609" s="9"/>
      <c r="J609" s="9"/>
      <c r="K609" s="9"/>
      <c r="L609" s="9"/>
    </row>
    <row r="610" spans="5:12" x14ac:dyDescent="0.3">
      <c r="E610" s="3"/>
      <c r="F610" s="3"/>
      <c r="G610" s="9"/>
      <c r="H610" s="9"/>
      <c r="I610" s="9"/>
      <c r="J610" s="9"/>
      <c r="K610" s="9"/>
      <c r="L61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70"/>
  <sheetViews>
    <sheetView workbookViewId="0">
      <pane xSplit="1" ySplit="5" topLeftCell="B112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defaultColWidth="9.109375" defaultRowHeight="14.4" x14ac:dyDescent="0.3"/>
  <sheetData>
    <row r="1" spans="1:10" x14ac:dyDescent="0.3">
      <c r="B1" t="s">
        <v>10</v>
      </c>
      <c r="G1" t="s">
        <v>11</v>
      </c>
    </row>
    <row r="2" spans="1:10" x14ac:dyDescent="0.3">
      <c r="A2" t="s">
        <v>9</v>
      </c>
      <c r="B2" t="s">
        <v>13</v>
      </c>
      <c r="D2" t="s">
        <v>14</v>
      </c>
      <c r="G2" t="s">
        <v>21</v>
      </c>
      <c r="H2" t="s">
        <v>18</v>
      </c>
      <c r="I2" t="s">
        <v>19</v>
      </c>
      <c r="J2" t="s">
        <v>20</v>
      </c>
    </row>
    <row r="3" spans="1:10" x14ac:dyDescent="0.3">
      <c r="B3" t="s">
        <v>12</v>
      </c>
      <c r="G3">
        <f>[1]carbondioxide!L5</f>
        <v>275</v>
      </c>
      <c r="H3">
        <v>5.35</v>
      </c>
      <c r="I3">
        <v>2.5600000000000001E-2</v>
      </c>
      <c r="J3">
        <v>5.6800000000000002E-3</v>
      </c>
    </row>
    <row r="4" spans="1:10" x14ac:dyDescent="0.3">
      <c r="C4">
        <f>AVERAGE(B6:B35)</f>
        <v>-0.29739999999999989</v>
      </c>
      <c r="D4" t="s">
        <v>15</v>
      </c>
      <c r="E4" t="s">
        <v>16</v>
      </c>
      <c r="F4" t="s">
        <v>17</v>
      </c>
      <c r="I4">
        <v>1.148910335009431</v>
      </c>
    </row>
    <row r="5" spans="1:10" x14ac:dyDescent="0.3">
      <c r="I5">
        <v>7.3800000000000003E-3</v>
      </c>
    </row>
    <row r="6" spans="1:10" x14ac:dyDescent="0.3">
      <c r="A6">
        <v>1850</v>
      </c>
      <c r="B6">
        <v>-0.42299999999999999</v>
      </c>
      <c r="C6">
        <f>B6-C$4</f>
        <v>-0.1256000000000001</v>
      </c>
      <c r="G6">
        <f>carbondioxide!L106</f>
        <v>275.39128752345135</v>
      </c>
      <c r="H6">
        <f>H$3*LN(G6/G$3)</f>
        <v>7.6069103948270171E-3</v>
      </c>
      <c r="I6">
        <v>0</v>
      </c>
      <c r="J6">
        <v>0</v>
      </c>
    </row>
    <row r="7" spans="1:10" x14ac:dyDescent="0.3">
      <c r="A7">
        <v>1851</v>
      </c>
      <c r="B7">
        <v>-0.03</v>
      </c>
      <c r="C7">
        <f t="shared" ref="C7:C70" si="0">B7-C$4</f>
        <v>0.26739999999999986</v>
      </c>
      <c r="G7">
        <f>carbondioxide!L107</f>
        <v>275.40887009348887</v>
      </c>
      <c r="H7">
        <f t="shared" ref="H7:H70" si="1">H$3*LN(G7/G$3)</f>
        <v>7.9484743847123129E-3</v>
      </c>
      <c r="I7">
        <f>I6+I$3*(I$4*H7-I6)+I$5*(J6-I6)</f>
        <v>2.3378135982473483E-4</v>
      </c>
      <c r="J7">
        <f t="shared" ref="J7:J70" si="2">J6+J$3*(I6-J6)</f>
        <v>0</v>
      </c>
    </row>
    <row r="8" spans="1:10" x14ac:dyDescent="0.3">
      <c r="A8">
        <v>1852</v>
      </c>
      <c r="B8">
        <v>-0.20799999999999999</v>
      </c>
      <c r="C8">
        <f t="shared" si="0"/>
        <v>8.9399999999999896E-2</v>
      </c>
      <c r="G8">
        <f>carbondioxide!L108</f>
        <v>275.42605175662203</v>
      </c>
      <c r="H8">
        <f t="shared" si="1"/>
        <v>8.2822291781934915E-3</v>
      </c>
      <c r="I8">
        <f t="shared" ref="I8:I71" si="3">I7+I$3*(I$4*H8-I7)+I$5*(J7-I7)</f>
        <v>4.6966904129114019E-4</v>
      </c>
      <c r="J8">
        <f t="shared" si="2"/>
        <v>1.3278781238044939E-6</v>
      </c>
    </row>
    <row r="9" spans="1:10" x14ac:dyDescent="0.3">
      <c r="A9">
        <v>1853</v>
      </c>
      <c r="B9">
        <v>-0.372</v>
      </c>
      <c r="C9">
        <f t="shared" si="0"/>
        <v>-7.4600000000000111E-2</v>
      </c>
      <c r="G9">
        <f>carbondioxide!L109</f>
        <v>275.44430539223896</v>
      </c>
      <c r="H9">
        <f t="shared" si="1"/>
        <v>8.6367842901863973E-3</v>
      </c>
      <c r="I9">
        <f t="shared" si="3"/>
        <v>7.0821515879531359E-4</v>
      </c>
      <c r="J9">
        <f t="shared" si="2"/>
        <v>3.988055930594961E-6</v>
      </c>
    </row>
    <row r="10" spans="1:10" x14ac:dyDescent="0.3">
      <c r="A10">
        <v>1854</v>
      </c>
      <c r="B10">
        <v>0.10299999999999999</v>
      </c>
      <c r="C10">
        <f t="shared" si="0"/>
        <v>0.40039999999999987</v>
      </c>
      <c r="G10">
        <f>carbondioxide!L110</f>
        <v>275.4631218982143</v>
      </c>
      <c r="H10">
        <f t="shared" si="1"/>
        <v>9.0022478944896678E-3</v>
      </c>
      <c r="I10">
        <f t="shared" si="3"/>
        <v>9.4966271120499126E-4</v>
      </c>
      <c r="J10">
        <f t="shared" si="2"/>
        <v>7.9880658748665633E-6</v>
      </c>
    </row>
    <row r="11" spans="1:10" x14ac:dyDescent="0.3">
      <c r="A11">
        <v>1855</v>
      </c>
      <c r="B11">
        <v>-0.13100000000000001</v>
      </c>
      <c r="C11">
        <f t="shared" si="0"/>
        <v>0.16639999999999988</v>
      </c>
      <c r="G11">
        <f>carbondioxide!L111</f>
        <v>275.48625466998362</v>
      </c>
      <c r="H11">
        <f t="shared" si="1"/>
        <v>9.4515099657508806E-3</v>
      </c>
      <c r="I11">
        <f t="shared" si="3"/>
        <v>1.19639058643166E-3</v>
      </c>
      <c r="J11">
        <f t="shared" si="2"/>
        <v>1.3336777860341672E-5</v>
      </c>
    </row>
    <row r="12" spans="1:10" x14ac:dyDescent="0.3">
      <c r="A12">
        <v>1856</v>
      </c>
      <c r="B12">
        <v>-0.35799999999999998</v>
      </c>
      <c r="C12">
        <f t="shared" si="0"/>
        <v>-6.0600000000000098E-2</v>
      </c>
      <c r="G12">
        <f>carbondioxide!L112</f>
        <v>275.50972418366501</v>
      </c>
      <c r="H12">
        <f t="shared" si="1"/>
        <v>9.9072733581900621E-3</v>
      </c>
      <c r="I12">
        <f t="shared" si="3"/>
        <v>1.4484258103882499E-3</v>
      </c>
      <c r="J12">
        <f t="shared" si="2"/>
        <v>2.0056523493026762E-5</v>
      </c>
    </row>
    <row r="13" spans="1:10" x14ac:dyDescent="0.3">
      <c r="A13">
        <v>1857</v>
      </c>
      <c r="B13">
        <v>-0.251</v>
      </c>
      <c r="C13">
        <f t="shared" si="0"/>
        <v>4.6399999999999886E-2</v>
      </c>
      <c r="G13">
        <f>carbondioxide!L113</f>
        <v>275.53499543000555</v>
      </c>
      <c r="H13">
        <f t="shared" si="1"/>
        <v>1.0397981873141331E-2</v>
      </c>
      <c r="I13">
        <f t="shared" si="3"/>
        <v>1.7066312745397196E-3</v>
      </c>
      <c r="J13">
        <f t="shared" si="2"/>
        <v>2.8169661042591631E-5</v>
      </c>
    </row>
    <row r="14" spans="1:10" x14ac:dyDescent="0.3">
      <c r="A14">
        <v>1858</v>
      </c>
      <c r="B14">
        <v>-0.39300000000000002</v>
      </c>
      <c r="C14">
        <f t="shared" si="0"/>
        <v>-9.5600000000000129E-2</v>
      </c>
      <c r="G14">
        <f>carbondioxide!L114</f>
        <v>275.56014116094445</v>
      </c>
      <c r="H14">
        <f t="shared" si="1"/>
        <v>1.0886208502934199E-2</v>
      </c>
      <c r="I14">
        <f t="shared" si="3"/>
        <v>1.9707407701309632E-3</v>
      </c>
      <c r="J14">
        <f t="shared" si="2"/>
        <v>3.7703323007255317E-5</v>
      </c>
    </row>
    <row r="15" spans="1:10" x14ac:dyDescent="0.3">
      <c r="A15">
        <v>1859</v>
      </c>
      <c r="B15">
        <v>-0.26700000000000002</v>
      </c>
      <c r="C15">
        <f t="shared" si="0"/>
        <v>3.0399999999999872E-2</v>
      </c>
      <c r="G15">
        <f>carbondioxide!L115</f>
        <v>275.58523067875387</v>
      </c>
      <c r="H15">
        <f t="shared" si="1"/>
        <v>1.1373299304132212E-2</v>
      </c>
      <c r="I15">
        <f t="shared" si="3"/>
        <v>2.2405366585658681E-3</v>
      </c>
      <c r="J15">
        <f t="shared" si="2"/>
        <v>4.8682975706917976E-5</v>
      </c>
    </row>
    <row r="16" spans="1:10" x14ac:dyDescent="0.3">
      <c r="A16">
        <v>1860</v>
      </c>
      <c r="B16">
        <v>-0.35499999999999998</v>
      </c>
      <c r="C16">
        <f t="shared" si="0"/>
        <v>-5.7600000000000096E-2</v>
      </c>
      <c r="G16">
        <f>carbondioxide!L116</f>
        <v>275.61218628021436</v>
      </c>
      <c r="H16">
        <f t="shared" si="1"/>
        <v>1.189656905646303E-2</v>
      </c>
      <c r="I16">
        <f t="shared" si="3"/>
        <v>2.5169061731142514E-3</v>
      </c>
      <c r="J16">
        <f t="shared" si="2"/>
        <v>6.1132704625556806E-5</v>
      </c>
    </row>
    <row r="17" spans="1:10" x14ac:dyDescent="0.3">
      <c r="A17">
        <v>1861</v>
      </c>
      <c r="B17">
        <v>-0.313</v>
      </c>
      <c r="C17">
        <f t="shared" si="0"/>
        <v>-1.5600000000000114E-2</v>
      </c>
      <c r="G17">
        <f>carbondioxide!L117</f>
        <v>275.6423356972532</v>
      </c>
      <c r="H17">
        <f t="shared" si="1"/>
        <v>1.2481777430771621E-2</v>
      </c>
      <c r="I17">
        <f t="shared" si="3"/>
        <v>2.8014651099763054E-3</v>
      </c>
      <c r="J17">
        <f t="shared" si="2"/>
        <v>7.5081497926572595E-5</v>
      </c>
    </row>
    <row r="18" spans="1:10" x14ac:dyDescent="0.3">
      <c r="A18">
        <v>1862</v>
      </c>
      <c r="B18">
        <v>-0.58699999999999997</v>
      </c>
      <c r="C18">
        <f t="shared" si="0"/>
        <v>-0.28960000000000008</v>
      </c>
      <c r="G18">
        <f>carbondioxide!L118</f>
        <v>275.67365923810985</v>
      </c>
      <c r="H18">
        <f t="shared" si="1"/>
        <v>1.3089708074188499E-2</v>
      </c>
      <c r="I18">
        <f t="shared" si="3"/>
        <v>3.0946227548544888E-3</v>
      </c>
      <c r="J18">
        <f t="shared" si="2"/>
        <v>9.0567356843015073E-5</v>
      </c>
    </row>
    <row r="19" spans="1:10" x14ac:dyDescent="0.3">
      <c r="A19">
        <v>1863</v>
      </c>
      <c r="B19">
        <v>-0.33100000000000002</v>
      </c>
      <c r="C19">
        <f t="shared" si="0"/>
        <v>-3.360000000000013E-2</v>
      </c>
      <c r="G19">
        <f>carbondioxide!L119</f>
        <v>275.7052223869153</v>
      </c>
      <c r="H19">
        <f t="shared" si="1"/>
        <v>1.3702219187403443E-2</v>
      </c>
      <c r="I19">
        <f t="shared" si="3"/>
        <v>3.3962415871593814E-3</v>
      </c>
      <c r="J19">
        <f t="shared" si="2"/>
        <v>1.0763039150372024E-4</v>
      </c>
    </row>
    <row r="20" spans="1:10" x14ac:dyDescent="0.3">
      <c r="A20">
        <v>1864</v>
      </c>
      <c r="B20">
        <v>-0.61799999999999999</v>
      </c>
      <c r="C20">
        <f t="shared" si="0"/>
        <v>-0.32060000000000011</v>
      </c>
      <c r="G20">
        <f>carbondioxide!L120</f>
        <v>275.73942410291102</v>
      </c>
      <c r="H20">
        <f t="shared" si="1"/>
        <v>1.4365854901255661E-2</v>
      </c>
      <c r="I20">
        <f t="shared" si="3"/>
        <v>3.7075578785870046E-3</v>
      </c>
      <c r="J20">
        <f t="shared" si="2"/>
        <v>1.2630970309504438E-4</v>
      </c>
    </row>
    <row r="21" spans="1:10" x14ac:dyDescent="0.3">
      <c r="A21">
        <v>1865</v>
      </c>
      <c r="B21">
        <v>-0.30599999999999999</v>
      </c>
      <c r="C21">
        <f t="shared" si="0"/>
        <v>-8.6000000000001076E-3</v>
      </c>
      <c r="G21">
        <f>carbondioxide!L121</f>
        <v>275.77662827319648</v>
      </c>
      <c r="H21">
        <f t="shared" si="1"/>
        <v>1.5087655510582082E-2</v>
      </c>
      <c r="I21">
        <f t="shared" si="3"/>
        <v>4.0299744870475928E-3</v>
      </c>
      <c r="J21">
        <f t="shared" si="2"/>
        <v>1.4665119273183871E-4</v>
      </c>
    </row>
    <row r="22" spans="1:10" x14ac:dyDescent="0.3">
      <c r="A22">
        <v>1866</v>
      </c>
      <c r="B22">
        <v>-0.36199999999999999</v>
      </c>
      <c r="C22">
        <f t="shared" si="0"/>
        <v>-6.4600000000000102E-2</v>
      </c>
      <c r="G22">
        <f>carbondioxide!L122</f>
        <v>275.81625864057219</v>
      </c>
      <c r="H22">
        <f t="shared" si="1"/>
        <v>1.5856419832439451E-2</v>
      </c>
      <c r="I22">
        <f t="shared" si="3"/>
        <v>4.364518892583622E-3</v>
      </c>
      <c r="J22">
        <f t="shared" si="2"/>
        <v>1.6870846904355221E-4</v>
      </c>
    </row>
    <row r="23" spans="1:10" x14ac:dyDescent="0.3">
      <c r="A23">
        <v>1867</v>
      </c>
      <c r="B23">
        <v>-0.38400000000000001</v>
      </c>
      <c r="C23">
        <f t="shared" si="0"/>
        <v>-8.6600000000000121E-2</v>
      </c>
      <c r="G23">
        <f>carbondioxide!L123</f>
        <v>275.85638220089248</v>
      </c>
      <c r="H23">
        <f t="shared" si="1"/>
        <v>1.6634638769541674E-2</v>
      </c>
      <c r="I23">
        <f t="shared" si="3"/>
        <v>4.711081863085516E-3</v>
      </c>
      <c r="J23">
        <f t="shared" si="2"/>
        <v>1.9254067224925981E-4</v>
      </c>
    </row>
    <row r="24" spans="1:10" x14ac:dyDescent="0.3">
      <c r="A24">
        <v>1868</v>
      </c>
      <c r="B24">
        <v>-0.32</v>
      </c>
      <c r="C24">
        <f t="shared" si="0"/>
        <v>-2.260000000000012E-2</v>
      </c>
      <c r="G24">
        <f>carbondioxide!L124</f>
        <v>275.89940888331068</v>
      </c>
      <c r="H24">
        <f t="shared" si="1"/>
        <v>1.7469039622685659E-2</v>
      </c>
      <c r="I24">
        <f t="shared" si="3"/>
        <v>5.0709325536310908E-3</v>
      </c>
      <c r="J24">
        <f t="shared" si="2"/>
        <v>2.1820598621320975E-4</v>
      </c>
    </row>
    <row r="25" spans="1:10" x14ac:dyDescent="0.3">
      <c r="A25">
        <v>1869</v>
      </c>
      <c r="B25">
        <v>-0.28199999999999997</v>
      </c>
      <c r="C25">
        <f t="shared" si="0"/>
        <v>1.5399999999999914E-2</v>
      </c>
      <c r="G25">
        <f>carbondioxide!L125</f>
        <v>275.94383004378636</v>
      </c>
      <c r="H25">
        <f t="shared" si="1"/>
        <v>1.8330346574711675E-2</v>
      </c>
      <c r="I25">
        <f t="shared" si="3"/>
        <v>5.44443762856476E-3</v>
      </c>
      <c r="J25">
        <f t="shared" si="2"/>
        <v>2.4576947311614333E-4</v>
      </c>
    </row>
    <row r="26" spans="1:10" x14ac:dyDescent="0.3">
      <c r="A26">
        <v>1870</v>
      </c>
      <c r="B26">
        <v>-0.28599999999999998</v>
      </c>
      <c r="C26">
        <f t="shared" si="0"/>
        <v>1.139999999999991E-2</v>
      </c>
      <c r="G26">
        <f>carbondioxide!L126</f>
        <v>275.99058975469183</v>
      </c>
      <c r="H26">
        <f t="shared" si="1"/>
        <v>1.9236847220328326E-2</v>
      </c>
      <c r="I26">
        <f t="shared" si="3"/>
        <v>5.8324900164477668E-3</v>
      </c>
      <c r="J26">
        <f t="shared" si="2"/>
        <v>2.752979082390915E-4</v>
      </c>
    </row>
    <row r="27" spans="1:10" x14ac:dyDescent="0.3">
      <c r="A27">
        <v>1871</v>
      </c>
      <c r="B27">
        <v>-0.41099999999999998</v>
      </c>
      <c r="C27">
        <f t="shared" si="0"/>
        <v>-0.11360000000000009</v>
      </c>
      <c r="G27">
        <f>carbondioxide!L127</f>
        <v>276.0386907999096</v>
      </c>
      <c r="H27">
        <f t="shared" si="1"/>
        <v>2.0169191215950691E-2</v>
      </c>
      <c r="I27">
        <f t="shared" si="3"/>
        <v>6.2353845555298756E-3</v>
      </c>
      <c r="J27">
        <f t="shared" si="2"/>
        <v>3.0686275941371678E-4</v>
      </c>
    </row>
    <row r="28" spans="1:10" x14ac:dyDescent="0.3">
      <c r="A28">
        <v>1872</v>
      </c>
      <c r="B28">
        <v>-0.185</v>
      </c>
      <c r="C28">
        <f t="shared" si="0"/>
        <v>0.11239999999999989</v>
      </c>
      <c r="G28">
        <f>carbondioxide!L128</f>
        <v>276.09001822498345</v>
      </c>
      <c r="H28">
        <f t="shared" si="1"/>
        <v>2.1163893068789845E-2</v>
      </c>
      <c r="I28">
        <f t="shared" si="3"/>
        <v>6.6544808562326117E-3</v>
      </c>
      <c r="J28">
        <f t="shared" si="2"/>
        <v>3.4053676321565659E-4</v>
      </c>
    </row>
    <row r="29" spans="1:10" x14ac:dyDescent="0.3">
      <c r="A29">
        <v>1873</v>
      </c>
      <c r="B29">
        <v>-0.251</v>
      </c>
      <c r="C29">
        <f t="shared" si="0"/>
        <v>4.6399999999999886E-2</v>
      </c>
      <c r="G29">
        <f>carbondioxide!L129</f>
        <v>276.14821667084846</v>
      </c>
      <c r="H29">
        <f t="shared" si="1"/>
        <v>2.229152845096952E-2</v>
      </c>
      <c r="I29">
        <f t="shared" si="3"/>
        <v>7.0931700048707681E-3</v>
      </c>
      <c r="J29">
        <f t="shared" si="2"/>
        <v>3.7639996566399291E-4</v>
      </c>
    </row>
    <row r="30" spans="1:10" x14ac:dyDescent="0.3">
      <c r="A30">
        <v>1874</v>
      </c>
      <c r="B30">
        <v>-0.374</v>
      </c>
      <c r="C30">
        <f t="shared" si="0"/>
        <v>-7.6600000000000112E-2</v>
      </c>
      <c r="G30">
        <f>carbondioxide!L130</f>
        <v>276.21016411661674</v>
      </c>
      <c r="H30">
        <f t="shared" si="1"/>
        <v>2.3491542238312429E-2</v>
      </c>
      <c r="I30">
        <f t="shared" si="3"/>
        <v>7.5529507868271686E-3</v>
      </c>
      <c r="J30">
        <f t="shared" si="2"/>
        <v>4.1455121948668738E-4</v>
      </c>
    </row>
    <row r="31" spans="1:10" x14ac:dyDescent="0.3">
      <c r="A31">
        <v>1875</v>
      </c>
      <c r="B31">
        <v>-0.57599999999999996</v>
      </c>
      <c r="C31">
        <f t="shared" si="0"/>
        <v>-0.27860000000000007</v>
      </c>
      <c r="G31">
        <f>carbondioxide!L131</f>
        <v>276.26593877674793</v>
      </c>
      <c r="H31">
        <f t="shared" si="1"/>
        <v>2.4571749802595744E-2</v>
      </c>
      <c r="I31">
        <f t="shared" si="3"/>
        <v>8.0296207326926057E-3</v>
      </c>
      <c r="J31">
        <f t="shared" si="2"/>
        <v>4.550973290291813E-4</v>
      </c>
    </row>
    <row r="32" spans="1:10" x14ac:dyDescent="0.3">
      <c r="A32">
        <v>1876</v>
      </c>
      <c r="B32">
        <v>-0.25700000000000001</v>
      </c>
      <c r="C32">
        <f t="shared" si="0"/>
        <v>4.039999999999988E-2</v>
      </c>
      <c r="G32">
        <f>carbondioxide!L132</f>
        <v>276.32732503773082</v>
      </c>
      <c r="H32">
        <f t="shared" si="1"/>
        <v>2.5760387157102847E-2</v>
      </c>
      <c r="I32">
        <f t="shared" si="3"/>
        <v>8.525829660205814E-3</v>
      </c>
      <c r="J32">
        <f t="shared" si="2"/>
        <v>4.9812062196198951E-4</v>
      </c>
    </row>
    <row r="33" spans="1:10" x14ac:dyDescent="0.3">
      <c r="A33">
        <v>1877</v>
      </c>
      <c r="B33">
        <v>-8.6999999999999994E-2</v>
      </c>
      <c r="C33">
        <f t="shared" si="0"/>
        <v>0.21039999999999989</v>
      </c>
      <c r="G33">
        <f>carbondioxide!L133</f>
        <v>276.38885787380968</v>
      </c>
      <c r="H33">
        <f t="shared" si="1"/>
        <v>2.6951597708050813E-2</v>
      </c>
      <c r="I33">
        <f t="shared" si="3"/>
        <v>9.0410271384882852E-3</v>
      </c>
      <c r="J33">
        <f t="shared" si="2"/>
        <v>5.4371800929921439E-4</v>
      </c>
    </row>
    <row r="34" spans="1:10" x14ac:dyDescent="0.3">
      <c r="A34">
        <v>1878</v>
      </c>
      <c r="B34">
        <v>7.5999999999999998E-2</v>
      </c>
      <c r="C34">
        <f t="shared" si="0"/>
        <v>0.3733999999999999</v>
      </c>
      <c r="G34">
        <f>carbondioxide!L134</f>
        <v>276.45062455370487</v>
      </c>
      <c r="H34">
        <f t="shared" si="1"/>
        <v>2.8147068542959609E-2</v>
      </c>
      <c r="I34">
        <f t="shared" si="3"/>
        <v>9.5747312258697339E-3</v>
      </c>
      <c r="J34">
        <f t="shared" si="2"/>
        <v>5.9198272515300829E-4</v>
      </c>
    </row>
    <row r="35" spans="1:10" x14ac:dyDescent="0.3">
      <c r="A35">
        <v>1879</v>
      </c>
      <c r="B35">
        <v>-0.38300000000000001</v>
      </c>
      <c r="C35">
        <f t="shared" si="0"/>
        <v>-8.560000000000012E-2</v>
      </c>
      <c r="G35">
        <f>carbondioxide!L135</f>
        <v>276.51221191406171</v>
      </c>
      <c r="H35">
        <f t="shared" si="1"/>
        <v>2.9338802806247569E-2</v>
      </c>
      <c r="I35">
        <f t="shared" si="3"/>
        <v>1.0126241358831257E-2</v>
      </c>
      <c r="J35">
        <f t="shared" si="2"/>
        <v>6.4300473663707932E-4</v>
      </c>
    </row>
    <row r="36" spans="1:10" x14ac:dyDescent="0.3">
      <c r="A36">
        <v>1880</v>
      </c>
      <c r="B36">
        <v>-0.17100000000000001</v>
      </c>
      <c r="C36">
        <f t="shared" si="0"/>
        <v>0.12639999999999987</v>
      </c>
      <c r="G36">
        <f>carbondioxide!L136</f>
        <v>276.57931851777255</v>
      </c>
      <c r="H36">
        <f t="shared" si="1"/>
        <v>3.0637033973642633E-2</v>
      </c>
      <c r="I36">
        <f t="shared" si="3"/>
        <v>1.0698122940912023E-2</v>
      </c>
      <c r="J36">
        <f t="shared" si="2"/>
        <v>6.9686952065114223E-4</v>
      </c>
    </row>
    <row r="37" spans="1:10" x14ac:dyDescent="0.3">
      <c r="A37">
        <v>1881</v>
      </c>
      <c r="B37">
        <v>-0.315</v>
      </c>
      <c r="C37">
        <f t="shared" si="0"/>
        <v>-1.7600000000000116E-2</v>
      </c>
      <c r="G37">
        <f>carbondioxide!L137</f>
        <v>276.65729405788596</v>
      </c>
      <c r="H37">
        <f t="shared" si="1"/>
        <v>3.2145137858622434E-2</v>
      </c>
      <c r="I37">
        <f t="shared" si="3"/>
        <v>1.1295897899698652E-2</v>
      </c>
      <c r="J37">
        <f t="shared" si="2"/>
        <v>7.5367664007822404E-4</v>
      </c>
    </row>
    <row r="38" spans="1:10" x14ac:dyDescent="0.3">
      <c r="A38">
        <v>1882</v>
      </c>
      <c r="B38">
        <v>-0.15</v>
      </c>
      <c r="C38">
        <f t="shared" si="0"/>
        <v>0.14739999999999989</v>
      </c>
      <c r="G38">
        <f>carbondioxide!L138</f>
        <v>276.73668481347516</v>
      </c>
      <c r="H38">
        <f t="shared" si="1"/>
        <v>3.3680176408129578E-2</v>
      </c>
      <c r="I38">
        <f t="shared" si="3"/>
        <v>1.1919526191232535E-2</v>
      </c>
      <c r="J38">
        <f t="shared" si="2"/>
        <v>8.1355645683286809E-4</v>
      </c>
    </row>
    <row r="39" spans="1:10" x14ac:dyDescent="0.3">
      <c r="A39">
        <v>1883</v>
      </c>
      <c r="B39">
        <v>-0.41699999999999998</v>
      </c>
      <c r="C39">
        <f t="shared" si="0"/>
        <v>-0.1196000000000001</v>
      </c>
      <c r="G39">
        <f>carbondioxide!L139</f>
        <v>276.82043777111102</v>
      </c>
      <c r="H39">
        <f t="shared" si="1"/>
        <v>3.5299081877826287E-2</v>
      </c>
      <c r="I39">
        <f t="shared" si="3"/>
        <v>1.2570644551733049E-2</v>
      </c>
      <c r="J39">
        <f t="shared" si="2"/>
        <v>8.7663836492425824E-4</v>
      </c>
    </row>
    <row r="40" spans="1:10" x14ac:dyDescent="0.3">
      <c r="A40">
        <v>1884</v>
      </c>
      <c r="B40">
        <v>-0.52400000000000002</v>
      </c>
      <c r="C40">
        <f t="shared" si="0"/>
        <v>-0.22660000000000013</v>
      </c>
      <c r="G40">
        <f>carbondioxide!L140</f>
        <v>276.90986992486557</v>
      </c>
      <c r="H40">
        <f t="shared" si="1"/>
        <v>3.7027222888340809E-2</v>
      </c>
      <c r="I40">
        <f t="shared" si="3"/>
        <v>1.3251582837309714E-2</v>
      </c>
      <c r="J40">
        <f t="shared" si="2"/>
        <v>9.4306032006533222E-4</v>
      </c>
    </row>
    <row r="41" spans="1:10" x14ac:dyDescent="0.3">
      <c r="A41">
        <v>1885</v>
      </c>
      <c r="B41">
        <v>-0.505</v>
      </c>
      <c r="C41">
        <f t="shared" si="0"/>
        <v>-0.20760000000000012</v>
      </c>
      <c r="G41">
        <f>carbondioxide!L141</f>
        <v>276.9987159188538</v>
      </c>
      <c r="H41">
        <f t="shared" si="1"/>
        <v>3.8743484683377155E-2</v>
      </c>
      <c r="I41">
        <f t="shared" si="3"/>
        <v>1.3961032843652819E-2</v>
      </c>
      <c r="J41">
        <f t="shared" si="2"/>
        <v>1.0129727279632804E-3</v>
      </c>
    </row>
    <row r="42" spans="1:10" x14ac:dyDescent="0.3">
      <c r="A42">
        <v>1886</v>
      </c>
      <c r="B42">
        <v>-0.42399999999999999</v>
      </c>
      <c r="C42">
        <f t="shared" si="0"/>
        <v>-0.1266000000000001</v>
      </c>
      <c r="G42">
        <f>carbondioxide!L142</f>
        <v>277.08673221249552</v>
      </c>
      <c r="H42">
        <f t="shared" si="1"/>
        <v>4.0443176225655304E-2</v>
      </c>
      <c r="I42">
        <f t="shared" si="3"/>
        <v>1.4697592647745854E-2</v>
      </c>
      <c r="J42">
        <f t="shared" si="2"/>
        <v>1.0865177094203969E-3</v>
      </c>
    </row>
    <row r="43" spans="1:10" x14ac:dyDescent="0.3">
      <c r="A43">
        <v>1887</v>
      </c>
      <c r="B43">
        <v>-0.51100000000000001</v>
      </c>
      <c r="C43">
        <f t="shared" si="0"/>
        <v>-0.21360000000000012</v>
      </c>
      <c r="G43">
        <f>carbondioxide!L143</f>
        <v>277.17503155299886</v>
      </c>
      <c r="H43">
        <f t="shared" si="1"/>
        <v>4.2147791288688688E-2</v>
      </c>
      <c r="I43">
        <f t="shared" si="3"/>
        <v>1.5460539787959228E-2</v>
      </c>
      <c r="J43">
        <f t="shared" si="2"/>
        <v>1.1638286150700856E-3</v>
      </c>
    </row>
    <row r="44" spans="1:10" x14ac:dyDescent="0.3">
      <c r="A44">
        <v>1888</v>
      </c>
      <c r="B44">
        <v>-0.48699999999999999</v>
      </c>
      <c r="C44">
        <f t="shared" si="0"/>
        <v>-0.1896000000000001</v>
      </c>
      <c r="G44">
        <f>carbondioxide!L144</f>
        <v>277.26837113483089</v>
      </c>
      <c r="H44">
        <f t="shared" si="1"/>
        <v>4.394911768232275E-2</v>
      </c>
      <c r="I44">
        <f t="shared" si="3"/>
        <v>1.625187628623757E-2</v>
      </c>
      <c r="J44">
        <f t="shared" si="2"/>
        <v>1.2450339345320958E-3</v>
      </c>
    </row>
    <row r="45" spans="1:10" x14ac:dyDescent="0.3">
      <c r="A45">
        <v>1889</v>
      </c>
      <c r="B45">
        <v>-0.26100000000000001</v>
      </c>
      <c r="C45">
        <f t="shared" si="0"/>
        <v>3.6399999999999877E-2</v>
      </c>
      <c r="G45">
        <f>carbondioxide!L145</f>
        <v>277.37496991906568</v>
      </c>
      <c r="H45">
        <f t="shared" si="1"/>
        <v>4.600558698598263E-2</v>
      </c>
      <c r="I45">
        <f t="shared" si="3"/>
        <v>1.7078198892277394E-2</v>
      </c>
      <c r="J45">
        <f t="shared" si="2"/>
        <v>1.3302727990897828E-3</v>
      </c>
    </row>
    <row r="46" spans="1:10" x14ac:dyDescent="0.3">
      <c r="A46">
        <v>1890</v>
      </c>
      <c r="B46">
        <v>-0.47299999999999998</v>
      </c>
      <c r="C46">
        <f t="shared" si="0"/>
        <v>-0.17560000000000009</v>
      </c>
      <c r="G46">
        <f>carbondioxide!L146</f>
        <v>277.47914312093167</v>
      </c>
      <c r="H46">
        <f t="shared" si="1"/>
        <v>4.8014499323237536E-2</v>
      </c>
      <c r="I46">
        <f t="shared" si="3"/>
        <v>1.7936984781338306E-2</v>
      </c>
      <c r="J46">
        <f t="shared" si="2"/>
        <v>1.4197210192990885E-3</v>
      </c>
    </row>
    <row r="47" spans="1:10" x14ac:dyDescent="0.3">
      <c r="A47">
        <v>1891</v>
      </c>
      <c r="B47">
        <v>-0.57799999999999996</v>
      </c>
      <c r="C47">
        <f t="shared" si="0"/>
        <v>-0.28060000000000007</v>
      </c>
      <c r="G47">
        <f>carbondioxide!L147</f>
        <v>277.59490140810476</v>
      </c>
      <c r="H47">
        <f t="shared" si="1"/>
        <v>5.0245937998702382E-2</v>
      </c>
      <c r="I47">
        <f t="shared" si="3"/>
        <v>1.8833739347321375E-2</v>
      </c>
      <c r="J47">
        <f t="shared" si="2"/>
        <v>1.5135390774674712E-3</v>
      </c>
    </row>
    <row r="48" spans="1:10" x14ac:dyDescent="0.3">
      <c r="A48">
        <v>1892</v>
      </c>
      <c r="B48">
        <v>-0.6</v>
      </c>
      <c r="C48">
        <f t="shared" si="0"/>
        <v>-0.30260000000000009</v>
      </c>
      <c r="G48">
        <f>carbondioxide!L148</f>
        <v>277.7156070508355</v>
      </c>
      <c r="H48">
        <f t="shared" si="1"/>
        <v>5.2571754596598019E-2</v>
      </c>
      <c r="I48">
        <f t="shared" si="3"/>
        <v>1.9770018485990068E-2</v>
      </c>
      <c r="J48">
        <f t="shared" si="2"/>
        <v>1.6119178150002414E-3</v>
      </c>
    </row>
    <row r="49" spans="1:10" x14ac:dyDescent="0.3">
      <c r="A49">
        <v>1893</v>
      </c>
      <c r="B49">
        <v>-0.68500000000000005</v>
      </c>
      <c r="C49">
        <f t="shared" si="0"/>
        <v>-0.38760000000000017</v>
      </c>
      <c r="G49">
        <f>carbondioxide!L149</f>
        <v>277.83465004564499</v>
      </c>
      <c r="H49">
        <f t="shared" si="1"/>
        <v>5.4864544578577715E-2</v>
      </c>
      <c r="I49">
        <f t="shared" si="3"/>
        <v>2.0743580952469805E-2</v>
      </c>
      <c r="J49">
        <f t="shared" si="2"/>
        <v>1.7150558268114635E-3</v>
      </c>
    </row>
    <row r="50" spans="1:10" x14ac:dyDescent="0.3">
      <c r="A50">
        <v>1894</v>
      </c>
      <c r="B50">
        <v>-0.54100000000000004</v>
      </c>
      <c r="C50">
        <f t="shared" si="0"/>
        <v>-0.24360000000000015</v>
      </c>
      <c r="G50">
        <f>carbondioxide!L150</f>
        <v>277.94954885923289</v>
      </c>
      <c r="H50">
        <f t="shared" si="1"/>
        <v>5.7076585376656032E-2</v>
      </c>
      <c r="I50">
        <f t="shared" si="3"/>
        <v>2.1750857262612201E-2</v>
      </c>
      <c r="J50">
        <f t="shared" si="2"/>
        <v>1.8231378495252029E-3</v>
      </c>
    </row>
    <row r="51" spans="1:10" x14ac:dyDescent="0.3">
      <c r="A51">
        <v>1895</v>
      </c>
      <c r="B51">
        <v>-0.55900000000000005</v>
      </c>
      <c r="C51">
        <f t="shared" si="0"/>
        <v>-0.26160000000000017</v>
      </c>
      <c r="G51">
        <f>carbondioxide!L151</f>
        <v>278.06867118152894</v>
      </c>
      <c r="H51">
        <f t="shared" si="1"/>
        <v>5.9368972248395324E-2</v>
      </c>
      <c r="I51">
        <f t="shared" si="3"/>
        <v>2.2793135167774526E-2</v>
      </c>
      <c r="J51">
        <f t="shared" si="2"/>
        <v>1.9363272957915369E-3</v>
      </c>
    </row>
    <row r="52" spans="1:10" x14ac:dyDescent="0.3">
      <c r="A52">
        <v>1896</v>
      </c>
      <c r="B52">
        <v>-0.38900000000000001</v>
      </c>
      <c r="C52">
        <f t="shared" si="0"/>
        <v>-9.1600000000000126E-2</v>
      </c>
      <c r="G52">
        <f>carbondioxide!L152</f>
        <v>278.19651564576901</v>
      </c>
      <c r="H52">
        <f t="shared" si="1"/>
        <v>6.182811552007051E-2</v>
      </c>
      <c r="I52">
        <f t="shared" si="3"/>
        <v>2.3874202664812515E-2</v>
      </c>
      <c r="J52">
        <f t="shared" si="2"/>
        <v>2.0547939645044005E-3</v>
      </c>
    </row>
    <row r="53" spans="1:10" x14ac:dyDescent="0.3">
      <c r="A53">
        <v>1897</v>
      </c>
      <c r="B53">
        <v>-0.31</v>
      </c>
      <c r="C53">
        <f t="shared" si="0"/>
        <v>-1.2600000000000111E-2</v>
      </c>
      <c r="G53">
        <f>carbondioxide!L153</f>
        <v>278.3279751201917</v>
      </c>
      <c r="H53">
        <f t="shared" si="1"/>
        <v>6.435561687144549E-2</v>
      </c>
      <c r="I53">
        <f t="shared" si="3"/>
        <v>2.4994829973876524E-2</v>
      </c>
      <c r="J53">
        <f t="shared" si="2"/>
        <v>2.1787282059221504E-3</v>
      </c>
    </row>
    <row r="54" spans="1:10" x14ac:dyDescent="0.3">
      <c r="A54">
        <v>1898</v>
      </c>
      <c r="B54">
        <v>-0.38700000000000001</v>
      </c>
      <c r="C54">
        <f t="shared" si="0"/>
        <v>-8.9600000000000124E-2</v>
      </c>
      <c r="G54">
        <f>carbondioxide!L154</f>
        <v>278.46678063337981</v>
      </c>
      <c r="H54">
        <f t="shared" si="1"/>
        <v>6.7023061215223945E-2</v>
      </c>
      <c r="I54">
        <f t="shared" si="3"/>
        <v>2.6157868780979782E-2</v>
      </c>
      <c r="J54">
        <f t="shared" si="2"/>
        <v>2.3083236639641312E-3</v>
      </c>
    </row>
    <row r="55" spans="1:10" x14ac:dyDescent="0.3">
      <c r="A55">
        <v>1899</v>
      </c>
      <c r="B55">
        <v>-0.32800000000000001</v>
      </c>
      <c r="C55">
        <f t="shared" si="0"/>
        <v>-3.0600000000000127E-2</v>
      </c>
      <c r="G55">
        <f>carbondioxide!L155</f>
        <v>278.61455941588378</v>
      </c>
      <c r="H55">
        <f t="shared" si="1"/>
        <v>6.986148515120312E-2</v>
      </c>
      <c r="I55">
        <f t="shared" si="3"/>
        <v>2.7366991004341847E-2</v>
      </c>
      <c r="J55">
        <f t="shared" si="2"/>
        <v>2.4437890802287802E-3</v>
      </c>
    </row>
    <row r="56" spans="1:10" x14ac:dyDescent="0.3">
      <c r="A56">
        <v>1900</v>
      </c>
      <c r="B56">
        <v>-0.182</v>
      </c>
      <c r="C56">
        <f t="shared" si="0"/>
        <v>0.11539999999999989</v>
      </c>
      <c r="G56">
        <f>carbondioxide!L156</f>
        <v>278.77899037401664</v>
      </c>
      <c r="H56">
        <f t="shared" si="1"/>
        <v>7.3017982573396104E-2</v>
      </c>
      <c r="I56">
        <f t="shared" si="3"/>
        <v>2.8630075343825643E-2</v>
      </c>
      <c r="J56">
        <f t="shared" si="2"/>
        <v>2.5853528671577423E-3</v>
      </c>
    </row>
    <row r="57" spans="1:10" x14ac:dyDescent="0.3">
      <c r="A57">
        <v>1901</v>
      </c>
      <c r="B57">
        <v>-0.19500000000000001</v>
      </c>
      <c r="C57">
        <f t="shared" si="0"/>
        <v>0.10239999999999988</v>
      </c>
      <c r="G57">
        <f>carbondioxide!L157</f>
        <v>278.95232990231432</v>
      </c>
      <c r="H57">
        <f t="shared" si="1"/>
        <v>7.634347810336678E-2</v>
      </c>
      <c r="I57">
        <f t="shared" si="3"/>
        <v>2.9950357724836119E-2</v>
      </c>
      <c r="J57">
        <f t="shared" si="2"/>
        <v>2.7332868908252158E-3</v>
      </c>
    </row>
    <row r="58" spans="1:10" x14ac:dyDescent="0.3">
      <c r="A58">
        <v>1902</v>
      </c>
      <c r="B58">
        <v>-0.35599999999999998</v>
      </c>
      <c r="C58">
        <f t="shared" si="0"/>
        <v>-5.8600000000000096E-2</v>
      </c>
      <c r="G58">
        <f>carbondioxide!L158</f>
        <v>279.13023678143645</v>
      </c>
      <c r="H58">
        <f t="shared" si="1"/>
        <v>7.975444949851522E-2</v>
      </c>
      <c r="I58">
        <f t="shared" si="3"/>
        <v>3.1328512793396213E-2</v>
      </c>
      <c r="J58">
        <f t="shared" si="2"/>
        <v>2.8878798531623978E-3</v>
      </c>
    </row>
    <row r="59" spans="1:10" x14ac:dyDescent="0.3">
      <c r="A59">
        <v>1903</v>
      </c>
      <c r="B59">
        <v>-0.42199999999999999</v>
      </c>
      <c r="C59">
        <f t="shared" si="0"/>
        <v>-0.1246000000000001</v>
      </c>
      <c r="G59">
        <f>carbondioxide!L159</f>
        <v>279.31095881633962</v>
      </c>
      <c r="H59">
        <f t="shared" si="1"/>
        <v>8.3217170114782857E-2</v>
      </c>
      <c r="I59">
        <f t="shared" si="3"/>
        <v>3.2764203104741207E-2</v>
      </c>
      <c r="J59">
        <f t="shared" si="2"/>
        <v>3.049422648262926E-3</v>
      </c>
    </row>
    <row r="60" spans="1:10" x14ac:dyDescent="0.3">
      <c r="A60">
        <v>1904</v>
      </c>
      <c r="B60">
        <v>-0.55400000000000005</v>
      </c>
      <c r="C60">
        <f t="shared" si="0"/>
        <v>-0.25660000000000016</v>
      </c>
      <c r="G60">
        <f>carbondioxide!L160</f>
        <v>279.51203206643555</v>
      </c>
      <c r="H60">
        <f t="shared" si="1"/>
        <v>8.7067197590347326E-2</v>
      </c>
      <c r="I60">
        <f t="shared" si="3"/>
        <v>3.4266973946178593E-2</v>
      </c>
      <c r="J60">
        <f t="shared" si="2"/>
        <v>3.2182026012557226E-3</v>
      </c>
    </row>
    <row r="61" spans="1:10" x14ac:dyDescent="0.3">
      <c r="A61">
        <v>1905</v>
      </c>
      <c r="B61">
        <v>-0.44500000000000001</v>
      </c>
      <c r="C61">
        <f t="shared" si="0"/>
        <v>-0.14760000000000012</v>
      </c>
      <c r="G61">
        <f>carbondioxide!L161</f>
        <v>279.71187595463942</v>
      </c>
      <c r="H61">
        <f t="shared" si="1"/>
        <v>9.0890942720225007E-2</v>
      </c>
      <c r="I61">
        <f t="shared" si="3"/>
        <v>3.5833893392951316E-2</v>
      </c>
      <c r="J61">
        <f t="shared" si="2"/>
        <v>3.3945596224948843E-3</v>
      </c>
    </row>
    <row r="62" spans="1:10" x14ac:dyDescent="0.3">
      <c r="A62">
        <v>1906</v>
      </c>
      <c r="B62">
        <v>-0.246</v>
      </c>
      <c r="C62">
        <f t="shared" si="0"/>
        <v>5.139999999999989E-2</v>
      </c>
      <c r="G62">
        <f>carbondioxide!L162</f>
        <v>279.92603869132455</v>
      </c>
      <c r="H62">
        <f t="shared" si="1"/>
        <v>9.4985628470460007E-2</v>
      </c>
      <c r="I62">
        <f t="shared" si="3"/>
        <v>3.747087067667898E-2</v>
      </c>
      <c r="J62">
        <f t="shared" si="2"/>
        <v>3.5788150383110769E-3</v>
      </c>
    </row>
    <row r="63" spans="1:10" x14ac:dyDescent="0.3">
      <c r="A63">
        <v>1907</v>
      </c>
      <c r="B63">
        <v>-0.6</v>
      </c>
      <c r="C63">
        <f t="shared" si="0"/>
        <v>-0.30260000000000009</v>
      </c>
      <c r="G63">
        <f>carbondioxide!L163</f>
        <v>280.1563269502202</v>
      </c>
      <c r="H63">
        <f t="shared" si="1"/>
        <v>9.9385132293830836E-2</v>
      </c>
      <c r="I63">
        <f t="shared" si="3"/>
        <v>3.918461892109458E-2</v>
      </c>
      <c r="J63">
        <f t="shared" si="2"/>
        <v>3.7713219143370065E-3</v>
      </c>
    </row>
    <row r="64" spans="1:10" x14ac:dyDescent="0.3">
      <c r="A64">
        <v>1908</v>
      </c>
      <c r="B64">
        <v>-0.48599999999999999</v>
      </c>
      <c r="C64">
        <f t="shared" si="0"/>
        <v>-0.1886000000000001</v>
      </c>
      <c r="G64">
        <f>carbondioxide!L164</f>
        <v>280.41768683821363</v>
      </c>
      <c r="H64">
        <f t="shared" si="1"/>
        <v>0.10437385980416397</v>
      </c>
      <c r="I64">
        <f t="shared" si="3"/>
        <v>4.0989997424390717E-2</v>
      </c>
      <c r="J64">
        <f t="shared" si="2"/>
        <v>3.9724694413353894E-3</v>
      </c>
    </row>
    <row r="65" spans="1:10" x14ac:dyDescent="0.3">
      <c r="A65">
        <v>1909</v>
      </c>
      <c r="B65">
        <v>-0.46600000000000003</v>
      </c>
      <c r="C65">
        <f t="shared" si="0"/>
        <v>-0.16860000000000014</v>
      </c>
      <c r="G65">
        <f>carbondioxide!L165</f>
        <v>280.65667420452883</v>
      </c>
      <c r="H65">
        <f t="shared" si="1"/>
        <v>0.10893148202284685</v>
      </c>
      <c r="I65">
        <f t="shared" si="3"/>
        <v>4.2871368274712301E-2</v>
      </c>
      <c r="J65">
        <f t="shared" si="2"/>
        <v>4.1827290002791435E-3</v>
      </c>
    </row>
    <row r="66" spans="1:10" x14ac:dyDescent="0.3">
      <c r="A66">
        <v>1910</v>
      </c>
      <c r="B66">
        <v>-0.34499999999999997</v>
      </c>
      <c r="C66">
        <f t="shared" si="0"/>
        <v>-4.7600000000000087E-2</v>
      </c>
      <c r="G66">
        <f>carbondioxide!L166</f>
        <v>280.90773006382392</v>
      </c>
      <c r="H66">
        <f t="shared" si="1"/>
        <v>0.11371507915437259</v>
      </c>
      <c r="I66">
        <f t="shared" si="3"/>
        <v>4.4832938889018327E-2</v>
      </c>
      <c r="J66">
        <f t="shared" si="2"/>
        <v>4.4024804713579235E-3</v>
      </c>
    </row>
    <row r="67" spans="1:10" x14ac:dyDescent="0.3">
      <c r="A67">
        <v>1911</v>
      </c>
      <c r="B67">
        <v>-0.45400000000000001</v>
      </c>
      <c r="C67">
        <f t="shared" si="0"/>
        <v>-0.15660000000000013</v>
      </c>
      <c r="G67">
        <f>carbondioxide!L167</f>
        <v>281.16989392203794</v>
      </c>
      <c r="H67">
        <f t="shared" si="1"/>
        <v>0.11870576614599419</v>
      </c>
      <c r="I67">
        <f t="shared" si="3"/>
        <v>4.6878225278025966E-2</v>
      </c>
      <c r="J67">
        <f t="shared" si="2"/>
        <v>4.6321254751702347E-3</v>
      </c>
    </row>
    <row r="68" spans="1:10" x14ac:dyDescent="0.3">
      <c r="A68">
        <v>1912</v>
      </c>
      <c r="B68">
        <v>-0.38600000000000001</v>
      </c>
      <c r="C68">
        <f t="shared" si="0"/>
        <v>-8.8600000000000123E-2</v>
      </c>
      <c r="G68">
        <f>carbondioxide!L168</f>
        <v>281.43485297940884</v>
      </c>
      <c r="H68">
        <f t="shared" si="1"/>
        <v>0.12374493820965522</v>
      </c>
      <c r="I68">
        <f t="shared" si="3"/>
        <v>4.9005965557766346E-2</v>
      </c>
      <c r="J68">
        <f t="shared" si="2"/>
        <v>4.872083322050455E-3</v>
      </c>
    </row>
    <row r="69" spans="1:10" x14ac:dyDescent="0.3">
      <c r="A69">
        <v>1913</v>
      </c>
      <c r="B69">
        <v>-0.32600000000000001</v>
      </c>
      <c r="C69">
        <f t="shared" si="0"/>
        <v>-2.8600000000000125E-2</v>
      </c>
      <c r="G69">
        <f>carbondioxide!L169</f>
        <v>281.71502369663347</v>
      </c>
      <c r="H69">
        <f t="shared" si="1"/>
        <v>0.12906825806782743</v>
      </c>
      <c r="I69">
        <f t="shared" si="3"/>
        <v>5.12218738923522E-2</v>
      </c>
      <c r="J69">
        <f t="shared" si="2"/>
        <v>5.1227637731493213E-3</v>
      </c>
    </row>
    <row r="70" spans="1:10" x14ac:dyDescent="0.3">
      <c r="A70">
        <v>1914</v>
      </c>
      <c r="B70">
        <v>-8.1000000000000003E-2</v>
      </c>
      <c r="C70">
        <f t="shared" si="0"/>
        <v>0.21639999999999987</v>
      </c>
      <c r="G70">
        <f>carbondioxide!L170</f>
        <v>282.01967829108679</v>
      </c>
      <c r="H70">
        <f t="shared" si="1"/>
        <v>0.13485077325893641</v>
      </c>
      <c r="I70">
        <f t="shared" si="3"/>
        <v>5.3536627533307124E-2</v>
      </c>
      <c r="J70">
        <f t="shared" si="2"/>
        <v>5.3846067186263937E-3</v>
      </c>
    </row>
    <row r="71" spans="1:10" x14ac:dyDescent="0.3">
      <c r="A71">
        <v>1915</v>
      </c>
      <c r="B71">
        <v>-9.6000000000000002E-2</v>
      </c>
      <c r="C71">
        <f t="shared" ref="C71:C134" si="4">B71-C$4</f>
        <v>0.20139999999999988</v>
      </c>
      <c r="G71">
        <f>carbondioxide!L171</f>
        <v>282.27409334305258</v>
      </c>
      <c r="H71">
        <f t="shared" ref="H71:H134" si="5">H$3*LN(G71/G$3)</f>
        <v>0.1396749293586953</v>
      </c>
      <c r="I71">
        <f t="shared" si="3"/>
        <v>5.5918861583819202E-2</v>
      </c>
      <c r="J71">
        <f t="shared" ref="J71:J134" si="6">J70+J$3*(I70-J70)</f>
        <v>5.6581101968537807E-3</v>
      </c>
    </row>
    <row r="72" spans="1:10" x14ac:dyDescent="0.3">
      <c r="A72">
        <v>1916</v>
      </c>
      <c r="B72">
        <v>-0.35699999999999998</v>
      </c>
      <c r="C72">
        <f t="shared" si="4"/>
        <v>-5.9600000000000097E-2</v>
      </c>
      <c r="G72">
        <f>carbondioxide!L172</f>
        <v>282.51984749413043</v>
      </c>
      <c r="H72">
        <f t="shared" si="5"/>
        <v>0.1443307328161258</v>
      </c>
      <c r="I72">
        <f t="shared" ref="I72:I135" si="7">I71+I$3*(I$4*H72-I71)+I$5*(J71-I71)</f>
        <v>5.8361484989191074E-2</v>
      </c>
      <c r="J72">
        <f t="shared" si="6"/>
        <v>5.9435912647317441E-3</v>
      </c>
    </row>
    <row r="73" spans="1:10" x14ac:dyDescent="0.3">
      <c r="A73">
        <v>1917</v>
      </c>
      <c r="B73">
        <v>-0.66800000000000004</v>
      </c>
      <c r="C73">
        <f t="shared" si="4"/>
        <v>-0.37060000000000015</v>
      </c>
      <c r="G73">
        <f>carbondioxide!L173</f>
        <v>282.79243384820057</v>
      </c>
      <c r="H73">
        <f t="shared" si="5"/>
        <v>0.14949013640748537</v>
      </c>
      <c r="I73">
        <f t="shared" si="7"/>
        <v>6.0877406442914832E-2</v>
      </c>
      <c r="J73">
        <f t="shared" si="6"/>
        <v>6.2413249010866735E-3</v>
      </c>
    </row>
    <row r="74" spans="1:10" x14ac:dyDescent="0.3">
      <c r="A74">
        <v>1918</v>
      </c>
      <c r="B74">
        <v>-0.46400000000000002</v>
      </c>
      <c r="C74">
        <f t="shared" si="4"/>
        <v>-0.16660000000000014</v>
      </c>
      <c r="G74">
        <f>carbondioxide!L174</f>
        <v>283.08582201038428</v>
      </c>
      <c r="H74">
        <f t="shared" si="5"/>
        <v>0.15503771414907191</v>
      </c>
      <c r="I74">
        <f t="shared" si="7"/>
        <v>6.3475716018011441E-2</v>
      </c>
      <c r="J74">
        <f t="shared" si="6"/>
        <v>6.5516578442442576E-3</v>
      </c>
    </row>
    <row r="75" spans="1:10" x14ac:dyDescent="0.3">
      <c r="A75">
        <v>1919</v>
      </c>
      <c r="B75">
        <v>-0.26700000000000002</v>
      </c>
      <c r="C75">
        <f t="shared" si="4"/>
        <v>3.0399999999999872E-2</v>
      </c>
      <c r="G75">
        <f>carbondioxide!L175</f>
        <v>283.36473673587744</v>
      </c>
      <c r="H75">
        <f t="shared" si="5"/>
        <v>0.16030629012253247</v>
      </c>
      <c r="I75">
        <f t="shared" si="7"/>
        <v>6.6145583507941169E-2</v>
      </c>
      <c r="J75">
        <f t="shared" si="6"/>
        <v>6.8749864946712549E-3</v>
      </c>
    </row>
    <row r="76" spans="1:10" x14ac:dyDescent="0.3">
      <c r="A76">
        <v>1920</v>
      </c>
      <c r="B76">
        <v>-0.307</v>
      </c>
      <c r="C76">
        <f t="shared" si="4"/>
        <v>-9.6000000000001084E-3</v>
      </c>
      <c r="G76">
        <f>carbondioxide!L176</f>
        <v>283.57834066581739</v>
      </c>
      <c r="H76">
        <f t="shared" si="5"/>
        <v>0.16433766866758526</v>
      </c>
      <c r="I76">
        <f t="shared" si="7"/>
        <v>6.8848356260846663E-2</v>
      </c>
      <c r="J76">
        <f t="shared" si="6"/>
        <v>7.2116434857066279E-3</v>
      </c>
    </row>
    <row r="77" spans="1:10" x14ac:dyDescent="0.3">
      <c r="A77">
        <v>1921</v>
      </c>
      <c r="B77">
        <v>-0.16</v>
      </c>
      <c r="C77">
        <f t="shared" si="4"/>
        <v>0.13739999999999988</v>
      </c>
      <c r="G77">
        <f>carbondioxide!L177</f>
        <v>283.85075497057267</v>
      </c>
      <c r="H77">
        <f t="shared" si="5"/>
        <v>0.16947458058704029</v>
      </c>
      <c r="I77">
        <f t="shared" si="7"/>
        <v>7.1615563487529135E-2</v>
      </c>
      <c r="J77">
        <f t="shared" si="6"/>
        <v>7.5617400142694233E-3</v>
      </c>
    </row>
    <row r="78" spans="1:10" x14ac:dyDescent="0.3">
      <c r="A78">
        <v>1922</v>
      </c>
      <c r="B78">
        <v>-0.26500000000000001</v>
      </c>
      <c r="C78">
        <f t="shared" si="4"/>
        <v>3.2399999999999873E-2</v>
      </c>
      <c r="G78">
        <f>carbondioxide!L178</f>
        <v>284.05807303274543</v>
      </c>
      <c r="H78">
        <f t="shared" si="5"/>
        <v>0.17338067123822554</v>
      </c>
      <c r="I78">
        <f t="shared" si="7"/>
        <v>7.4408978278973359E-2</v>
      </c>
      <c r="J78">
        <f t="shared" si="6"/>
        <v>7.9255657315975385E-3</v>
      </c>
    </row>
    <row r="79" spans="1:10" x14ac:dyDescent="0.3">
      <c r="A79">
        <v>1923</v>
      </c>
      <c r="B79">
        <v>-0.28799999999999998</v>
      </c>
      <c r="C79">
        <f t="shared" si="4"/>
        <v>9.3999999999999084E-3</v>
      </c>
      <c r="G79">
        <f>carbondioxide!L179</f>
        <v>284.28467057452542</v>
      </c>
      <c r="H79">
        <f t="shared" si="5"/>
        <v>0.17764674809552605</v>
      </c>
      <c r="I79">
        <f t="shared" si="7"/>
        <v>7.7238425583046846E-2</v>
      </c>
      <c r="J79">
        <f t="shared" si="6"/>
        <v>8.3031915148666334E-3</v>
      </c>
    </row>
    <row r="80" spans="1:10" x14ac:dyDescent="0.3">
      <c r="A80">
        <v>1924</v>
      </c>
      <c r="B80">
        <v>-0.37</v>
      </c>
      <c r="C80">
        <f t="shared" si="4"/>
        <v>-7.2600000000000109E-2</v>
      </c>
      <c r="G80">
        <f>carbondioxide!L180</f>
        <v>284.56774992684393</v>
      </c>
      <c r="H80">
        <f t="shared" si="5"/>
        <v>0.18297141440733752</v>
      </c>
      <c r="I80">
        <f t="shared" si="7"/>
        <v>8.0133954235709098E-2</v>
      </c>
      <c r="J80">
        <f t="shared" si="6"/>
        <v>8.6947436443738976E-3</v>
      </c>
    </row>
    <row r="81" spans="1:10" x14ac:dyDescent="0.3">
      <c r="A81">
        <v>1925</v>
      </c>
      <c r="B81">
        <v>-0.28000000000000003</v>
      </c>
      <c r="C81">
        <f t="shared" si="4"/>
        <v>1.739999999999986E-2</v>
      </c>
      <c r="G81">
        <f>carbondioxide!L181</f>
        <v>284.84188260624722</v>
      </c>
      <c r="H81">
        <f t="shared" si="5"/>
        <v>0.18812274963007458</v>
      </c>
      <c r="I81">
        <f t="shared" si="7"/>
        <v>8.3088389618400732E-2</v>
      </c>
      <c r="J81">
        <f t="shared" si="6"/>
        <v>9.100518360532682E-3</v>
      </c>
    </row>
    <row r="82" spans="1:10" x14ac:dyDescent="0.3">
      <c r="A82">
        <v>1926</v>
      </c>
      <c r="B82">
        <v>-6.7000000000000004E-2</v>
      </c>
      <c r="C82">
        <f t="shared" si="4"/>
        <v>0.23039999999999988</v>
      </c>
      <c r="G82">
        <f>carbondioxide!L182</f>
        <v>285.11715389581775</v>
      </c>
      <c r="H82">
        <f t="shared" si="5"/>
        <v>0.19329049474644777</v>
      </c>
      <c r="I82">
        <f t="shared" si="7"/>
        <v>8.610037659936258E-2</v>
      </c>
      <c r="J82">
        <f t="shared" si="6"/>
        <v>9.5207694692773723E-3</v>
      </c>
    </row>
    <row r="83" spans="1:10" x14ac:dyDescent="0.3">
      <c r="A83">
        <v>1927</v>
      </c>
      <c r="B83">
        <v>-0.23899999999999999</v>
      </c>
      <c r="C83">
        <f t="shared" si="4"/>
        <v>5.8399999999999896E-2</v>
      </c>
      <c r="G83">
        <f>carbondioxide!L183</f>
        <v>285.39193708333994</v>
      </c>
      <c r="H83">
        <f t="shared" si="5"/>
        <v>0.1984441029541594</v>
      </c>
      <c r="I83">
        <f t="shared" si="7"/>
        <v>8.9167708166425025E-2</v>
      </c>
      <c r="J83">
        <f t="shared" si="6"/>
        <v>9.955741637776256E-3</v>
      </c>
    </row>
    <row r="84" spans="1:10" x14ac:dyDescent="0.3">
      <c r="A84">
        <v>1928</v>
      </c>
      <c r="B84">
        <v>-0.161</v>
      </c>
      <c r="C84">
        <f t="shared" si="4"/>
        <v>0.13639999999999988</v>
      </c>
      <c r="G84">
        <f>carbondioxide!L184</f>
        <v>285.69983132344504</v>
      </c>
      <c r="H84">
        <f t="shared" si="5"/>
        <v>0.20421282327297943</v>
      </c>
      <c r="I84">
        <f t="shared" si="7"/>
        <v>9.2306759438297498E-2</v>
      </c>
      <c r="J84">
        <f t="shared" si="6"/>
        <v>1.0405665607658982E-2</v>
      </c>
    </row>
    <row r="85" spans="1:10" x14ac:dyDescent="0.3">
      <c r="A85">
        <v>1929</v>
      </c>
      <c r="B85">
        <v>-0.42699999999999999</v>
      </c>
      <c r="C85">
        <f t="shared" si="4"/>
        <v>-0.1296000000000001</v>
      </c>
      <c r="G85">
        <f>carbondioxide!L185</f>
        <v>286.00338371617079</v>
      </c>
      <c r="H85">
        <f t="shared" si="5"/>
        <v>0.20989411178412948</v>
      </c>
      <c r="I85">
        <f t="shared" si="7"/>
        <v>9.5512703889939085E-2</v>
      </c>
      <c r="J85">
        <f t="shared" si="6"/>
        <v>1.0870863820617008E-2</v>
      </c>
    </row>
    <row r="86" spans="1:10" x14ac:dyDescent="0.3">
      <c r="A86">
        <v>1930</v>
      </c>
      <c r="B86">
        <v>-0.14099999999999999</v>
      </c>
      <c r="C86">
        <f t="shared" si="4"/>
        <v>0.1563999999999999</v>
      </c>
      <c r="G86">
        <f>carbondioxide!L186</f>
        <v>286.3395491918323</v>
      </c>
      <c r="H86">
        <f t="shared" si="5"/>
        <v>0.21617875477767559</v>
      </c>
      <c r="I86">
        <f t="shared" si="7"/>
        <v>9.8801194033327683E-2</v>
      </c>
      <c r="J86">
        <f t="shared" si="6"/>
        <v>1.1351629472210757E-2</v>
      </c>
    </row>
    <row r="87" spans="1:10" x14ac:dyDescent="0.3">
      <c r="A87">
        <v>1931</v>
      </c>
      <c r="B87">
        <v>-0.13500000000000001</v>
      </c>
      <c r="C87">
        <f t="shared" si="4"/>
        <v>0.16239999999999988</v>
      </c>
      <c r="G87">
        <f>carbondioxide!L187</f>
        <v>286.62599031076252</v>
      </c>
      <c r="H87">
        <f t="shared" si="5"/>
        <v>0.22152797740378574</v>
      </c>
      <c r="I87">
        <f t="shared" si="7"/>
        <v>0.10214210971757685</v>
      </c>
      <c r="J87">
        <f t="shared" si="6"/>
        <v>1.1848342998917901E-2</v>
      </c>
    </row>
    <row r="88" spans="1:10" x14ac:dyDescent="0.3">
      <c r="A88">
        <v>1932</v>
      </c>
      <c r="B88">
        <v>-0.08</v>
      </c>
      <c r="C88">
        <f t="shared" si="4"/>
        <v>0.21739999999999987</v>
      </c>
      <c r="G88">
        <f>carbondioxide!L188</f>
        <v>286.85640469937374</v>
      </c>
      <c r="H88">
        <f t="shared" si="5"/>
        <v>0.22582703542588944</v>
      </c>
      <c r="I88">
        <f t="shared" si="7"/>
        <v>0.10550295209251202</v>
      </c>
      <c r="J88">
        <f t="shared" si="6"/>
        <v>1.2361211593879883E-2</v>
      </c>
    </row>
    <row r="89" spans="1:10" x14ac:dyDescent="0.3">
      <c r="A89">
        <v>1933</v>
      </c>
      <c r="B89">
        <v>-0.28100000000000003</v>
      </c>
      <c r="C89">
        <f t="shared" si="4"/>
        <v>1.6399999999999859E-2</v>
      </c>
      <c r="G89">
        <f>carbondioxide!L189</f>
        <v>287.04325876279489</v>
      </c>
      <c r="H89">
        <f t="shared" si="5"/>
        <v>0.22931081260253522</v>
      </c>
      <c r="I89">
        <f t="shared" si="7"/>
        <v>0.10885920407479248</v>
      </c>
      <c r="J89">
        <f t="shared" si="6"/>
        <v>1.2890256679912114E-2</v>
      </c>
    </row>
    <row r="90" spans="1:10" x14ac:dyDescent="0.3">
      <c r="A90">
        <v>1934</v>
      </c>
      <c r="B90">
        <v>-7.0000000000000007E-2</v>
      </c>
      <c r="C90">
        <f t="shared" si="4"/>
        <v>0.22739999999999988</v>
      </c>
      <c r="G90">
        <f>carbondioxide!L190</f>
        <v>287.25352066893055</v>
      </c>
      <c r="H90">
        <f t="shared" si="5"/>
        <v>0.23322830365725103</v>
      </c>
      <c r="I90">
        <f t="shared" si="7"/>
        <v>0.11222389287601003</v>
      </c>
      <c r="J90">
        <f t="shared" si="6"/>
        <v>1.3435360301115034E-2</v>
      </c>
    </row>
    <row r="91" spans="1:10" x14ac:dyDescent="0.3">
      <c r="A91">
        <v>1935</v>
      </c>
      <c r="B91">
        <v>-0.16800000000000001</v>
      </c>
      <c r="C91">
        <f t="shared" si="4"/>
        <v>0.12939999999999988</v>
      </c>
      <c r="G91">
        <f>carbondioxide!L191</f>
        <v>287.50068678885862</v>
      </c>
      <c r="H91">
        <f t="shared" si="5"/>
        <v>0.23782970998354333</v>
      </c>
      <c r="I91">
        <f t="shared" si="7"/>
        <v>0.1156169741493546</v>
      </c>
      <c r="J91">
        <f t="shared" si="6"/>
        <v>1.3996479166140437E-2</v>
      </c>
    </row>
    <row r="92" spans="1:10" x14ac:dyDescent="0.3">
      <c r="A92">
        <v>1936</v>
      </c>
      <c r="B92">
        <v>-0.115</v>
      </c>
      <c r="C92">
        <f t="shared" si="4"/>
        <v>0.1823999999999999</v>
      </c>
      <c r="G92">
        <f>carbondioxide!L192</f>
        <v>287.76998612133667</v>
      </c>
      <c r="H92">
        <f t="shared" si="5"/>
        <v>0.24283866177561847</v>
      </c>
      <c r="I92">
        <f t="shared" si="7"/>
        <v>0.11904961647345401</v>
      </c>
      <c r="J92">
        <f t="shared" si="6"/>
        <v>1.4573683577645094E-2</v>
      </c>
    </row>
    <row r="93" spans="1:10" x14ac:dyDescent="0.3">
      <c r="A93">
        <v>1937</v>
      </c>
      <c r="B93">
        <v>-7.1999999999999995E-2</v>
      </c>
      <c r="C93">
        <f t="shared" si="4"/>
        <v>0.22539999999999988</v>
      </c>
      <c r="G93">
        <f>carbondioxide!L193</f>
        <v>288.08334642406845</v>
      </c>
      <c r="H93">
        <f t="shared" si="5"/>
        <v>0.24866124780697024</v>
      </c>
      <c r="I93">
        <f t="shared" si="7"/>
        <v>0.12254456453151981</v>
      </c>
      <c r="J93">
        <f t="shared" si="6"/>
        <v>1.5167106876493289E-2</v>
      </c>
    </row>
    <row r="94" spans="1:10" x14ac:dyDescent="0.3">
      <c r="A94">
        <v>1938</v>
      </c>
      <c r="B94">
        <v>0.10199999999999999</v>
      </c>
      <c r="C94">
        <f t="shared" si="4"/>
        <v>0.39939999999999987</v>
      </c>
      <c r="G94">
        <f>carbondioxide!L194</f>
        <v>288.42735816366667</v>
      </c>
      <c r="H94">
        <f t="shared" si="5"/>
        <v>0.25504608337254531</v>
      </c>
      <c r="I94">
        <f t="shared" si="7"/>
        <v>0.12611642011793292</v>
      </c>
      <c r="J94">
        <f t="shared" si="6"/>
        <v>1.577701083597384E-2</v>
      </c>
    </row>
    <row r="95" spans="1:10" x14ac:dyDescent="0.3">
      <c r="A95">
        <v>1939</v>
      </c>
      <c r="B95">
        <v>-5.2999999999999999E-2</v>
      </c>
      <c r="C95">
        <f t="shared" si="4"/>
        <v>0.2443999999999999</v>
      </c>
      <c r="G95">
        <f>carbondioxide!L195</f>
        <v>288.73254627004951</v>
      </c>
      <c r="H95">
        <f t="shared" si="5"/>
        <v>0.26070398340607281</v>
      </c>
      <c r="I95">
        <f t="shared" si="7"/>
        <v>0.12974138774579511</v>
      </c>
      <c r="J95">
        <f t="shared" si="6"/>
        <v>1.6403738680695369E-2</v>
      </c>
    </row>
    <row r="96" spans="1:10" x14ac:dyDescent="0.3">
      <c r="A96">
        <v>1940</v>
      </c>
      <c r="B96">
        <v>-3.6999999999999998E-2</v>
      </c>
      <c r="C96">
        <f t="shared" si="4"/>
        <v>0.26039999999999991</v>
      </c>
      <c r="G96">
        <f>carbondioxide!L196</f>
        <v>289.05708165529205</v>
      </c>
      <c r="H96">
        <f t="shared" si="5"/>
        <v>0.26671400646541016</v>
      </c>
      <c r="I96">
        <f t="shared" si="7"/>
        <v>0.1334281966195113</v>
      </c>
      <c r="J96">
        <f t="shared" si="6"/>
        <v>1.7047496527385134E-2</v>
      </c>
    </row>
    <row r="97" spans="1:10" x14ac:dyDescent="0.3">
      <c r="A97">
        <v>1941</v>
      </c>
      <c r="B97">
        <v>-1.7999999999999999E-2</v>
      </c>
      <c r="C97">
        <f t="shared" si="4"/>
        <v>0.27939999999999987</v>
      </c>
      <c r="G97">
        <f>carbondioxide!L197</f>
        <v>289.42674120904542</v>
      </c>
      <c r="H97">
        <f t="shared" si="5"/>
        <v>0.27355146260022906</v>
      </c>
      <c r="I97">
        <f t="shared" si="7"/>
        <v>0.13719926944435365</v>
      </c>
      <c r="J97">
        <f t="shared" si="6"/>
        <v>1.7708538903908409E-2</v>
      </c>
    </row>
    <row r="98" spans="1:10" x14ac:dyDescent="0.3">
      <c r="A98">
        <v>1942</v>
      </c>
      <c r="B98">
        <v>-3.2000000000000001E-2</v>
      </c>
      <c r="C98">
        <f t="shared" si="4"/>
        <v>0.26539999999999986</v>
      </c>
      <c r="G98">
        <f>carbondioxide!L198</f>
        <v>289.80544566670903</v>
      </c>
      <c r="H98">
        <f t="shared" si="5"/>
        <v>0.28054716892696563</v>
      </c>
      <c r="I98">
        <f t="shared" si="7"/>
        <v>0.14105660922623808</v>
      </c>
      <c r="J98">
        <f t="shared" si="6"/>
        <v>1.8387246253378137E-2</v>
      </c>
    </row>
    <row r="99" spans="1:10" x14ac:dyDescent="0.3">
      <c r="A99">
        <v>1943</v>
      </c>
      <c r="B99">
        <v>-6.8000000000000005E-2</v>
      </c>
      <c r="C99">
        <f t="shared" si="4"/>
        <v>0.22939999999999988</v>
      </c>
      <c r="G99">
        <f>carbondioxide!L199</f>
        <v>290.18082678020602</v>
      </c>
      <c r="H99">
        <f t="shared" si="5"/>
        <v>0.28747246813847915</v>
      </c>
      <c r="I99">
        <f t="shared" si="7"/>
        <v>0.14499543042698584</v>
      </c>
      <c r="J99">
        <f t="shared" si="6"/>
        <v>1.9084008235063982E-2</v>
      </c>
    </row>
    <row r="100" spans="1:10" x14ac:dyDescent="0.3">
      <c r="A100">
        <v>1944</v>
      </c>
      <c r="B100">
        <v>7.3999999999999996E-2</v>
      </c>
      <c r="C100">
        <f t="shared" si="4"/>
        <v>0.3713999999999999</v>
      </c>
      <c r="G100">
        <f>carbondioxide!L200</f>
        <v>290.5730107039663</v>
      </c>
      <c r="H100">
        <f t="shared" si="5"/>
        <v>0.29469819503217703</v>
      </c>
      <c r="I100">
        <f t="shared" si="7"/>
        <v>0.1490220152429946</v>
      </c>
      <c r="J100">
        <f t="shared" si="6"/>
        <v>1.9799185113114098E-2</v>
      </c>
    </row>
    <row r="101" spans="1:10" x14ac:dyDescent="0.3">
      <c r="A101">
        <v>1945</v>
      </c>
      <c r="B101">
        <v>-0.109</v>
      </c>
      <c r="C101">
        <f t="shared" si="4"/>
        <v>0.1883999999999999</v>
      </c>
      <c r="G101">
        <f>carbondioxide!L201</f>
        <v>290.9546790874428</v>
      </c>
      <c r="H101">
        <f t="shared" si="5"/>
        <v>0.30172082243457093</v>
      </c>
      <c r="I101">
        <f t="shared" si="7"/>
        <v>0.15312763154869058</v>
      </c>
      <c r="J101">
        <f t="shared" si="6"/>
        <v>2.0533170788251821E-2</v>
      </c>
    </row>
    <row r="102" spans="1:10" x14ac:dyDescent="0.3">
      <c r="A102">
        <v>1946</v>
      </c>
      <c r="B102">
        <v>-7.9000000000000001E-2</v>
      </c>
      <c r="C102">
        <f t="shared" si="4"/>
        <v>0.21839999999999987</v>
      </c>
      <c r="G102">
        <f>carbondioxide!L202</f>
        <v>291.2260251318898</v>
      </c>
      <c r="H102">
        <f t="shared" si="5"/>
        <v>0.30670793874533481</v>
      </c>
      <c r="I102">
        <f t="shared" si="7"/>
        <v>0.15724994302937331</v>
      </c>
      <c r="J102">
        <f t="shared" si="6"/>
        <v>2.1286307325371113E-2</v>
      </c>
    </row>
    <row r="103" spans="1:10" x14ac:dyDescent="0.3">
      <c r="A103">
        <v>1947</v>
      </c>
      <c r="B103">
        <v>-3.4000000000000002E-2</v>
      </c>
      <c r="C103">
        <f t="shared" si="4"/>
        <v>0.26339999999999986</v>
      </c>
      <c r="G103">
        <f>carbondioxide!L203</f>
        <v>291.53503995286815</v>
      </c>
      <c r="H103">
        <f t="shared" si="5"/>
        <v>0.3123817201498732</v>
      </c>
      <c r="I103">
        <f t="shared" si="7"/>
        <v>0.16140873667708008</v>
      </c>
      <c r="J103">
        <f t="shared" si="6"/>
        <v>2.2058580776169845E-2</v>
      </c>
    </row>
    <row r="104" spans="1:10" x14ac:dyDescent="0.3">
      <c r="A104">
        <v>1948</v>
      </c>
      <c r="B104">
        <v>-6.2E-2</v>
      </c>
      <c r="C104">
        <f t="shared" si="4"/>
        <v>0.23539999999999989</v>
      </c>
      <c r="G104">
        <f>carbondioxide!L204</f>
        <v>291.9139452257117</v>
      </c>
      <c r="H104">
        <f t="shared" si="5"/>
        <v>0.31933054874051797</v>
      </c>
      <c r="I104">
        <f t="shared" si="7"/>
        <v>0.16564045236154279</v>
      </c>
      <c r="J104">
        <f t="shared" si="6"/>
        <v>2.2850089661687015E-2</v>
      </c>
    </row>
    <row r="105" spans="1:10" x14ac:dyDescent="0.3">
      <c r="A105">
        <v>1949</v>
      </c>
      <c r="B105">
        <v>-0.14499999999999999</v>
      </c>
      <c r="C105">
        <f t="shared" si="4"/>
        <v>0.1523999999999999</v>
      </c>
      <c r="G105">
        <f>carbondioxide!L205</f>
        <v>292.32218703515588</v>
      </c>
      <c r="H105">
        <f t="shared" si="5"/>
        <v>0.32680729971635664</v>
      </c>
      <c r="I105">
        <f t="shared" si="7"/>
        <v>0.16995835437989892</v>
      </c>
      <c r="J105">
        <f t="shared" si="6"/>
        <v>2.3661138921822197E-2</v>
      </c>
    </row>
    <row r="106" spans="1:10" x14ac:dyDescent="0.3">
      <c r="A106">
        <v>1950</v>
      </c>
      <c r="B106">
        <v>-0.30499999999999999</v>
      </c>
      <c r="C106">
        <f t="shared" si="4"/>
        <v>-7.6000000000001067E-3</v>
      </c>
      <c r="G106">
        <f>carbondioxide!L206</f>
        <v>292.69913708981255</v>
      </c>
      <c r="H106">
        <f t="shared" si="5"/>
        <v>0.3337016913849582</v>
      </c>
      <c r="I106">
        <f t="shared" si="7"/>
        <v>0.17434261610197593</v>
      </c>
      <c r="J106">
        <f t="shared" si="6"/>
        <v>2.4492107105624071E-2</v>
      </c>
    </row>
    <row r="107" spans="1:10" x14ac:dyDescent="0.3">
      <c r="A107">
        <v>1951</v>
      </c>
      <c r="B107">
        <v>-0.13</v>
      </c>
      <c r="C107">
        <f t="shared" si="4"/>
        <v>0.16739999999999988</v>
      </c>
      <c r="G107">
        <f>carbondioxide!L207</f>
        <v>293.17002172932069</v>
      </c>
      <c r="H107">
        <f t="shared" si="5"/>
        <v>0.34230167766488251</v>
      </c>
      <c r="I107">
        <f t="shared" si="7"/>
        <v>0.17884136111347468</v>
      </c>
      <c r="J107">
        <f t="shared" si="6"/>
        <v>2.5343257996723351E-2</v>
      </c>
    </row>
    <row r="108" spans="1:10" x14ac:dyDescent="0.3">
      <c r="A108">
        <v>1952</v>
      </c>
      <c r="B108">
        <v>-4.8000000000000001E-2</v>
      </c>
      <c r="C108">
        <f t="shared" si="4"/>
        <v>0.2493999999999999</v>
      </c>
      <c r="G108">
        <f>carbondioxide!L208</f>
        <v>293.69478442929693</v>
      </c>
      <c r="H108">
        <f t="shared" si="5"/>
        <v>0.35186940489493213</v>
      </c>
      <c r="I108">
        <f t="shared" si="7"/>
        <v>0.18347942600191769</v>
      </c>
      <c r="J108">
        <f t="shared" si="6"/>
        <v>2.6215127222426499E-2</v>
      </c>
    </row>
    <row r="109" spans="1:10" x14ac:dyDescent="0.3">
      <c r="A109">
        <v>1953</v>
      </c>
      <c r="B109">
        <v>4.5999999999999999E-2</v>
      </c>
      <c r="C109">
        <f t="shared" si="4"/>
        <v>0.34339999999999987</v>
      </c>
      <c r="G109">
        <f>carbondioxide!L209</f>
        <v>294.22045251891308</v>
      </c>
      <c r="H109">
        <f t="shared" si="5"/>
        <v>0.3614365154310934</v>
      </c>
      <c r="I109">
        <f t="shared" si="7"/>
        <v>0.18825235076080757</v>
      </c>
      <c r="J109">
        <f t="shared" si="6"/>
        <v>2.7108388439494008E-2</v>
      </c>
    </row>
    <row r="110" spans="1:10" x14ac:dyDescent="0.3">
      <c r="A110">
        <v>1954</v>
      </c>
      <c r="B110">
        <v>-0.185</v>
      </c>
      <c r="C110">
        <f t="shared" si="4"/>
        <v>0.11239999999999989</v>
      </c>
      <c r="G110">
        <f>carbondioxide!L210</f>
        <v>294.75702892844942</v>
      </c>
      <c r="H110">
        <f t="shared" si="5"/>
        <v>0.37118454375355259</v>
      </c>
      <c r="I110">
        <f t="shared" si="7"/>
        <v>0.19316116675736356</v>
      </c>
      <c r="J110">
        <f t="shared" si="6"/>
        <v>2.8023686145479069E-2</v>
      </c>
    </row>
    <row r="111" spans="1:10" x14ac:dyDescent="0.3">
      <c r="A111">
        <v>1955</v>
      </c>
      <c r="B111">
        <v>-0.20499999999999999</v>
      </c>
      <c r="C111">
        <f t="shared" si="4"/>
        <v>9.2399999999999899E-2</v>
      </c>
      <c r="D111">
        <v>-0.13300000000000001</v>
      </c>
      <c r="E111">
        <v>-3.4000000000000002E-2</v>
      </c>
      <c r="F111">
        <v>-1.2999999999999999E-2</v>
      </c>
      <c r="G111">
        <f>carbondioxide!L211</f>
        <v>295.29463880968268</v>
      </c>
      <c r="H111">
        <f t="shared" si="5"/>
        <v>0.38093356682306151</v>
      </c>
      <c r="I111">
        <f t="shared" si="7"/>
        <v>0.19820158418545988</v>
      </c>
      <c r="J111">
        <f t="shared" si="6"/>
        <v>2.8961667035354573E-2</v>
      </c>
    </row>
    <row r="112" spans="1:10" x14ac:dyDescent="0.3">
      <c r="A112">
        <v>1956</v>
      </c>
      <c r="B112">
        <v>-0.41699999999999998</v>
      </c>
      <c r="C112">
        <f t="shared" si="4"/>
        <v>-0.1196000000000001</v>
      </c>
      <c r="D112">
        <v>-0.123</v>
      </c>
      <c r="E112">
        <v>-2.8000000000000001E-2</v>
      </c>
      <c r="F112">
        <v>-1.0999999999999999E-2</v>
      </c>
      <c r="G112">
        <f>carbondioxide!L212</f>
        <v>295.90641118542766</v>
      </c>
      <c r="H112">
        <f t="shared" si="5"/>
        <v>0.39200588605694109</v>
      </c>
      <c r="I112">
        <f t="shared" si="7"/>
        <v>0.20340835115695327</v>
      </c>
      <c r="J112">
        <f t="shared" si="6"/>
        <v>2.992294976476717E-2</v>
      </c>
    </row>
    <row r="113" spans="1:10" x14ac:dyDescent="0.3">
      <c r="A113">
        <v>1957</v>
      </c>
      <c r="B113">
        <v>-0.06</v>
      </c>
      <c r="C113">
        <f t="shared" si="4"/>
        <v>0.23739999999999989</v>
      </c>
      <c r="D113">
        <v>-0.09</v>
      </c>
      <c r="E113">
        <v>-4.9000000000000002E-2</v>
      </c>
      <c r="F113">
        <v>-2.4E-2</v>
      </c>
      <c r="G113">
        <f>carbondioxide!L213</f>
        <v>296.56798333456965</v>
      </c>
      <c r="H113">
        <f t="shared" si="5"/>
        <v>0.40395378625883893</v>
      </c>
      <c r="I113">
        <f t="shared" si="7"/>
        <v>0.20880190611047458</v>
      </c>
      <c r="J113">
        <f t="shared" si="6"/>
        <v>3.0908346844674788E-2</v>
      </c>
    </row>
    <row r="114" spans="1:10" x14ac:dyDescent="0.3">
      <c r="A114">
        <v>1958</v>
      </c>
      <c r="B114">
        <v>7.0000000000000007E-2</v>
      </c>
      <c r="C114">
        <f t="shared" si="4"/>
        <v>0.36739999999999989</v>
      </c>
      <c r="D114">
        <v>-2.7E-2</v>
      </c>
      <c r="E114">
        <v>-1.6E-2</v>
      </c>
      <c r="F114">
        <v>-0.01</v>
      </c>
      <c r="G114">
        <f>carbondioxide!L214</f>
        <v>297.25860425044135</v>
      </c>
      <c r="H114">
        <f t="shared" si="5"/>
        <v>0.41639790258168025</v>
      </c>
      <c r="I114">
        <f t="shared" si="7"/>
        <v>0.21439086150272479</v>
      </c>
      <c r="J114">
        <f t="shared" si="6"/>
        <v>3.1918782261304533E-2</v>
      </c>
    </row>
    <row r="115" spans="1:10" x14ac:dyDescent="0.3">
      <c r="A115">
        <v>1959</v>
      </c>
      <c r="B115">
        <v>-1.2999999999999999E-2</v>
      </c>
      <c r="C115">
        <f t="shared" si="4"/>
        <v>0.28439999999999988</v>
      </c>
      <c r="D115">
        <v>-7.0999999999999994E-2</v>
      </c>
      <c r="E115">
        <v>-2.3E-2</v>
      </c>
      <c r="F115">
        <v>-1.2999999999999999E-2</v>
      </c>
      <c r="G115">
        <f>carbondioxide!L215</f>
        <v>297.96269024586809</v>
      </c>
      <c r="H115">
        <f t="shared" si="5"/>
        <v>0.4290549155860453</v>
      </c>
      <c r="I115">
        <f t="shared" si="7"/>
        <v>0.22017521954962055</v>
      </c>
      <c r="J115">
        <f t="shared" si="6"/>
        <v>3.2955223671395799E-2</v>
      </c>
    </row>
    <row r="116" spans="1:10" x14ac:dyDescent="0.3">
      <c r="A116">
        <v>1960</v>
      </c>
      <c r="B116">
        <v>-9.0999999999999998E-2</v>
      </c>
      <c r="C116">
        <f t="shared" si="4"/>
        <v>0.20639999999999989</v>
      </c>
      <c r="D116">
        <v>-4.7E-2</v>
      </c>
      <c r="E116">
        <v>-1.4999999999999999E-2</v>
      </c>
      <c r="F116">
        <v>-1.0999999999999999E-2</v>
      </c>
      <c r="G116">
        <f>carbondioxide!L216</f>
        <v>298.71097489646547</v>
      </c>
      <c r="H116">
        <f t="shared" si="5"/>
        <v>0.44247372460449386</v>
      </c>
      <c r="I116">
        <f t="shared" si="7"/>
        <v>0.22617113381987539</v>
      </c>
      <c r="J116">
        <f t="shared" si="6"/>
        <v>3.4018633247984112E-2</v>
      </c>
    </row>
    <row r="117" spans="1:10" x14ac:dyDescent="0.3">
      <c r="A117">
        <v>1961</v>
      </c>
      <c r="B117">
        <v>3.7999999999999999E-2</v>
      </c>
      <c r="C117">
        <f t="shared" si="4"/>
        <v>0.33539999999999986</v>
      </c>
      <c r="D117">
        <v>-5.5E-2</v>
      </c>
      <c r="E117">
        <v>-2.1999999999999999E-2</v>
      </c>
      <c r="F117">
        <v>-1.2999999999999999E-2</v>
      </c>
      <c r="G117">
        <f>carbondioxide!L217</f>
        <v>299.49783757631923</v>
      </c>
      <c r="H117">
        <f t="shared" si="5"/>
        <v>0.4565481336646986</v>
      </c>
      <c r="I117">
        <f t="shared" si="7"/>
        <v>0.23239110879129998</v>
      </c>
      <c r="J117">
        <f t="shared" si="6"/>
        <v>3.5110059451232453E-2</v>
      </c>
    </row>
    <row r="118" spans="1:10" x14ac:dyDescent="0.3">
      <c r="A118">
        <v>1962</v>
      </c>
      <c r="B118">
        <v>-2E-3</v>
      </c>
      <c r="C118">
        <f t="shared" si="4"/>
        <v>0.29539999999999988</v>
      </c>
      <c r="D118">
        <v>-7.0000000000000007E-2</v>
      </c>
      <c r="E118">
        <v>-1.0999999999999999E-2</v>
      </c>
      <c r="F118">
        <v>-8.0000000000000002E-3</v>
      </c>
      <c r="G118">
        <f>carbondioxide!L218</f>
        <v>300.27359972053625</v>
      </c>
      <c r="H118">
        <f t="shared" si="5"/>
        <v>0.47038783835191411</v>
      </c>
      <c r="I118">
        <f t="shared" si="7"/>
        <v>0.23882105855511165</v>
      </c>
      <c r="J118">
        <f t="shared" si="6"/>
        <v>3.6230615811484033E-2</v>
      </c>
    </row>
    <row r="119" spans="1:10" x14ac:dyDescent="0.3">
      <c r="A119">
        <v>1963</v>
      </c>
      <c r="B119">
        <v>-4.0000000000000001E-3</v>
      </c>
      <c r="C119">
        <f t="shared" si="4"/>
        <v>0.29339999999999988</v>
      </c>
      <c r="D119">
        <v>-1.9E-2</v>
      </c>
      <c r="E119">
        <v>-2.4E-2</v>
      </c>
      <c r="F119">
        <v>-1.4999999999999999E-2</v>
      </c>
      <c r="G119">
        <f>carbondioxide!L219</f>
        <v>301.08498582896891</v>
      </c>
      <c r="H119">
        <f t="shared" si="5"/>
        <v>0.48482487614808284</v>
      </c>
      <c r="I119">
        <f t="shared" si="7"/>
        <v>0.24547184194708355</v>
      </c>
      <c r="J119">
        <f t="shared" si="6"/>
        <v>3.738132952626784E-2</v>
      </c>
    </row>
    <row r="120" spans="1:10" x14ac:dyDescent="0.3">
      <c r="A120">
        <v>1964</v>
      </c>
      <c r="B120">
        <v>-0.27100000000000002</v>
      </c>
      <c r="C120">
        <f t="shared" si="4"/>
        <v>2.6399999999999868E-2</v>
      </c>
      <c r="D120">
        <v>-0.14299999999999999</v>
      </c>
      <c r="E120">
        <v>-3.3000000000000002E-2</v>
      </c>
      <c r="F120">
        <v>-1.4999999999999999E-2</v>
      </c>
      <c r="G120">
        <f>carbondioxide!L220</f>
        <v>301.95004347737819</v>
      </c>
      <c r="H120">
        <f t="shared" si="5"/>
        <v>0.50017410585657951</v>
      </c>
      <c r="I120">
        <f t="shared" si="7"/>
        <v>0.25236322791935434</v>
      </c>
      <c r="J120">
        <f t="shared" si="6"/>
        <v>3.8563283636818074E-2</v>
      </c>
    </row>
    <row r="121" spans="1:10" x14ac:dyDescent="0.3">
      <c r="A121">
        <v>1965</v>
      </c>
      <c r="B121">
        <v>-0.19500000000000001</v>
      </c>
      <c r="C121">
        <f t="shared" si="4"/>
        <v>0.10239999999999988</v>
      </c>
      <c r="D121">
        <v>-0.115</v>
      </c>
      <c r="E121">
        <v>-3.2000000000000001E-2</v>
      </c>
      <c r="F121">
        <v>-1.4E-2</v>
      </c>
      <c r="G121">
        <f>carbondioxide!L221</f>
        <v>302.87377651516817</v>
      </c>
      <c r="H121">
        <f t="shared" si="5"/>
        <v>0.51651597412078054</v>
      </c>
      <c r="I121">
        <f t="shared" si="7"/>
        <v>0.25951670754195333</v>
      </c>
      <c r="J121">
        <f t="shared" si="6"/>
        <v>3.977766732034288E-2</v>
      </c>
    </row>
    <row r="122" spans="1:10" x14ac:dyDescent="0.3">
      <c r="A122">
        <v>1966</v>
      </c>
      <c r="B122">
        <v>-0.123</v>
      </c>
      <c r="C122">
        <f t="shared" si="4"/>
        <v>0.17439999999999989</v>
      </c>
      <c r="D122">
        <v>-9.4E-2</v>
      </c>
      <c r="E122">
        <v>-4.2000000000000003E-2</v>
      </c>
      <c r="F122">
        <v>-1.7000000000000001E-2</v>
      </c>
      <c r="G122">
        <f>carbondioxide!L222</f>
        <v>303.84155571014884</v>
      </c>
      <c r="H122">
        <f t="shared" si="5"/>
        <v>0.53358369207491796</v>
      </c>
      <c r="I122">
        <f t="shared" si="7"/>
        <v>0.2669452250635283</v>
      </c>
      <c r="J122">
        <f t="shared" si="6"/>
        <v>4.1025785068801626E-2</v>
      </c>
    </row>
    <row r="123" spans="1:10" x14ac:dyDescent="0.3">
      <c r="A123">
        <v>1967</v>
      </c>
      <c r="B123">
        <v>-0.121</v>
      </c>
      <c r="C123">
        <f t="shared" si="4"/>
        <v>0.17639999999999989</v>
      </c>
      <c r="D123">
        <v>-0.16200000000000001</v>
      </c>
      <c r="E123">
        <v>-4.5999999999999999E-2</v>
      </c>
      <c r="F123">
        <v>-2.1000000000000001E-2</v>
      </c>
      <c r="G123">
        <f>carbondioxide!L223</f>
        <v>304.86339645633899</v>
      </c>
      <c r="H123">
        <f t="shared" si="5"/>
        <v>0.55154593505651406</v>
      </c>
      <c r="I123">
        <f t="shared" si="7"/>
        <v>0.27466626855522391</v>
      </c>
      <c r="J123">
        <f t="shared" si="6"/>
        <v>4.2309007487971673E-2</v>
      </c>
    </row>
    <row r="124" spans="1:10" x14ac:dyDescent="0.3">
      <c r="A124">
        <v>1968</v>
      </c>
      <c r="B124">
        <v>-0.20599999999999999</v>
      </c>
      <c r="C124">
        <f t="shared" si="4"/>
        <v>9.1399999999999898E-2</v>
      </c>
      <c r="D124">
        <v>-0.13700000000000001</v>
      </c>
      <c r="E124">
        <v>-6.0999999999999999E-2</v>
      </c>
      <c r="F124">
        <v>-2.8000000000000001E-2</v>
      </c>
      <c r="G124">
        <f>carbondioxide!L224</f>
        <v>305.91306899560601</v>
      </c>
      <c r="H124">
        <f t="shared" si="5"/>
        <v>0.56993483486363039</v>
      </c>
      <c r="I124">
        <f t="shared" si="7"/>
        <v>0.28268299845818584</v>
      </c>
      <c r="J124">
        <f t="shared" si="6"/>
        <v>4.3628796730833669E-2</v>
      </c>
    </row>
    <row r="125" spans="1:10" x14ac:dyDescent="0.3">
      <c r="A125">
        <v>1969</v>
      </c>
      <c r="B125">
        <v>-6.8000000000000005E-2</v>
      </c>
      <c r="C125">
        <f t="shared" si="4"/>
        <v>0.22939999999999988</v>
      </c>
      <c r="D125">
        <v>-6.9000000000000006E-2</v>
      </c>
      <c r="E125">
        <v>-4.7E-2</v>
      </c>
      <c r="F125">
        <v>-2.1999999999999999E-2</v>
      </c>
      <c r="G125">
        <f>carbondioxide!L225</f>
        <v>307.02283284658216</v>
      </c>
      <c r="H125">
        <f t="shared" si="5"/>
        <v>0.58930796367739735</v>
      </c>
      <c r="I125">
        <f t="shared" si="7"/>
        <v>0.29101488114419993</v>
      </c>
      <c r="J125">
        <f t="shared" si="6"/>
        <v>4.4986624596645028E-2</v>
      </c>
    </row>
    <row r="126" spans="1:10" x14ac:dyDescent="0.3">
      <c r="A126">
        <v>1970</v>
      </c>
      <c r="B126">
        <v>-2.5000000000000001E-2</v>
      </c>
      <c r="C126">
        <f t="shared" si="4"/>
        <v>0.27239999999999986</v>
      </c>
      <c r="D126">
        <v>-0.14299999999999999</v>
      </c>
      <c r="E126">
        <v>-5.6000000000000001E-2</v>
      </c>
      <c r="F126">
        <v>-2.5000000000000001E-2</v>
      </c>
      <c r="G126">
        <f>carbondioxide!L226</f>
        <v>308.21014746015669</v>
      </c>
      <c r="H126">
        <f t="shared" si="5"/>
        <v>0.60995751034300372</v>
      </c>
      <c r="I126">
        <f t="shared" si="7"/>
        <v>0.29968934573485972</v>
      </c>
      <c r="J126">
        <f t="shared" si="6"/>
        <v>4.6384065093835136E-2</v>
      </c>
    </row>
    <row r="127" spans="1:10" x14ac:dyDescent="0.3">
      <c r="A127">
        <v>1971</v>
      </c>
      <c r="B127">
        <v>-0.19900000000000001</v>
      </c>
      <c r="C127">
        <f t="shared" si="4"/>
        <v>9.8399999999999876E-2</v>
      </c>
      <c r="D127">
        <v>-0.25900000000000001</v>
      </c>
      <c r="E127">
        <v>-0.04</v>
      </c>
      <c r="F127">
        <v>-1.6E-2</v>
      </c>
      <c r="G127">
        <f>carbondioxide!L227</f>
        <v>309.50016780010583</v>
      </c>
      <c r="H127">
        <f t="shared" si="5"/>
        <v>0.63230332093335151</v>
      </c>
      <c r="I127">
        <f t="shared" si="7"/>
        <v>0.30874527691211306</v>
      </c>
      <c r="J127">
        <f t="shared" si="6"/>
        <v>4.7822839087876157E-2</v>
      </c>
    </row>
    <row r="128" spans="1:10" x14ac:dyDescent="0.3">
      <c r="A128">
        <v>1972</v>
      </c>
      <c r="B128">
        <v>-0.17199999999999999</v>
      </c>
      <c r="C128">
        <f t="shared" si="4"/>
        <v>0.1253999999999999</v>
      </c>
      <c r="D128">
        <v>-0.13400000000000001</v>
      </c>
      <c r="E128">
        <v>-5.5E-2</v>
      </c>
      <c r="F128">
        <v>-2.5000000000000001E-2</v>
      </c>
      <c r="G128">
        <f>carbondioxide!L228</f>
        <v>310.83388349146423</v>
      </c>
      <c r="H128">
        <f t="shared" si="5"/>
        <v>0.65530831293187208</v>
      </c>
      <c r="I128">
        <f t="shared" si="7"/>
        <v>0.31818978686165267</v>
      </c>
      <c r="J128">
        <f t="shared" si="6"/>
        <v>4.9304878534717822E-2</v>
      </c>
    </row>
    <row r="129" spans="1:10" x14ac:dyDescent="0.3">
      <c r="A129">
        <v>1973</v>
      </c>
      <c r="B129">
        <v>0.13100000000000001</v>
      </c>
      <c r="C129">
        <f t="shared" si="4"/>
        <v>0.42839999999999989</v>
      </c>
      <c r="D129">
        <v>-0.09</v>
      </c>
      <c r="E129">
        <v>-3.6999999999999998E-2</v>
      </c>
      <c r="F129">
        <v>-1.6E-2</v>
      </c>
      <c r="G129">
        <f>carbondioxide!L229</f>
        <v>312.2178328595374</v>
      </c>
      <c r="H129">
        <f t="shared" si="5"/>
        <v>0.67907565391512381</v>
      </c>
      <c r="I129">
        <f t="shared" si="7"/>
        <v>0.32803280184267269</v>
      </c>
      <c r="J129">
        <f t="shared" si="6"/>
        <v>5.083214481401481E-2</v>
      </c>
    </row>
    <row r="130" spans="1:10" x14ac:dyDescent="0.3">
      <c r="A130">
        <v>1974</v>
      </c>
      <c r="B130">
        <v>-0.29499999999999998</v>
      </c>
      <c r="C130">
        <f t="shared" si="4"/>
        <v>2.3999999999999022E-3</v>
      </c>
      <c r="D130">
        <v>-0.14299999999999999</v>
      </c>
      <c r="E130">
        <v>-2.9000000000000001E-2</v>
      </c>
      <c r="F130">
        <v>-1.2E-2</v>
      </c>
      <c r="G130">
        <f>carbondioxide!L230</f>
        <v>313.68503640675294</v>
      </c>
      <c r="H130">
        <f t="shared" si="5"/>
        <v>0.70415799093832032</v>
      </c>
      <c r="I130">
        <f t="shared" si="7"/>
        <v>0.3383001897343027</v>
      </c>
      <c r="J130">
        <f t="shared" si="6"/>
        <v>5.2406644545937589E-2</v>
      </c>
    </row>
    <row r="131" spans="1:10" x14ac:dyDescent="0.3">
      <c r="A131">
        <v>1975</v>
      </c>
      <c r="B131">
        <v>-0.109</v>
      </c>
      <c r="C131">
        <f t="shared" si="4"/>
        <v>0.1883999999999999</v>
      </c>
      <c r="D131">
        <v>-0.156</v>
      </c>
      <c r="E131">
        <v>-1.6E-2</v>
      </c>
      <c r="F131">
        <v>-5.0000000000000001E-3</v>
      </c>
      <c r="G131">
        <f>carbondioxide!L231</f>
        <v>315.12465207114838</v>
      </c>
      <c r="H131">
        <f t="shared" si="5"/>
        <v>0.72865493302505169</v>
      </c>
      <c r="I131">
        <f t="shared" si="7"/>
        <v>0.34896108560374145</v>
      </c>
      <c r="J131">
        <f t="shared" si="6"/>
        <v>5.40305198826075E-2</v>
      </c>
    </row>
    <row r="132" spans="1:10" x14ac:dyDescent="0.3">
      <c r="A132">
        <v>1976</v>
      </c>
      <c r="B132">
        <v>-0.34899999999999998</v>
      </c>
      <c r="C132">
        <f t="shared" si="4"/>
        <v>-5.160000000000009E-2</v>
      </c>
      <c r="D132">
        <v>-0.13900000000000001</v>
      </c>
      <c r="E132">
        <v>-2.7E-2</v>
      </c>
      <c r="F132">
        <v>-8.9999999999999993E-3</v>
      </c>
      <c r="G132">
        <f>carbondioxide!L232</f>
        <v>316.52467421250219</v>
      </c>
      <c r="H132">
        <f t="shared" si="5"/>
        <v>0.75237103754730339</v>
      </c>
      <c r="I132">
        <f t="shared" si="7"/>
        <v>0.35997990987374023</v>
      </c>
      <c r="J132">
        <f t="shared" si="6"/>
        <v>5.5705725495903538E-2</v>
      </c>
    </row>
    <row r="133" spans="1:10" x14ac:dyDescent="0.3">
      <c r="A133">
        <v>1977</v>
      </c>
      <c r="B133">
        <v>6.5000000000000002E-2</v>
      </c>
      <c r="C133">
        <f t="shared" si="4"/>
        <v>0.36239999999999989</v>
      </c>
      <c r="D133">
        <v>2.7E-2</v>
      </c>
      <c r="E133">
        <v>0</v>
      </c>
      <c r="F133">
        <v>1E-3</v>
      </c>
      <c r="G133">
        <f>carbondioxide!L233</f>
        <v>318.02752121879541</v>
      </c>
      <c r="H133">
        <f t="shared" si="5"/>
        <v>0.77771251953881215</v>
      </c>
      <c r="I133">
        <f t="shared" si="7"/>
        <v>0.3713930426551918</v>
      </c>
      <c r="J133">
        <f t="shared" si="6"/>
        <v>5.7434002863169652E-2</v>
      </c>
    </row>
    <row r="134" spans="1:10" x14ac:dyDescent="0.3">
      <c r="A134">
        <v>1978</v>
      </c>
      <c r="B134">
        <v>-4.7E-2</v>
      </c>
      <c r="C134">
        <f t="shared" si="4"/>
        <v>0.2503999999999999</v>
      </c>
      <c r="D134">
        <v>0.02</v>
      </c>
      <c r="E134">
        <v>1E-3</v>
      </c>
      <c r="F134">
        <v>2E-3</v>
      </c>
      <c r="G134">
        <f>carbondioxide!L234</f>
        <v>319.5780774360698</v>
      </c>
      <c r="H134">
        <f t="shared" si="5"/>
        <v>0.80373328263351618</v>
      </c>
      <c r="I134">
        <f t="shared" si="7"/>
        <v>0.38320785040977656</v>
      </c>
      <c r="J134">
        <f t="shared" si="6"/>
        <v>5.9217290209188339E-2</v>
      </c>
    </row>
    <row r="135" spans="1:10" x14ac:dyDescent="0.3">
      <c r="A135">
        <v>1979</v>
      </c>
      <c r="B135">
        <v>6.8000000000000005E-2</v>
      </c>
      <c r="C135">
        <f t="shared" ref="C135:C168" si="8">B135-C$4</f>
        <v>0.36539999999999989</v>
      </c>
      <c r="D135">
        <v>3.2000000000000001E-2</v>
      </c>
      <c r="E135">
        <v>-0.01</v>
      </c>
      <c r="F135">
        <v>-4.0000000000000001E-3</v>
      </c>
      <c r="G135">
        <f>carbondioxide!L235</f>
        <v>321.12802027624508</v>
      </c>
      <c r="H135">
        <f t="shared" ref="H135:H198" si="9">H$3*LN(G135/G$3)</f>
        <v>0.82961788214101762</v>
      </c>
      <c r="I135">
        <f t="shared" si="7"/>
        <v>0.39540748701285749</v>
      </c>
      <c r="J135">
        <f t="shared" ref="J135:J198" si="10">J134+J$3*(I134-J134)</f>
        <v>6.105755659112768E-2</v>
      </c>
    </row>
    <row r="136" spans="1:10" x14ac:dyDescent="0.3">
      <c r="A136">
        <v>1980</v>
      </c>
      <c r="B136">
        <v>0.128</v>
      </c>
      <c r="C136">
        <f t="shared" si="8"/>
        <v>0.42539999999999989</v>
      </c>
      <c r="D136">
        <v>7.5999999999999998E-2</v>
      </c>
      <c r="E136">
        <v>1.2E-2</v>
      </c>
      <c r="F136">
        <v>6.0000000000000001E-3</v>
      </c>
      <c r="G136">
        <f>carbondioxide!L236</f>
        <v>322.78311465500713</v>
      </c>
      <c r="H136">
        <f t="shared" si="9"/>
        <v>0.85712097673509802</v>
      </c>
      <c r="I136">
        <f t="shared" ref="I136:I199" si="11">I135+I$3*(I$4*H136-I135)+I$5*(J135-I135)</f>
        <v>0.40802728466103888</v>
      </c>
      <c r="J136">
        <f t="shared" si="10"/>
        <v>6.2956664195923107E-2</v>
      </c>
    </row>
    <row r="137" spans="1:10" x14ac:dyDescent="0.3">
      <c r="A137">
        <v>1981</v>
      </c>
      <c r="B137">
        <v>0.23100000000000001</v>
      </c>
      <c r="C137">
        <f t="shared" si="8"/>
        <v>0.52839999999999987</v>
      </c>
      <c r="D137">
        <v>2.7E-2</v>
      </c>
      <c r="E137">
        <v>1E-3</v>
      </c>
      <c r="F137">
        <v>-1E-3</v>
      </c>
      <c r="G137">
        <f>carbondioxide!L237</f>
        <v>324.38134318563186</v>
      </c>
      <c r="H137">
        <f t="shared" si="9"/>
        <v>0.88354560471989507</v>
      </c>
      <c r="I137">
        <f t="shared" si="11"/>
        <v>0.42102210071858376</v>
      </c>
      <c r="J137">
        <f t="shared" si="10"/>
        <v>6.4916665320164962E-2</v>
      </c>
    </row>
    <row r="138" spans="1:10" x14ac:dyDescent="0.3">
      <c r="A138">
        <v>1982</v>
      </c>
      <c r="B138">
        <v>3.1E-2</v>
      </c>
      <c r="C138">
        <f t="shared" si="8"/>
        <v>0.32839999999999991</v>
      </c>
      <c r="D138">
        <v>-2E-3</v>
      </c>
      <c r="E138">
        <v>-2.4E-2</v>
      </c>
      <c r="F138">
        <v>-1.2E-2</v>
      </c>
      <c r="G138">
        <f>carbondioxide!L238</f>
        <v>325.87632581499628</v>
      </c>
      <c r="H138">
        <f t="shared" si="9"/>
        <v>0.90814561034951224</v>
      </c>
      <c r="I138">
        <f t="shared" si="11"/>
        <v>0.43432635048900214</v>
      </c>
      <c r="J138">
        <f t="shared" si="10"/>
        <v>6.6939344193227987E-2</v>
      </c>
    </row>
    <row r="139" spans="1:10" x14ac:dyDescent="0.3">
      <c r="A139">
        <v>1983</v>
      </c>
      <c r="B139">
        <v>0.30499999999999999</v>
      </c>
      <c r="C139">
        <f t="shared" si="8"/>
        <v>0.60239999999999982</v>
      </c>
      <c r="D139">
        <v>6.4000000000000001E-2</v>
      </c>
      <c r="E139">
        <v>-2.9000000000000001E-2</v>
      </c>
      <c r="F139">
        <v>-0.01</v>
      </c>
      <c r="G139">
        <f>carbondioxide!L239</f>
        <v>327.3337538345445</v>
      </c>
      <c r="H139">
        <f t="shared" si="9"/>
        <v>0.93201925555544629</v>
      </c>
      <c r="I139">
        <f t="shared" si="11"/>
        <v>0.44790892762148837</v>
      </c>
      <c r="J139">
        <f t="shared" si="10"/>
        <v>6.9026102388987987E-2</v>
      </c>
    </row>
    <row r="140" spans="1:10" x14ac:dyDescent="0.3">
      <c r="A140">
        <v>1984</v>
      </c>
      <c r="B140">
        <v>-4.8000000000000001E-2</v>
      </c>
      <c r="C140">
        <f t="shared" si="8"/>
        <v>0.2493999999999999</v>
      </c>
      <c r="D140">
        <v>-3.5999999999999997E-2</v>
      </c>
      <c r="E140">
        <v>-5.0000000000000001E-3</v>
      </c>
      <c r="F140">
        <v>-2E-3</v>
      </c>
      <c r="G140">
        <f>carbondioxide!L240</f>
        <v>328.76510865971892</v>
      </c>
      <c r="H140">
        <f t="shared" si="9"/>
        <v>0.95536256828266342</v>
      </c>
      <c r="I140">
        <f t="shared" si="11"/>
        <v>0.46174552759071869</v>
      </c>
      <c r="J140">
        <f t="shared" si="10"/>
        <v>7.1178156836308584E-2</v>
      </c>
    </row>
    <row r="141" spans="1:10" x14ac:dyDescent="0.3">
      <c r="A141">
        <v>1985</v>
      </c>
      <c r="B141">
        <v>-2E-3</v>
      </c>
      <c r="C141">
        <f t="shared" si="8"/>
        <v>0.29539999999999988</v>
      </c>
      <c r="D141">
        <v>-4.2000000000000003E-2</v>
      </c>
      <c r="E141">
        <v>1E-3</v>
      </c>
      <c r="F141">
        <v>3.0000000000000001E-3</v>
      </c>
      <c r="G141">
        <f>carbondioxide!L241</f>
        <v>330.26788783446779</v>
      </c>
      <c r="H141">
        <f t="shared" si="9"/>
        <v>0.97976159704940036</v>
      </c>
      <c r="I141">
        <f t="shared" si="11"/>
        <v>0.47585930544043098</v>
      </c>
      <c r="J141">
        <f t="shared" si="10"/>
        <v>7.3396579502193637E-2</v>
      </c>
    </row>
    <row r="142" spans="1:10" x14ac:dyDescent="0.3">
      <c r="A142">
        <v>1986</v>
      </c>
      <c r="B142">
        <v>0.124</v>
      </c>
      <c r="C142">
        <f t="shared" si="8"/>
        <v>0.42139999999999989</v>
      </c>
      <c r="D142">
        <v>-1.0999999999999999E-2</v>
      </c>
      <c r="E142">
        <v>-1.0999999999999999E-2</v>
      </c>
      <c r="F142">
        <v>-3.0000000000000001E-3</v>
      </c>
      <c r="G142">
        <f>carbondioxide!L242</f>
        <v>331.82311969899791</v>
      </c>
      <c r="H142">
        <f t="shared" si="9"/>
        <v>1.0048956214775397</v>
      </c>
      <c r="I142">
        <f t="shared" si="11"/>
        <v>0.49026322741083628</v>
      </c>
      <c r="J142">
        <f t="shared" si="10"/>
        <v>7.568256778552282E-2</v>
      </c>
    </row>
    <row r="143" spans="1:10" x14ac:dyDescent="0.3">
      <c r="A143">
        <v>1987</v>
      </c>
      <c r="B143">
        <v>0.28399999999999997</v>
      </c>
      <c r="C143">
        <f t="shared" si="8"/>
        <v>0.58139999999999992</v>
      </c>
      <c r="D143">
        <v>0.13200000000000001</v>
      </c>
      <c r="E143">
        <v>-8.9999999999999993E-3</v>
      </c>
      <c r="F143">
        <v>-4.0000000000000001E-3</v>
      </c>
      <c r="G143">
        <f>carbondioxide!L243</f>
        <v>333.43299346979262</v>
      </c>
      <c r="H143">
        <f t="shared" si="9"/>
        <v>1.0307889317853733</v>
      </c>
      <c r="I143">
        <f t="shared" si="11"/>
        <v>0.50497055537878766</v>
      </c>
      <c r="J143">
        <f t="shared" si="10"/>
        <v>7.80373859321946E-2</v>
      </c>
    </row>
    <row r="144" spans="1:10" x14ac:dyDescent="0.3">
      <c r="A144">
        <v>1988</v>
      </c>
      <c r="B144">
        <v>0.33800000000000002</v>
      </c>
      <c r="C144">
        <f t="shared" si="8"/>
        <v>0.63539999999999996</v>
      </c>
      <c r="D144">
        <v>5.8000000000000003E-2</v>
      </c>
      <c r="E144">
        <v>1.2E-2</v>
      </c>
      <c r="F144">
        <v>4.0000000000000001E-3</v>
      </c>
      <c r="G144">
        <f>carbondioxide!L244</f>
        <v>335.08513007162856</v>
      </c>
      <c r="H144">
        <f t="shared" si="9"/>
        <v>1.0572323399842118</v>
      </c>
      <c r="I144">
        <f t="shared" si="11"/>
        <v>0.51998797051557488</v>
      </c>
      <c r="J144">
        <f t="shared" si="10"/>
        <v>8.0462366334651245E-2</v>
      </c>
    </row>
    <row r="145" spans="1:10" x14ac:dyDescent="0.3">
      <c r="A145">
        <v>1989</v>
      </c>
      <c r="B145">
        <v>0.21</v>
      </c>
      <c r="C145">
        <f t="shared" si="8"/>
        <v>0.50739999999999985</v>
      </c>
      <c r="D145">
        <v>4.2000000000000003E-2</v>
      </c>
      <c r="E145">
        <v>0.01</v>
      </c>
      <c r="F145">
        <v>3.0000000000000001E-3</v>
      </c>
      <c r="G145">
        <f>carbondioxide!L245</f>
        <v>336.8100679671719</v>
      </c>
      <c r="H145">
        <f t="shared" si="9"/>
        <v>1.0847022133890509</v>
      </c>
      <c r="I145">
        <f t="shared" si="11"/>
        <v>0.53533595444580029</v>
      </c>
      <c r="J145">
        <f t="shared" si="10"/>
        <v>8.2958871766398892E-2</v>
      </c>
    </row>
    <row r="146" spans="1:10" x14ac:dyDescent="0.3">
      <c r="A146">
        <v>1990</v>
      </c>
      <c r="B146">
        <v>0.42499999999999999</v>
      </c>
      <c r="C146">
        <f t="shared" si="8"/>
        <v>0.72239999999999993</v>
      </c>
      <c r="D146">
        <v>0.13300000000000001</v>
      </c>
      <c r="E146">
        <v>2E-3</v>
      </c>
      <c r="F146">
        <v>1E-3</v>
      </c>
      <c r="G146">
        <f>carbondioxide!L246</f>
        <v>338.56155218651242</v>
      </c>
      <c r="H146">
        <f t="shared" si="9"/>
        <v>1.1124512668020434</v>
      </c>
      <c r="I146">
        <f t="shared" si="11"/>
        <v>0.55101234413696776</v>
      </c>
      <c r="J146">
        <f t="shared" si="10"/>
        <v>8.5528373596017893E-2</v>
      </c>
    </row>
    <row r="147" spans="1:10" x14ac:dyDescent="0.3">
      <c r="A147">
        <v>1991</v>
      </c>
      <c r="B147">
        <v>0.33100000000000002</v>
      </c>
      <c r="C147">
        <f t="shared" si="8"/>
        <v>0.62839999999999985</v>
      </c>
      <c r="D147">
        <v>0.14000000000000001</v>
      </c>
      <c r="E147">
        <v>2.8000000000000001E-2</v>
      </c>
      <c r="F147">
        <v>8.0000000000000002E-3</v>
      </c>
      <c r="G147">
        <f>carbondioxide!L247</f>
        <v>340.31340318166463</v>
      </c>
      <c r="H147">
        <f t="shared" si="9"/>
        <v>1.1400629014747341</v>
      </c>
      <c r="I147">
        <f t="shared" si="11"/>
        <v>0.56700280570613737</v>
      </c>
      <c r="J147">
        <f t="shared" si="10"/>
        <v>8.8172322548690493E-2</v>
      </c>
    </row>
    <row r="148" spans="1:10" x14ac:dyDescent="0.3">
      <c r="A148">
        <v>1992</v>
      </c>
      <c r="B148">
        <v>0.11600000000000001</v>
      </c>
      <c r="C148">
        <f t="shared" si="8"/>
        <v>0.41339999999999988</v>
      </c>
      <c r="D148">
        <v>0.13500000000000001</v>
      </c>
      <c r="E148">
        <v>6.0000000000000001E-3</v>
      </c>
      <c r="F148">
        <v>0</v>
      </c>
      <c r="G148">
        <f>carbondioxide!L248</f>
        <v>342.07918263701623</v>
      </c>
      <c r="H148">
        <f t="shared" si="9"/>
        <v>1.1677506031512332</v>
      </c>
      <c r="I148">
        <f t="shared" si="11"/>
        <v>0.58329976777321135</v>
      </c>
      <c r="J148">
        <f t="shared" si="10"/>
        <v>9.0892079693024791E-2</v>
      </c>
    </row>
    <row r="149" spans="1:10" x14ac:dyDescent="0.3">
      <c r="A149">
        <v>1993</v>
      </c>
      <c r="B149">
        <v>0.19600000000000001</v>
      </c>
      <c r="C149">
        <f t="shared" si="8"/>
        <v>0.49339999999999989</v>
      </c>
      <c r="D149">
        <v>0.128</v>
      </c>
      <c r="E149">
        <v>7.0000000000000001E-3</v>
      </c>
      <c r="F149">
        <v>4.0000000000000001E-3</v>
      </c>
      <c r="G149">
        <f>carbondioxide!L249</f>
        <v>343.78944575568528</v>
      </c>
      <c r="H149">
        <f t="shared" si="9"/>
        <v>1.19443188370727</v>
      </c>
      <c r="I149">
        <f t="shared" si="11"/>
        <v>0.59986408045298067</v>
      </c>
      <c r="J149">
        <f t="shared" si="10"/>
        <v>9.3688955361320256E-2</v>
      </c>
    </row>
    <row r="150" spans="1:10" x14ac:dyDescent="0.3">
      <c r="A150">
        <v>1994</v>
      </c>
      <c r="B150">
        <v>0.33</v>
      </c>
      <c r="C150">
        <f t="shared" si="8"/>
        <v>0.62739999999999996</v>
      </c>
      <c r="D150">
        <v>7.8E-2</v>
      </c>
      <c r="E150">
        <v>1.6E-2</v>
      </c>
      <c r="F150">
        <v>7.0000000000000001E-3</v>
      </c>
      <c r="G150">
        <f>carbondioxide!L250</f>
        <v>345.47441714684123</v>
      </c>
      <c r="H150">
        <f t="shared" si="9"/>
        <v>1.2205891084949083</v>
      </c>
      <c r="I150">
        <f t="shared" si="11"/>
        <v>0.61667208207388147</v>
      </c>
      <c r="J150">
        <f t="shared" si="10"/>
        <v>9.6564030071840889E-2</v>
      </c>
    </row>
    <row r="151" spans="1:10" x14ac:dyDescent="0.3">
      <c r="A151">
        <v>1995</v>
      </c>
      <c r="B151">
        <v>0.46</v>
      </c>
      <c r="C151">
        <f t="shared" si="8"/>
        <v>0.75739999999999985</v>
      </c>
      <c r="D151">
        <v>0.115</v>
      </c>
      <c r="E151">
        <v>2.3E-2</v>
      </c>
      <c r="F151">
        <v>0.01</v>
      </c>
      <c r="G151">
        <f>carbondioxide!L251</f>
        <v>347.19112436073488</v>
      </c>
      <c r="H151">
        <f t="shared" si="9"/>
        <v>1.2471081190391364</v>
      </c>
      <c r="I151">
        <f t="shared" si="11"/>
        <v>0.63372695376407395</v>
      </c>
      <c r="J151">
        <f t="shared" si="10"/>
        <v>9.9518243807212484E-2</v>
      </c>
    </row>
    <row r="152" spans="1:10" x14ac:dyDescent="0.3">
      <c r="A152">
        <v>1996</v>
      </c>
      <c r="B152">
        <v>0.20699999999999999</v>
      </c>
      <c r="C152">
        <f t="shared" si="8"/>
        <v>0.50439999999999985</v>
      </c>
      <c r="D152">
        <v>9.2999999999999999E-2</v>
      </c>
      <c r="E152">
        <v>4.3999999999999997E-2</v>
      </c>
      <c r="F152">
        <v>1.9E-2</v>
      </c>
      <c r="G152">
        <f>carbondioxide!L252</f>
        <v>348.94979598741145</v>
      </c>
      <c r="H152">
        <f t="shared" si="9"/>
        <v>1.2741397528491138</v>
      </c>
      <c r="I152">
        <f t="shared" si="11"/>
        <v>0.65103621512377652</v>
      </c>
      <c r="J152">
        <f t="shared" si="10"/>
        <v>0.10255254927976745</v>
      </c>
    </row>
    <row r="153" spans="1:10" x14ac:dyDescent="0.3">
      <c r="A153">
        <v>1997</v>
      </c>
      <c r="B153">
        <v>0.47199999999999998</v>
      </c>
      <c r="C153">
        <f t="shared" si="8"/>
        <v>0.76939999999999986</v>
      </c>
      <c r="D153">
        <v>0.13800000000000001</v>
      </c>
      <c r="E153">
        <v>1.9E-2</v>
      </c>
      <c r="F153">
        <v>8.9999999999999993E-3</v>
      </c>
      <c r="G153">
        <f>carbondioxide!L253</f>
        <v>350.74371546597212</v>
      </c>
      <c r="H153">
        <f t="shared" si="9"/>
        <v>1.3015731650006379</v>
      </c>
      <c r="I153">
        <f t="shared" si="11"/>
        <v>0.6686038846053074</v>
      </c>
      <c r="J153">
        <f t="shared" si="10"/>
        <v>0.10566793650176143</v>
      </c>
    </row>
    <row r="154" spans="1:10" x14ac:dyDescent="0.3">
      <c r="A154">
        <v>1998</v>
      </c>
      <c r="B154">
        <v>0.79800000000000004</v>
      </c>
      <c r="C154">
        <f t="shared" si="8"/>
        <v>1.0953999999999999</v>
      </c>
      <c r="D154">
        <v>0.215</v>
      </c>
      <c r="E154">
        <v>0.03</v>
      </c>
      <c r="F154">
        <v>1.2E-2</v>
      </c>
      <c r="G154">
        <f>carbondioxide!L254</f>
        <v>352.56470309445297</v>
      </c>
      <c r="H154">
        <f t="shared" si="9"/>
        <v>1.3292773850143107</v>
      </c>
      <c r="I154">
        <f t="shared" si="11"/>
        <v>0.68643000332128101</v>
      </c>
      <c r="J154">
        <f t="shared" si="10"/>
        <v>0.10886541268698957</v>
      </c>
    </row>
    <row r="155" spans="1:10" x14ac:dyDescent="0.3">
      <c r="A155">
        <v>1999</v>
      </c>
      <c r="B155">
        <v>0.502</v>
      </c>
      <c r="C155">
        <f t="shared" si="8"/>
        <v>0.79939999999999989</v>
      </c>
      <c r="D155">
        <v>4.2999999999999997E-2</v>
      </c>
      <c r="E155">
        <v>4.1000000000000002E-2</v>
      </c>
      <c r="F155">
        <v>1.4999999999999999E-2</v>
      </c>
      <c r="G155">
        <f>carbondioxide!L255</f>
        <v>354.34754466009747</v>
      </c>
      <c r="H155">
        <f t="shared" si="9"/>
        <v>1.3562629765903571</v>
      </c>
      <c r="I155">
        <f t="shared" si="11"/>
        <v>0.70448551705773521</v>
      </c>
      <c r="J155">
        <f t="shared" si="10"/>
        <v>0.11214597956179234</v>
      </c>
    </row>
    <row r="156" spans="1:10" x14ac:dyDescent="0.3">
      <c r="A156">
        <v>2000</v>
      </c>
      <c r="B156">
        <v>0.379</v>
      </c>
      <c r="C156">
        <f t="shared" si="8"/>
        <v>0.67639999999999989</v>
      </c>
      <c r="D156">
        <v>7.4999999999999997E-2</v>
      </c>
      <c r="E156">
        <v>4.2999999999999997E-2</v>
      </c>
      <c r="F156">
        <v>1.7999999999999999E-2</v>
      </c>
      <c r="G156">
        <f>carbondioxide!L256</f>
        <v>356.08206037649791</v>
      </c>
      <c r="H156">
        <f t="shared" si="9"/>
        <v>1.3823871061466175</v>
      </c>
      <c r="I156">
        <f t="shared" si="11"/>
        <v>0.72273813616516913</v>
      </c>
      <c r="J156">
        <f t="shared" si="10"/>
        <v>0.1155104681347693</v>
      </c>
    </row>
    <row r="157" spans="1:10" x14ac:dyDescent="0.3">
      <c r="A157">
        <v>2001</v>
      </c>
      <c r="B157">
        <v>0.55900000000000005</v>
      </c>
      <c r="C157">
        <f t="shared" si="8"/>
        <v>0.85639999999999994</v>
      </c>
      <c r="D157">
        <v>0.14000000000000001</v>
      </c>
      <c r="E157">
        <v>3.4000000000000002E-2</v>
      </c>
      <c r="F157">
        <v>1.2999999999999999E-2</v>
      </c>
      <c r="G157">
        <f>carbondioxide!L257</f>
        <v>357.87475509017264</v>
      </c>
      <c r="H157">
        <f t="shared" si="9"/>
        <v>1.4092541005267196</v>
      </c>
      <c r="I157">
        <f t="shared" si="11"/>
        <v>0.74120382866846546</v>
      </c>
      <c r="J157">
        <f t="shared" si="10"/>
        <v>0.11895952128918197</v>
      </c>
    </row>
    <row r="158" spans="1:10" x14ac:dyDescent="0.3">
      <c r="A158">
        <v>2002</v>
      </c>
      <c r="B158">
        <v>0.65200000000000002</v>
      </c>
      <c r="C158">
        <f t="shared" si="8"/>
        <v>0.94939999999999991</v>
      </c>
      <c r="D158">
        <v>0.20599999999999999</v>
      </c>
      <c r="E158">
        <v>6.8000000000000005E-2</v>
      </c>
      <c r="F158">
        <v>2.7E-2</v>
      </c>
      <c r="G158">
        <f>carbondioxide!L258</f>
        <v>359.72195426131492</v>
      </c>
      <c r="H158">
        <f t="shared" si="9"/>
        <v>1.4367975306034066</v>
      </c>
      <c r="I158">
        <f t="shared" si="11"/>
        <v>0.75989608689108645</v>
      </c>
      <c r="J158">
        <f t="shared" si="10"/>
        <v>0.1224938689550963</v>
      </c>
    </row>
    <row r="159" spans="1:10" x14ac:dyDescent="0.3">
      <c r="A159">
        <v>2003</v>
      </c>
      <c r="B159">
        <v>0.64600000000000002</v>
      </c>
      <c r="C159">
        <f t="shared" si="8"/>
        <v>0.94339999999999991</v>
      </c>
      <c r="D159">
        <v>0.22700000000000001</v>
      </c>
      <c r="E159">
        <v>9.0999999999999998E-2</v>
      </c>
      <c r="F159">
        <v>4.1000000000000002E-2</v>
      </c>
      <c r="G159">
        <f>carbondioxide!L259</f>
        <v>361.57371780769779</v>
      </c>
      <c r="H159">
        <f t="shared" si="9"/>
        <v>1.4642674215844711</v>
      </c>
      <c r="I159">
        <f t="shared" si="11"/>
        <v>0.77880590522953297</v>
      </c>
      <c r="J159">
        <f t="shared" si="10"/>
        <v>0.12611431355297273</v>
      </c>
    </row>
    <row r="160" spans="1:10" x14ac:dyDescent="0.3">
      <c r="A160">
        <v>2004</v>
      </c>
      <c r="B160">
        <v>0.621</v>
      </c>
      <c r="C160">
        <f t="shared" si="8"/>
        <v>0.91839999999999988</v>
      </c>
      <c r="D160">
        <v>0.25900000000000001</v>
      </c>
      <c r="E160">
        <v>0.105</v>
      </c>
      <c r="F160">
        <v>4.9000000000000002E-2</v>
      </c>
      <c r="G160">
        <f>carbondioxide!L260</f>
        <v>363.59579605631433</v>
      </c>
      <c r="H160">
        <f t="shared" si="9"/>
        <v>1.4941036087418835</v>
      </c>
      <c r="I160">
        <f t="shared" si="11"/>
        <v>0.79799634169713995</v>
      </c>
      <c r="J160">
        <f t="shared" si="10"/>
        <v>0.12982160179369559</v>
      </c>
    </row>
    <row r="161" spans="1:10" x14ac:dyDescent="0.3">
      <c r="A161">
        <v>2005</v>
      </c>
      <c r="B161">
        <v>0.73899999999999999</v>
      </c>
      <c r="C161">
        <f t="shared" si="8"/>
        <v>1.0364</v>
      </c>
      <c r="D161">
        <v>0.247</v>
      </c>
      <c r="E161">
        <v>8.6999999999999994E-2</v>
      </c>
      <c r="F161">
        <v>3.9E-2</v>
      </c>
      <c r="G161">
        <f>carbondioxide!L261</f>
        <v>365.76462802191975</v>
      </c>
      <c r="H161">
        <f t="shared" si="9"/>
        <v>1.5259213077370404</v>
      </c>
      <c r="I161">
        <f t="shared" si="11"/>
        <v>0.8175170628474826</v>
      </c>
      <c r="J161">
        <f t="shared" si="10"/>
        <v>0.13361683431634716</v>
      </c>
    </row>
    <row r="162" spans="1:10" x14ac:dyDescent="0.3">
      <c r="A162">
        <v>2006</v>
      </c>
      <c r="B162">
        <v>0.67</v>
      </c>
      <c r="C162">
        <f t="shared" si="8"/>
        <v>0.96739999999999993</v>
      </c>
      <c r="D162">
        <v>0.23699999999999999</v>
      </c>
      <c r="E162">
        <v>0.10199999999999999</v>
      </c>
      <c r="F162">
        <v>4.8000000000000001E-2</v>
      </c>
      <c r="G162">
        <f>carbondioxide!L262</f>
        <v>368.03652007621258</v>
      </c>
      <c r="H162">
        <f t="shared" si="9"/>
        <v>1.5590492508005818</v>
      </c>
      <c r="I162">
        <f t="shared" si="11"/>
        <v>0.8373963619560848</v>
      </c>
      <c r="J162">
        <f t="shared" si="10"/>
        <v>0.137501387614404</v>
      </c>
    </row>
    <row r="163" spans="1:10" x14ac:dyDescent="0.3">
      <c r="A163">
        <v>2007</v>
      </c>
      <c r="B163">
        <v>0.66800000000000004</v>
      </c>
      <c r="C163">
        <f t="shared" si="8"/>
        <v>0.96539999999999992</v>
      </c>
      <c r="D163">
        <v>0.19</v>
      </c>
      <c r="E163">
        <v>9.6000000000000002E-2</v>
      </c>
      <c r="F163">
        <v>4.7E-2</v>
      </c>
      <c r="G163">
        <f>carbondioxide!L263</f>
        <v>370.39056958277882</v>
      </c>
      <c r="H163">
        <f t="shared" si="9"/>
        <v>1.593160154100324</v>
      </c>
      <c r="I163">
        <f t="shared" si="11"/>
        <v>0.85765198323846703</v>
      </c>
      <c r="J163">
        <f t="shared" si="10"/>
        <v>0.14147679106866476</v>
      </c>
    </row>
    <row r="164" spans="1:10" x14ac:dyDescent="0.3">
      <c r="A164">
        <v>2008</v>
      </c>
      <c r="B164">
        <v>0.54</v>
      </c>
      <c r="C164">
        <f t="shared" si="8"/>
        <v>0.83739999999999992</v>
      </c>
      <c r="D164">
        <v>0.14899999999999999</v>
      </c>
      <c r="E164">
        <v>0.10299999999999999</v>
      </c>
      <c r="F164">
        <v>0.05</v>
      </c>
      <c r="G164">
        <f>carbondioxide!L264</f>
        <v>372.79263492279495</v>
      </c>
      <c r="H164">
        <f t="shared" si="9"/>
        <v>1.6277440743011036</v>
      </c>
      <c r="I164">
        <f t="shared" si="11"/>
        <v>0.87828609848605044</v>
      </c>
      <c r="J164">
        <f t="shared" si="10"/>
        <v>0.14554466616018924</v>
      </c>
    </row>
    <row r="165" spans="1:10" x14ac:dyDescent="0.3">
      <c r="A165">
        <v>2009</v>
      </c>
      <c r="B165">
        <v>0.63300000000000001</v>
      </c>
      <c r="C165">
        <f t="shared" si="8"/>
        <v>0.93039999999999989</v>
      </c>
      <c r="D165">
        <v>0.255</v>
      </c>
      <c r="E165">
        <v>0.105</v>
      </c>
      <c r="F165">
        <v>5.0999999999999997E-2</v>
      </c>
      <c r="G165" s="3">
        <f>carbondioxide!L265</f>
        <v>375.2498104521967</v>
      </c>
      <c r="H165" s="3">
        <f t="shared" si="9"/>
        <v>1.6628916423170492</v>
      </c>
      <c r="I165" s="3">
        <f t="shared" si="11"/>
        <v>0.89930348547702965</v>
      </c>
      <c r="J165" s="3">
        <f t="shared" si="10"/>
        <v>0.14970663749580013</v>
      </c>
    </row>
    <row r="166" spans="1:10" x14ac:dyDescent="0.3">
      <c r="A166">
        <v>2010</v>
      </c>
      <c r="B166">
        <v>0.70599999999999996</v>
      </c>
      <c r="C166">
        <f t="shared" si="8"/>
        <v>1.0033999999999998</v>
      </c>
      <c r="D166">
        <v>0.26700000000000002</v>
      </c>
      <c r="E166">
        <v>0.11</v>
      </c>
      <c r="F166">
        <v>5.5E-2</v>
      </c>
      <c r="G166" s="3">
        <f>carbondioxide!L266</f>
        <v>377.66488722913277</v>
      </c>
      <c r="H166" s="3">
        <f t="shared" si="9"/>
        <v>1.6972134721603038</v>
      </c>
      <c r="I166" s="3">
        <f t="shared" si="11"/>
        <v>0.92066791164210093</v>
      </c>
      <c r="J166" s="3">
        <f t="shared" si="10"/>
        <v>0.15396434759233352</v>
      </c>
    </row>
    <row r="167" spans="1:10" x14ac:dyDescent="0.3">
      <c r="A167">
        <v>2011</v>
      </c>
      <c r="B167">
        <v>0.54200000000000004</v>
      </c>
      <c r="C167">
        <f t="shared" si="8"/>
        <v>0.83939999999999992</v>
      </c>
      <c r="D167">
        <v>0.19700000000000001</v>
      </c>
      <c r="E167">
        <v>0.115</v>
      </c>
      <c r="F167">
        <v>5.8000000000000003E-2</v>
      </c>
      <c r="G167" s="3">
        <f>carbondioxide!L267</f>
        <v>380.01331910607092</v>
      </c>
      <c r="H167" s="3">
        <f t="shared" si="9"/>
        <v>1.7303783452452985</v>
      </c>
      <c r="I167" s="3">
        <f t="shared" si="11"/>
        <v>0.94233460964819415</v>
      </c>
      <c r="J167" s="3">
        <f t="shared" si="10"/>
        <v>0.1583192238361362</v>
      </c>
    </row>
    <row r="168" spans="1:10" x14ac:dyDescent="0.3">
      <c r="A168">
        <v>2012</v>
      </c>
      <c r="B168">
        <v>0.623</v>
      </c>
      <c r="C168">
        <f t="shared" si="8"/>
        <v>0.92039999999999988</v>
      </c>
      <c r="D168">
        <v>0.215</v>
      </c>
      <c r="E168">
        <v>0.11600000000000001</v>
      </c>
      <c r="F168">
        <v>6.0999999999999999E-2</v>
      </c>
      <c r="G168" s="3">
        <f>carbondioxide!L268</f>
        <v>382.4322730970452</v>
      </c>
      <c r="H168" s="3">
        <f t="shared" si="9"/>
        <v>1.7643255472623276</v>
      </c>
      <c r="I168" s="3">
        <f t="shared" si="11"/>
        <v>0.96431733759652138</v>
      </c>
      <c r="J168" s="3">
        <f t="shared" si="10"/>
        <v>0.1627724312275487</v>
      </c>
    </row>
    <row r="169" spans="1:10" x14ac:dyDescent="0.3">
      <c r="A169" s="3">
        <f>1+A168</f>
        <v>2013</v>
      </c>
      <c r="G169" s="3">
        <f>carbondioxide!L269</f>
        <v>384.92454799073164</v>
      </c>
      <c r="H169" s="3">
        <f t="shared" si="9"/>
        <v>1.7990778742090634</v>
      </c>
      <c r="I169" s="3">
        <f t="shared" si="11"/>
        <v>0.98663007892208654</v>
      </c>
      <c r="J169" s="3">
        <f t="shared" si="10"/>
        <v>0.16732520629572445</v>
      </c>
    </row>
    <row r="170" spans="1:10" x14ac:dyDescent="0.3">
      <c r="A170" s="3">
        <f t="shared" ref="A170:A233" si="12">1+A169</f>
        <v>2014</v>
      </c>
      <c r="G170" s="3">
        <f>carbondioxide!L270</f>
        <v>387.48785163786459</v>
      </c>
      <c r="H170" s="3">
        <f t="shared" si="9"/>
        <v>1.8345866901253363</v>
      </c>
      <c r="I170" s="3">
        <f t="shared" si="11"/>
        <v>1.0092849345258457</v>
      </c>
      <c r="J170" s="3">
        <f t="shared" si="10"/>
        <v>0.17197885797224219</v>
      </c>
    </row>
    <row r="171" spans="1:10" x14ac:dyDescent="0.3">
      <c r="A171" s="3">
        <f t="shared" si="12"/>
        <v>2015</v>
      </c>
      <c r="G171" s="3">
        <f>carbondioxide!L271</f>
        <v>390.12061313352865</v>
      </c>
      <c r="H171" s="3">
        <f t="shared" si="9"/>
        <v>1.8708139907797623</v>
      </c>
      <c r="I171" s="3">
        <f t="shared" si="11"/>
        <v>1.0322924980965282</v>
      </c>
      <c r="J171" s="3">
        <f t="shared" si="10"/>
        <v>0.17673475648706666</v>
      </c>
    </row>
    <row r="172" spans="1:10" x14ac:dyDescent="0.3">
      <c r="A172" s="3">
        <f t="shared" si="12"/>
        <v>2016</v>
      </c>
      <c r="G172" s="3">
        <f>carbondioxide!L272</f>
        <v>392.82168754394274</v>
      </c>
      <c r="H172" s="3">
        <f t="shared" si="9"/>
        <v>1.9077280913813393</v>
      </c>
      <c r="I172" s="3">
        <f t="shared" si="11"/>
        <v>1.0556620921389206</v>
      </c>
      <c r="J172" s="3">
        <f t="shared" si="10"/>
        <v>0.1815943244594084</v>
      </c>
    </row>
    <row r="173" spans="1:10" x14ac:dyDescent="0.3">
      <c r="A173" s="3">
        <f t="shared" si="12"/>
        <v>2017</v>
      </c>
      <c r="G173" s="3">
        <f>carbondioxide!L273</f>
        <v>394.64543611065301</v>
      </c>
      <c r="H173" s="3">
        <f t="shared" si="9"/>
        <v>1.9325089920272882</v>
      </c>
      <c r="I173" s="3">
        <f t="shared" si="11"/>
        <v>1.0790256790227228</v>
      </c>
      <c r="J173" s="3">
        <f t="shared" si="10"/>
        <v>0.18655902937982805</v>
      </c>
    </row>
    <row r="174" spans="1:10" x14ac:dyDescent="0.3">
      <c r="A174" s="3">
        <f t="shared" si="12"/>
        <v>2018</v>
      </c>
      <c r="G174" s="3">
        <f>carbondioxide!L274</f>
        <v>396.55343862579764</v>
      </c>
      <c r="H174" s="3">
        <f t="shared" si="9"/>
        <v>1.9583124494634907</v>
      </c>
      <c r="I174" s="3">
        <f t="shared" si="11"/>
        <v>1.1024143083219522</v>
      </c>
      <c r="J174" s="3">
        <f t="shared" si="10"/>
        <v>0.19162823994979969</v>
      </c>
    </row>
    <row r="175" spans="1:10" x14ac:dyDescent="0.3">
      <c r="A175" s="3">
        <f t="shared" si="12"/>
        <v>2019</v>
      </c>
      <c r="G175" s="3">
        <f>carbondioxide!L275</f>
        <v>398.54637564574563</v>
      </c>
      <c r="H175" s="3">
        <f t="shared" si="9"/>
        <v>1.9851323158361396</v>
      </c>
      <c r="I175" s="3">
        <f t="shared" si="11"/>
        <v>1.1258578201153726</v>
      </c>
      <c r="J175" s="3">
        <f t="shared" si="10"/>
        <v>0.19680150481815351</v>
      </c>
    </row>
    <row r="176" spans="1:10" x14ac:dyDescent="0.3">
      <c r="A176" s="3">
        <f t="shared" si="12"/>
        <v>2020</v>
      </c>
      <c r="G176" s="3">
        <f>carbondioxide!L276</f>
        <v>400.61463549612506</v>
      </c>
      <c r="H176" s="3">
        <f t="shared" si="9"/>
        <v>2.0128243947790305</v>
      </c>
      <c r="I176" s="3">
        <f t="shared" si="11"/>
        <v>1.1493808259063765</v>
      </c>
      <c r="J176" s="3">
        <f t="shared" si="10"/>
        <v>0.20207854468904171</v>
      </c>
    </row>
    <row r="177" spans="1:10" x14ac:dyDescent="0.3">
      <c r="A177" s="3">
        <f t="shared" si="12"/>
        <v>2021</v>
      </c>
      <c r="G177" s="3">
        <f>carbondioxide!L277</f>
        <v>402.7520204003896</v>
      </c>
      <c r="H177" s="3">
        <f t="shared" si="9"/>
        <v>2.0412921837635367</v>
      </c>
      <c r="I177" s="3">
        <f t="shared" si="11"/>
        <v>1.1730042851073068</v>
      </c>
      <c r="J177" s="3">
        <f t="shared" si="10"/>
        <v>0.20745922164635616</v>
      </c>
    </row>
    <row r="178" spans="1:10" x14ac:dyDescent="0.3">
      <c r="A178" s="3">
        <f t="shared" si="12"/>
        <v>2022</v>
      </c>
      <c r="G178" s="3">
        <f>carbondioxide!L278</f>
        <v>404.95440704445895</v>
      </c>
      <c r="H178" s="3">
        <f t="shared" si="9"/>
        <v>2.0704681252866015</v>
      </c>
      <c r="I178" s="3">
        <f t="shared" si="11"/>
        <v>1.196746477862922</v>
      </c>
      <c r="J178" s="3">
        <f t="shared" si="10"/>
        <v>0.21294351760681435</v>
      </c>
    </row>
    <row r="179" spans="1:10" x14ac:dyDescent="0.3">
      <c r="A179" s="3">
        <f t="shared" si="12"/>
        <v>2023</v>
      </c>
      <c r="G179" s="3">
        <f>carbondioxide!L279</f>
        <v>407.21893411574581</v>
      </c>
      <c r="H179" s="3">
        <f t="shared" si="9"/>
        <v>2.1003022767246184</v>
      </c>
      <c r="I179" s="3">
        <f t="shared" si="11"/>
        <v>1.2206236123876835</v>
      </c>
      <c r="J179" s="3">
        <f t="shared" si="10"/>
        <v>0.21853151842106905</v>
      </c>
    </row>
    <row r="180" spans="1:10" x14ac:dyDescent="0.3">
      <c r="A180" s="3">
        <f t="shared" si="12"/>
        <v>2024</v>
      </c>
      <c r="G180" s="3">
        <f>carbondioxide!L280</f>
        <v>409.54350946780596</v>
      </c>
      <c r="H180" s="3">
        <f t="shared" si="9"/>
        <v>2.1307554686183088</v>
      </c>
      <c r="I180" s="3">
        <f t="shared" si="11"/>
        <v>1.2446502109264852</v>
      </c>
      <c r="J180" s="3">
        <f t="shared" si="10"/>
        <v>0.22422340151479941</v>
      </c>
    </row>
    <row r="181" spans="1:10" x14ac:dyDescent="0.3">
      <c r="A181" s="3">
        <f t="shared" si="12"/>
        <v>2025</v>
      </c>
      <c r="G181" s="3">
        <f>carbondioxide!L281</f>
        <v>411.92651114672441</v>
      </c>
      <c r="H181" s="3">
        <f t="shared" si="9"/>
        <v>2.1617951765187486</v>
      </c>
      <c r="I181" s="3">
        <f t="shared" si="11"/>
        <v>1.2688393614774927</v>
      </c>
      <c r="J181" s="3">
        <f t="shared" si="10"/>
        <v>0.23001942579225779</v>
      </c>
    </row>
    <row r="182" spans="1:10" x14ac:dyDescent="0.3">
      <c r="A182" s="3">
        <f t="shared" si="12"/>
        <v>2026</v>
      </c>
      <c r="G182" s="3">
        <f>carbondioxide!L282</f>
        <v>414.36660599931565</v>
      </c>
      <c r="H182" s="3">
        <f t="shared" si="9"/>
        <v>2.1933930323843702</v>
      </c>
      <c r="I182" s="3">
        <f t="shared" si="11"/>
        <v>1.2932028879436002</v>
      </c>
      <c r="J182" s="3">
        <f t="shared" si="10"/>
        <v>0.23591992302694992</v>
      </c>
    </row>
    <row r="183" spans="1:10" x14ac:dyDescent="0.3">
      <c r="A183" s="3">
        <f t="shared" si="12"/>
        <v>2027</v>
      </c>
      <c r="G183" s="3">
        <f>carbondioxide!L283</f>
        <v>416.86263959692963</v>
      </c>
      <c r="H183" s="3">
        <f t="shared" si="9"/>
        <v>2.2255233260547302</v>
      </c>
      <c r="I183" s="3">
        <f t="shared" si="11"/>
        <v>1.3177514705339455</v>
      </c>
      <c r="J183" s="3">
        <f t="shared" si="10"/>
        <v>0.24192529026767648</v>
      </c>
    </row>
    <row r="184" spans="1:10" x14ac:dyDescent="0.3">
      <c r="A184" s="3">
        <f t="shared" si="12"/>
        <v>2028</v>
      </c>
      <c r="G184" s="3">
        <f>carbondioxide!L284</f>
        <v>419.41356941302331</v>
      </c>
      <c r="H184" s="3">
        <f t="shared" si="9"/>
        <v>2.2581621042416042</v>
      </c>
      <c r="I184" s="3">
        <f t="shared" si="11"/>
        <v>1.3424947356379708</v>
      </c>
      <c r="J184" s="3">
        <f t="shared" si="10"/>
        <v>0.24803598297158888</v>
      </c>
    </row>
    <row r="185" spans="1:10" x14ac:dyDescent="0.3">
      <c r="A185" s="3">
        <f t="shared" si="12"/>
        <v>2029</v>
      </c>
      <c r="G185" s="3">
        <f>carbondioxide!L285</f>
        <v>422.01842423426012</v>
      </c>
      <c r="H185" s="3">
        <f t="shared" si="9"/>
        <v>2.2912866298552079</v>
      </c>
      <c r="I185" s="3">
        <f t="shared" si="11"/>
        <v>1.3674413267824059</v>
      </c>
      <c r="J185" s="3">
        <f t="shared" si="10"/>
        <v>0.25425250868673394</v>
      </c>
    </row>
    <row r="186" spans="1:10" x14ac:dyDescent="0.3">
      <c r="A186" s="3">
        <f t="shared" si="12"/>
        <v>2030</v>
      </c>
      <c r="G186" s="3">
        <f>carbondioxide!L286</f>
        <v>424.6762794820342</v>
      </c>
      <c r="H186" s="3">
        <f t="shared" si="9"/>
        <v>2.3248750584103188</v>
      </c>
      <c r="I186" s="3">
        <f t="shared" si="11"/>
        <v>1.39259896368389</v>
      </c>
      <c r="J186" s="3">
        <f t="shared" si="10"/>
        <v>0.26057542117351734</v>
      </c>
    </row>
    <row r="187" spans="1:10" x14ac:dyDescent="0.3">
      <c r="A187" s="3">
        <f t="shared" si="12"/>
        <v>2031</v>
      </c>
      <c r="G187" s="3">
        <f>carbondioxide!L287</f>
        <v>427.38624218337952</v>
      </c>
      <c r="H187" s="3">
        <f t="shared" si="9"/>
        <v>2.3589062450176059</v>
      </c>
      <c r="I187" s="3">
        <f t="shared" si="11"/>
        <v>1.4179744936338627</v>
      </c>
      <c r="J187" s="3">
        <f t="shared" si="10"/>
        <v>0.26700531489497625</v>
      </c>
    </row>
    <row r="188" spans="1:10" x14ac:dyDescent="0.3">
      <c r="A188" s="3">
        <f t="shared" si="12"/>
        <v>2032</v>
      </c>
      <c r="G188" s="3">
        <f>carbondioxide!L288</f>
        <v>430.1474417940168</v>
      </c>
      <c r="H188" s="3">
        <f t="shared" si="9"/>
        <v>2.393359629756918</v>
      </c>
      <c r="I188" s="3">
        <f t="shared" si="11"/>
        <v>1.4435739377767078</v>
      </c>
      <c r="J188" s="3">
        <f t="shared" si="10"/>
        <v>0.27354281983021311</v>
      </c>
    </row>
    <row r="189" spans="1:10" x14ac:dyDescent="0.3">
      <c r="A189" s="3">
        <f t="shared" si="12"/>
        <v>2033</v>
      </c>
      <c r="G189" s="3">
        <f>carbondioxide!L289</f>
        <v>432.95902457067024</v>
      </c>
      <c r="H189" s="3">
        <f t="shared" si="9"/>
        <v>2.4282151699413763</v>
      </c>
      <c r="I189" s="3">
        <f t="shared" si="11"/>
        <v>1.4694025338311107</v>
      </c>
      <c r="J189" s="3">
        <f t="shared" si="10"/>
        <v>0.28018859658014922</v>
      </c>
    </row>
    <row r="190" spans="1:10" x14ac:dyDescent="0.3">
      <c r="A190" s="3">
        <f t="shared" si="12"/>
        <v>2034</v>
      </c>
      <c r="G190" s="3">
        <f>carbondioxide!L290</f>
        <v>435.82015009617646</v>
      </c>
      <c r="H190" s="3">
        <f t="shared" si="9"/>
        <v>2.4634533002886321</v>
      </c>
      <c r="I190" s="3">
        <f t="shared" si="11"/>
        <v>1.4954647761948985</v>
      </c>
      <c r="J190" s="3">
        <f t="shared" si="10"/>
        <v>0.28694333174373465</v>
      </c>
    </row>
    <row r="191" spans="1:10" x14ac:dyDescent="0.3">
      <c r="A191" s="3">
        <f t="shared" si="12"/>
        <v>2035</v>
      </c>
      <c r="G191" s="3">
        <f>carbondioxide!L291</f>
        <v>438.72998911065861</v>
      </c>
      <c r="H191" s="3">
        <f t="shared" si="9"/>
        <v>2.49905490956704</v>
      </c>
      <c r="I191" s="3">
        <f t="shared" si="11"/>
        <v>1.521764454006215</v>
      </c>
      <c r="J191" s="3">
        <f t="shared" si="10"/>
        <v>0.29380773354821726</v>
      </c>
    </row>
    <row r="192" spans="1:10" x14ac:dyDescent="0.3">
      <c r="A192" s="3">
        <f t="shared" si="12"/>
        <v>2036</v>
      </c>
      <c r="G192" s="3">
        <f>carbondioxide!L292</f>
        <v>441.68772213546993</v>
      </c>
      <c r="H192" s="3">
        <f t="shared" si="9"/>
        <v>2.5350013268425413</v>
      </c>
      <c r="I192" s="3">
        <f t="shared" si="11"/>
        <v>1.5483046875126796</v>
      </c>
      <c r="J192" s="3">
        <f t="shared" si="10"/>
        <v>0.30078252772041869</v>
      </c>
    </row>
    <row r="193" spans="1:10" x14ac:dyDescent="0.3">
      <c r="A193" s="3">
        <f t="shared" si="12"/>
        <v>2037</v>
      </c>
      <c r="G193" s="3">
        <f>carbondioxide!L293</f>
        <v>444.69253857883143</v>
      </c>
      <c r="H193" s="3">
        <f t="shared" si="9"/>
        <v>2.5712743132025491</v>
      </c>
      <c r="I193" s="3">
        <f t="shared" si="11"/>
        <v>1.575087962967205</v>
      </c>
      <c r="J193" s="3">
        <f t="shared" si="10"/>
        <v>0.30786845358803872</v>
      </c>
    </row>
    <row r="194" spans="1:10" x14ac:dyDescent="0.3">
      <c r="A194" s="3">
        <f t="shared" si="12"/>
        <v>2038</v>
      </c>
      <c r="G194" s="3">
        <f>carbondioxide!L294</f>
        <v>447.74363613472701</v>
      </c>
      <c r="H194" s="3">
        <f t="shared" si="9"/>
        <v>2.6078560564923001</v>
      </c>
      <c r="I194" s="3">
        <f t="shared" si="11"/>
        <v>1.6021161661893626</v>
      </c>
      <c r="J194" s="3">
        <f t="shared" si="10"/>
        <v>0.31506626040131236</v>
      </c>
    </row>
    <row r="195" spans="1:10" x14ac:dyDescent="0.3">
      <c r="A195" s="3">
        <f t="shared" si="12"/>
        <v>2039</v>
      </c>
      <c r="G195" s="3">
        <f>carbondioxide!L295</f>
        <v>450.84022036098418</v>
      </c>
      <c r="H195" s="3">
        <f t="shared" si="9"/>
        <v>2.6447291675994378</v>
      </c>
      <c r="I195" s="3">
        <f t="shared" si="11"/>
        <v>1.6293906148834698</v>
      </c>
      <c r="J195" s="3">
        <f t="shared" si="10"/>
        <v>0.3223767038661885</v>
      </c>
    </row>
    <row r="196" spans="1:10" x14ac:dyDescent="0.3">
      <c r="A196" s="3">
        <f t="shared" si="12"/>
        <v>2040</v>
      </c>
      <c r="G196" s="3">
        <f>carbondioxide!L296</f>
        <v>453.9815043675531</v>
      </c>
      <c r="H196" s="3">
        <f t="shared" si="9"/>
        <v>2.681876677425199</v>
      </c>
      <c r="I196" s="3">
        <f t="shared" si="11"/>
        <v>1.6569120897761582</v>
      </c>
      <c r="J196" s="3">
        <f t="shared" si="10"/>
        <v>0.32980054288076666</v>
      </c>
    </row>
    <row r="197" spans="1:10" x14ac:dyDescent="0.3">
      <c r="A197" s="3">
        <f t="shared" si="12"/>
        <v>2041</v>
      </c>
      <c r="G197" s="3">
        <f>carbondioxide!L297</f>
        <v>457.16670857332088</v>
      </c>
      <c r="H197" s="3">
        <f t="shared" si="9"/>
        <v>2.7192820340431738</v>
      </c>
      <c r="I197" s="3">
        <f t="shared" si="11"/>
        <v>1.6846808646193727</v>
      </c>
      <c r="J197" s="3">
        <f t="shared" si="10"/>
        <v>0.33733853646713247</v>
      </c>
    </row>
    <row r="198" spans="1:10" x14ac:dyDescent="0.3">
      <c r="A198" s="3">
        <f t="shared" si="12"/>
        <v>2042</v>
      </c>
      <c r="G198" s="3">
        <f>carbondioxide!L298</f>
        <v>460.39506050635225</v>
      </c>
      <c r="H198" s="3">
        <f t="shared" si="9"/>
        <v>2.7569290997643283</v>
      </c>
      <c r="I198" s="3">
        <f t="shared" si="11"/>
        <v>1.7126967350949049</v>
      </c>
      <c r="J198" s="3">
        <f t="shared" si="10"/>
        <v>0.34499144089103717</v>
      </c>
    </row>
    <row r="199" spans="1:10" x14ac:dyDescent="0.3">
      <c r="A199" s="3">
        <f t="shared" si="12"/>
        <v>2043</v>
      </c>
      <c r="G199" s="3">
        <f>carbondioxide!L299</f>
        <v>463.66579463246626</v>
      </c>
      <c r="H199" s="3">
        <f t="shared" ref="H199:H262" si="13">H$3*LN(G199/G$3)</f>
        <v>2.7948021479573324</v>
      </c>
      <c r="I199" s="3">
        <f t="shared" si="11"/>
        <v>1.7409590466508762</v>
      </c>
      <c r="J199" s="3">
        <f t="shared" ref="J199:J262" si="14">J198+J$3*(I198-J198)</f>
        <v>0.35276000696211512</v>
      </c>
    </row>
    <row r="200" spans="1:10" x14ac:dyDescent="0.3">
      <c r="A200" s="3">
        <f t="shared" si="12"/>
        <v>2044</v>
      </c>
      <c r="G200" s="3">
        <f>carbondioxide!L300</f>
        <v>466.97815220311657</v>
      </c>
      <c r="H200" s="3">
        <f t="shared" si="13"/>
        <v>2.8328858595508577</v>
      </c>
      <c r="I200" s="3">
        <f t="shared" ref="I200:I263" si="15">I199+I$3*(I$4*H200-I199)+I$5*(J199-I199)</f>
        <v>1.769466721297376</v>
      </c>
      <c r="J200" s="3">
        <f t="shared" si="14"/>
        <v>0.36064497750754732</v>
      </c>
    </row>
    <row r="201" spans="1:10" x14ac:dyDescent="0.3">
      <c r="A201" s="3">
        <f t="shared" si="12"/>
        <v>2045</v>
      </c>
      <c r="G201" s="3">
        <f>carbondioxide!L301</f>
        <v>470.33138111719722</v>
      </c>
      <c r="H201" s="3">
        <f t="shared" si="13"/>
        <v>2.871165319190323</v>
      </c>
      <c r="I201" s="3">
        <f t="shared" si="15"/>
        <v>1.7982182833866978</v>
      </c>
      <c r="J201" s="3">
        <f t="shared" si="14"/>
        <v>0.36864708501227356</v>
      </c>
    </row>
    <row r="202" spans="1:10" x14ac:dyDescent="0.3">
      <c r="A202" s="3">
        <f t="shared" si="12"/>
        <v>2046</v>
      </c>
      <c r="G202" s="3">
        <f>carbondioxide!L302</f>
        <v>473.72473579359468</v>
      </c>
      <c r="H202" s="3">
        <f t="shared" si="13"/>
        <v>2.9096260110482621</v>
      </c>
      <c r="I202" s="3">
        <f t="shared" si="15"/>
        <v>1.8272118844026988</v>
      </c>
      <c r="J202" s="3">
        <f t="shared" si="14"/>
        <v>0.37676704941904027</v>
      </c>
    </row>
    <row r="203" spans="1:10" x14ac:dyDescent="0.3">
      <c r="A203" s="3">
        <f t="shared" si="12"/>
        <v>2047</v>
      </c>
      <c r="G203" s="3">
        <f>carbondioxide!L303</f>
        <v>477.15747705262163</v>
      </c>
      <c r="H203" s="3">
        <f t="shared" si="13"/>
        <v>2.9482538143025963</v>
      </c>
      <c r="I203" s="3">
        <f t="shared" si="15"/>
        <v>1.8564453267833809</v>
      </c>
      <c r="J203" s="3">
        <f t="shared" si="14"/>
        <v>0.38500557608174746</v>
      </c>
    </row>
    <row r="204" spans="1:10" x14ac:dyDescent="0.3">
      <c r="A204" s="3">
        <f t="shared" si="12"/>
        <v>2048</v>
      </c>
      <c r="G204" s="3">
        <f>carbondioxide!L304</f>
        <v>480.62887200525103</v>
      </c>
      <c r="H204" s="3">
        <f t="shared" si="13"/>
        <v>2.9870349983053561</v>
      </c>
      <c r="I204" s="3">
        <f t="shared" si="15"/>
        <v>1.8859160868005986</v>
      </c>
      <c r="J204" s="3">
        <f t="shared" si="14"/>
        <v>0.39336335386573273</v>
      </c>
    </row>
    <row r="205" spans="1:10" x14ac:dyDescent="0.3">
      <c r="A205" s="3">
        <f t="shared" si="12"/>
        <v>2049</v>
      </c>
      <c r="G205" s="3">
        <f>carbondioxide!L305</f>
        <v>484.13819394952725</v>
      </c>
      <c r="H205" s="3">
        <f t="shared" si="13"/>
        <v>3.0259562174684111</v>
      </c>
      <c r="I205" s="3">
        <f t="shared" si="15"/>
        <v>1.9156213365207528</v>
      </c>
      <c r="J205" s="3">
        <f t="shared" si="14"/>
        <v>0.40184105338880277</v>
      </c>
    </row>
    <row r="206" spans="1:10" x14ac:dyDescent="0.3">
      <c r="A206" s="3">
        <f t="shared" si="12"/>
        <v>2050</v>
      </c>
      <c r="G206" s="3">
        <f>carbondioxide!L306</f>
        <v>487.68472227379277</v>
      </c>
      <c r="H206" s="3">
        <f t="shared" si="13"/>
        <v>3.0650045058943927</v>
      </c>
      <c r="I206" s="3">
        <f t="shared" si="15"/>
        <v>1.9455579648703247</v>
      </c>
      <c r="J206" s="3">
        <f t="shared" si="14"/>
        <v>0.41043932539699224</v>
      </c>
    </row>
    <row r="207" spans="1:10" x14ac:dyDescent="0.3">
      <c r="A207" s="3">
        <f t="shared" si="12"/>
        <v>2051</v>
      </c>
      <c r="G207" s="3">
        <f>carbondioxide!L307</f>
        <v>491.26774236651875</v>
      </c>
      <c r="H207" s="3">
        <f t="shared" si="13"/>
        <v>3.1041672717811317</v>
      </c>
      <c r="I207" s="3">
        <f t="shared" si="15"/>
        <v>1.9757225978301038</v>
      </c>
      <c r="J207" s="3">
        <f t="shared" si="14"/>
        <v>0.41915879926920074</v>
      </c>
    </row>
    <row r="208" spans="1:10" x14ac:dyDescent="0.3">
      <c r="A208" s="3">
        <f t="shared" si="12"/>
        <v>2052</v>
      </c>
      <c r="G208" s="3">
        <f>carbondioxide!L308</f>
        <v>494.88654553260108</v>
      </c>
      <c r="H208" s="3">
        <f t="shared" si="13"/>
        <v>3.1434322916272053</v>
      </c>
      <c r="I208" s="3">
        <f t="shared" si="15"/>
        <v>2.0061116177819476</v>
      </c>
      <c r="J208" s="3">
        <f t="shared" si="14"/>
        <v>0.42800008164502668</v>
      </c>
    </row>
    <row r="209" spans="1:10" x14ac:dyDescent="0.3">
      <c r="A209" s="3">
        <f t="shared" si="12"/>
        <v>2053</v>
      </c>
      <c r="G209" s="3">
        <f>carbondioxide!L309</f>
        <v>498.54042891602018</v>
      </c>
      <c r="H209" s="3">
        <f t="shared" si="13"/>
        <v>3.1827877042650323</v>
      </c>
      <c r="I209" s="3">
        <f t="shared" si="15"/>
        <v>2.0367211820318576</v>
      </c>
      <c r="J209" s="3">
        <f t="shared" si="14"/>
        <v>0.43696375517028441</v>
      </c>
    </row>
    <row r="210" spans="1:10" x14ac:dyDescent="0.3">
      <c r="A210" s="3">
        <f t="shared" si="12"/>
        <v>2054</v>
      </c>
      <c r="G210" s="3">
        <f>carbondioxide!L310</f>
        <v>502.22869542877368</v>
      </c>
      <c r="H210" s="3">
        <f t="shared" si="13"/>
        <v>3.2222220047465355</v>
      </c>
      <c r="I210" s="3">
        <f t="shared" si="15"/>
        <v>2.067547240533075</v>
      </c>
      <c r="J210" s="3">
        <f t="shared" si="14"/>
        <v>0.44605037735485814</v>
      </c>
    </row>
    <row r="211" spans="1:10" x14ac:dyDescent="0.3">
      <c r="A211" s="3">
        <f t="shared" si="12"/>
        <v>2055</v>
      </c>
      <c r="G211" s="3">
        <f>carbondioxide!L311</f>
        <v>505.95065368598671</v>
      </c>
      <c r="H211" s="3">
        <f t="shared" si="13"/>
        <v>3.2617240381047981</v>
      </c>
      <c r="I211" s="3">
        <f t="shared" si="15"/>
        <v>2.0985855528327519</v>
      </c>
      <c r="J211" s="3">
        <f t="shared" si="14"/>
        <v>0.45526047953771043</v>
      </c>
    </row>
    <row r="212" spans="1:10" x14ac:dyDescent="0.3">
      <c r="A212" s="3">
        <f t="shared" si="12"/>
        <v>2056</v>
      </c>
      <c r="G212" s="3">
        <f>carbondioxide!L312</f>
        <v>509.70561794709511</v>
      </c>
      <c r="H212" s="3">
        <f t="shared" si="13"/>
        <v>3.301282993013626</v>
      </c>
      <c r="I212" s="3">
        <f t="shared" si="15"/>
        <v>2.1298317042656003</v>
      </c>
      <c r="J212" s="3">
        <f t="shared" si="14"/>
        <v>0.46459456595402626</v>
      </c>
    </row>
    <row r="213" spans="1:10" x14ac:dyDescent="0.3">
      <c r="A213" s="3">
        <f t="shared" si="12"/>
        <v>2057</v>
      </c>
      <c r="G213" s="3">
        <f>carbondioxide!L313</f>
        <v>513.49290806298438</v>
      </c>
      <c r="H213" s="3">
        <f t="shared" si="13"/>
        <v>3.3408883953653326</v>
      </c>
      <c r="I213" s="3">
        <f t="shared" si="15"/>
        <v>2.1612811214176983</v>
      </c>
      <c r="J213" s="3">
        <f t="shared" si="14"/>
        <v>0.47405311289963603</v>
      </c>
    </row>
    <row r="214" spans="1:10" x14ac:dyDescent="0.3">
      <c r="A214" s="3">
        <f t="shared" si="12"/>
        <v>2058</v>
      </c>
      <c r="G214" s="3">
        <f>carbondioxide!L314</f>
        <v>517.3118494289472</v>
      </c>
      <c r="H214" s="3">
        <f t="shared" si="13"/>
        <v>3.3805301017855145</v>
      </c>
      <c r="I214" s="3">
        <f t="shared" si="15"/>
        <v>2.1929290868833897</v>
      </c>
      <c r="J214" s="3">
        <f t="shared" si="14"/>
        <v>0.48363656798801863</v>
      </c>
    </row>
    <row r="215" spans="1:10" x14ac:dyDescent="0.3">
      <c r="A215" s="3">
        <f t="shared" si="12"/>
        <v>2059</v>
      </c>
      <c r="G215" s="3">
        <f>carbondioxide!L315</f>
        <v>521.16177294331419</v>
      </c>
      <c r="H215" s="3">
        <f t="shared" si="13"/>
        <v>3.4201982931022168</v>
      </c>
      <c r="I215" s="3">
        <f t="shared" si="15"/>
        <v>2.2247707533379319</v>
      </c>
      <c r="J215" s="3">
        <f t="shared" si="14"/>
        <v>0.49334534949534437</v>
      </c>
    </row>
    <row r="216" spans="1:10" x14ac:dyDescent="0.3">
      <c r="A216" s="3">
        <f t="shared" si="12"/>
        <v>2060</v>
      </c>
      <c r="G216" s="3">
        <f>carbondioxide!L316</f>
        <v>525.0420149715892</v>
      </c>
      <c r="H216" s="3">
        <f t="shared" si="13"/>
        <v>3.4598834677853598</v>
      </c>
      <c r="I216" s="3">
        <f t="shared" si="15"/>
        <v>2.2568011569482342</v>
      </c>
      <c r="J216" s="3">
        <f t="shared" si="14"/>
        <v>0.5031798457891703</v>
      </c>
    </row>
    <row r="217" spans="1:10" x14ac:dyDescent="0.3">
      <c r="A217" s="3">
        <f t="shared" si="12"/>
        <v>2061</v>
      </c>
      <c r="G217" s="3">
        <f>carbondioxide!L317</f>
        <v>528.95191731591603</v>
      </c>
      <c r="H217" s="3">
        <f t="shared" si="13"/>
        <v>3.4995764353711278</v>
      </c>
      <c r="I217" s="3">
        <f t="shared" si="15"/>
        <v>2.2890152301436917</v>
      </c>
      <c r="J217" s="3">
        <f t="shared" si="14"/>
        <v>0.51314041483655382</v>
      </c>
    </row>
    <row r="218" spans="1:10" x14ac:dyDescent="0.3">
      <c r="A218" s="3">
        <f t="shared" si="12"/>
        <v>2062</v>
      </c>
      <c r="G218" s="3">
        <f>carbondioxide!L318</f>
        <v>532.89082718968393</v>
      </c>
      <c r="H218" s="3">
        <f t="shared" si="13"/>
        <v>3.5392683098846418</v>
      </c>
      <c r="I218" s="3">
        <f t="shared" si="15"/>
        <v>2.3214078137687508</v>
      </c>
      <c r="J218" s="3">
        <f t="shared" si="14"/>
        <v>0.52322738378749833</v>
      </c>
    </row>
    <row r="219" spans="1:10" x14ac:dyDescent="0.3">
      <c r="A219" s="3">
        <f t="shared" si="12"/>
        <v>2063</v>
      </c>
      <c r="G219" s="3">
        <f>carbondioxide!L319</f>
        <v>536.85809719707208</v>
      </c>
      <c r="H219" s="3">
        <f t="shared" si="13"/>
        <v>3.5789505032731479</v>
      </c>
      <c r="I219" s="3">
        <f t="shared" si="15"/>
        <v>2.3539736686384711</v>
      </c>
      <c r="J219" s="3">
        <f t="shared" si="14"/>
        <v>0.5334410486297918</v>
      </c>
    </row>
    <row r="220" spans="1:10" x14ac:dyDescent="0.3">
      <c r="A220" s="3">
        <f t="shared" si="12"/>
        <v>2064</v>
      </c>
      <c r="G220" s="3">
        <f>carbondioxide!L320</f>
        <v>540.85308531732471</v>
      </c>
      <c r="H220" s="3">
        <f t="shared" si="13"/>
        <v>3.6186147188608238</v>
      </c>
      <c r="I220" s="3">
        <f t="shared" si="15"/>
        <v>2.3867074865179232</v>
      </c>
      <c r="J220" s="3">
        <f t="shared" si="14"/>
        <v>0.54378167391144105</v>
      </c>
    </row>
    <row r="221" spans="1:10" x14ac:dyDescent="0.3">
      <c r="A221" s="3">
        <f t="shared" si="12"/>
        <v>2065</v>
      </c>
      <c r="G221" s="3">
        <f>carbondioxide!L321</f>
        <v>544.87515489353882</v>
      </c>
      <c r="H221" s="3">
        <f t="shared" si="13"/>
        <v>3.6582529448352825</v>
      </c>
      <c r="I221" s="3">
        <f t="shared" si="15"/>
        <v>2.4196039005458672</v>
      </c>
      <c r="J221" s="3">
        <f t="shared" si="14"/>
        <v>0.55424949252704592</v>
      </c>
    </row>
    <row r="222" spans="1:10" x14ac:dyDescent="0.3">
      <c r="A222" s="3">
        <f t="shared" si="12"/>
        <v>2066</v>
      </c>
      <c r="G222" s="3">
        <f>carbondioxide!L322</f>
        <v>548.92367462574066</v>
      </c>
      <c r="H222" s="3">
        <f t="shared" si="13"/>
        <v>3.6978574477748656</v>
      </c>
      <c r="I222" s="3">
        <f t="shared" si="15"/>
        <v>2.4526574951227018</v>
      </c>
      <c r="J222" s="3">
        <f t="shared" si="14"/>
        <v>0.56484470556459287</v>
      </c>
    </row>
    <row r="223" spans="1:10" x14ac:dyDescent="0.3">
      <c r="A223" s="3">
        <f t="shared" si="12"/>
        <v>2067</v>
      </c>
      <c r="G223" s="3">
        <f>carbondioxide!L323</f>
        <v>552.9980185680231</v>
      </c>
      <c r="H223" s="3">
        <f t="shared" si="13"/>
        <v>3.7374207662249566</v>
      </c>
      <c r="I223" s="3">
        <f t="shared" si="15"/>
        <v>2.4858628152822466</v>
      </c>
      <c r="J223" s="3">
        <f t="shared" si="14"/>
        <v>0.57556748220928289</v>
      </c>
    </row>
    <row r="224" spans="1:10" x14ac:dyDescent="0.3">
      <c r="A224" s="3">
        <f t="shared" si="12"/>
        <v>2068</v>
      </c>
      <c r="G224" s="3">
        <f>carbondioxide!L324</f>
        <v>557.09756612951173</v>
      </c>
      <c r="H224" s="3">
        <f t="shared" si="13"/>
        <v>3.7769357043306861</v>
      </c>
      <c r="I224" s="3">
        <f t="shared" si="15"/>
        <v>2.5192143755664569</v>
      </c>
      <c r="J224" s="3">
        <f t="shared" si="14"/>
        <v>0.5864179597011373</v>
      </c>
    </row>
    <row r="225" spans="1:10" x14ac:dyDescent="0.3">
      <c r="A225" s="3">
        <f t="shared" si="12"/>
        <v>2069</v>
      </c>
      <c r="G225" s="3">
        <f>carbondioxide!L325</f>
        <v>561.22170207892339</v>
      </c>
      <c r="H225" s="3">
        <f t="shared" si="13"/>
        <v>3.816395325532608</v>
      </c>
      <c r="I225" s="3">
        <f t="shared" si="15"/>
        <v>2.5527066684217137</v>
      </c>
      <c r="J225" s="3">
        <f t="shared" si="14"/>
        <v>0.59739624334325236</v>
      </c>
    </row>
    <row r="226" spans="1:10" x14ac:dyDescent="0.3">
      <c r="A226" s="3">
        <f t="shared" si="12"/>
        <v>2070</v>
      </c>
      <c r="G226" s="3">
        <f>carbondioxide!L326</f>
        <v>565.36981655248292</v>
      </c>
      <c r="H226" s="3">
        <f t="shared" si="13"/>
        <v>3.8557929463312552</v>
      </c>
      <c r="I226" s="3">
        <f t="shared" si="15"/>
        <v>2.5863341721348676</v>
      </c>
      <c r="J226" s="3">
        <f t="shared" si="14"/>
        <v>0.60850240655769805</v>
      </c>
    </row>
    <row r="227" spans="1:10" x14ac:dyDescent="0.3">
      <c r="A227" s="3">
        <f t="shared" si="12"/>
        <v>2071</v>
      </c>
      <c r="G227" s="3">
        <f>carbondioxide!L327</f>
        <v>569.54130506495903</v>
      </c>
      <c r="H227" s="3">
        <f t="shared" si="13"/>
        <v>3.8951221301257353</v>
      </c>
      <c r="I227" s="3">
        <f t="shared" si="15"/>
        <v>2.620091358326746</v>
      </c>
      <c r="J227" s="3">
        <f t="shared" si="14"/>
        <v>0.61973649098617634</v>
      </c>
    </row>
    <row r="228" spans="1:10" x14ac:dyDescent="0.3">
      <c r="A228" s="3">
        <f t="shared" si="12"/>
        <v>2072</v>
      </c>
      <c r="G228" s="3">
        <f>carbondioxide!L328</f>
        <v>573.73556852358422</v>
      </c>
      <c r="H228" s="3">
        <f t="shared" si="13"/>
        <v>3.9343766811309848</v>
      </c>
      <c r="I228" s="3">
        <f t="shared" si="15"/>
        <v>2.653972699020358</v>
      </c>
      <c r="J228" s="3">
        <f t="shared" si="14"/>
        <v>0.63109850663267075</v>
      </c>
    </row>
    <row r="229" spans="1:10" x14ac:dyDescent="0.3">
      <c r="A229" s="3">
        <f t="shared" si="12"/>
        <v>2073</v>
      </c>
      <c r="G229" s="3">
        <f>carbondioxide!L329</f>
        <v>577.95201324462278</v>
      </c>
      <c r="H229" s="3">
        <f t="shared" si="13"/>
        <v>3.9735506383776888</v>
      </c>
      <c r="I229" s="3">
        <f t="shared" si="15"/>
        <v>2.6879726733005715</v>
      </c>
      <c r="J229" s="3">
        <f t="shared" si="14"/>
        <v>0.64258843204543281</v>
      </c>
    </row>
    <row r="230" spans="1:10" x14ac:dyDescent="0.3">
      <c r="A230" s="3">
        <f t="shared" si="12"/>
        <v>2074</v>
      </c>
      <c r="G230" s="3">
        <f>carbondioxide!L330</f>
        <v>582.19005097235436</v>
      </c>
      <c r="H230" s="3">
        <f t="shared" si="13"/>
        <v>4.0126382697983241</v>
      </c>
      <c r="I230" s="3">
        <f t="shared" si="15"/>
        <v>2.7220857735815507</v>
      </c>
      <c r="J230" s="3">
        <f t="shared" si="14"/>
        <v>0.654206214535762</v>
      </c>
    </row>
    <row r="231" spans="1:10" x14ac:dyDescent="0.3">
      <c r="A231" s="3">
        <f t="shared" si="12"/>
        <v>2075</v>
      </c>
      <c r="G231" s="3">
        <f>carbondioxide!L331</f>
        <v>586.44909890024064</v>
      </c>
      <c r="H231" s="3">
        <f t="shared" si="13"/>
        <v>4.0516340664023467</v>
      </c>
      <c r="I231" s="3">
        <f t="shared" si="15"/>
        <v>2.7563065114977934</v>
      </c>
      <c r="J231" s="3">
        <f t="shared" si="14"/>
        <v>0.66595177043114206</v>
      </c>
    </row>
    <row r="232" spans="1:10" x14ac:dyDescent="0.3">
      <c r="A232" s="3">
        <f t="shared" si="12"/>
        <v>2076</v>
      </c>
      <c r="G232" s="3">
        <f>carbondioxide!L332</f>
        <v>590.72857969405186</v>
      </c>
      <c r="H232" s="3">
        <f t="shared" si="13"/>
        <v>4.0905327365430741</v>
      </c>
      <c r="I232" s="3">
        <f t="shared" si="15"/>
        <v>2.790629423434122</v>
      </c>
      <c r="J232" s="3">
        <f t="shared" si="14"/>
        <v>0.67782498536040059</v>
      </c>
    </row>
    <row r="233" spans="1:10" x14ac:dyDescent="0.3">
      <c r="A233" s="3">
        <f t="shared" si="12"/>
        <v>2077</v>
      </c>
      <c r="G233" s="3">
        <f>carbondioxide!L333</f>
        <v>595.0279215167252</v>
      </c>
      <c r="H233" s="3">
        <f t="shared" si="13"/>
        <v>4.1293292002783666</v>
      </c>
      <c r="I233" s="3">
        <f t="shared" si="15"/>
        <v>2.8250490757095394</v>
      </c>
      <c r="J233" s="3">
        <f t="shared" si="14"/>
        <v>0.68982571456865938</v>
      </c>
    </row>
    <row r="234" spans="1:10" x14ac:dyDescent="0.3">
      <c r="A234" s="3">
        <f t="shared" ref="A234:A297" si="16">1+A233</f>
        <v>2078</v>
      </c>
      <c r="G234" s="3">
        <f>carbondioxide!L334</f>
        <v>599.34655805474176</v>
      </c>
      <c r="H234" s="3">
        <f t="shared" si="13"/>
        <v>4.1680185838269086</v>
      </c>
      <c r="I234" s="3">
        <f t="shared" si="15"/>
        <v>2.8595600694293903</v>
      </c>
      <c r="J234" s="3">
        <f t="shared" si="14"/>
        <v>0.70195378325993962</v>
      </c>
    </row>
    <row r="235" spans="1:10" x14ac:dyDescent="0.3">
      <c r="A235" s="3">
        <f t="shared" si="16"/>
        <v>2079</v>
      </c>
      <c r="G235" s="3">
        <f>carbondioxide!L335</f>
        <v>603.68392854580225</v>
      </c>
      <c r="H235" s="3">
        <f t="shared" si="13"/>
        <v>4.2065962141214595</v>
      </c>
      <c r="I235" s="3">
        <f t="shared" si="15"/>
        <v>2.8941570450198291</v>
      </c>
      <c r="J235" s="3">
        <f t="shared" si="14"/>
        <v>0.71420898696538215</v>
      </c>
    </row>
    <row r="236" spans="1:10" x14ac:dyDescent="0.3">
      <c r="A236" s="3">
        <f t="shared" si="16"/>
        <v>2080</v>
      </c>
      <c r="G236" s="3">
        <f>carbondioxide!L336</f>
        <v>608.03947780760063</v>
      </c>
      <c r="H236" s="3">
        <f t="shared" si="13"/>
        <v>4.2450576134602134</v>
      </c>
      <c r="I236" s="3">
        <f t="shared" si="15"/>
        <v>2.9288346864581416</v>
      </c>
      <c r="J236" s="3">
        <f t="shared" si="14"/>
        <v>0.72659109193513138</v>
      </c>
    </row>
    <row r="237" spans="1:10" x14ac:dyDescent="0.3">
      <c r="A237" s="3">
        <f t="shared" si="16"/>
        <v>2081</v>
      </c>
      <c r="G237" s="3">
        <f>carbondioxide!L337</f>
        <v>612.41265626748554</v>
      </c>
      <c r="H237" s="3">
        <f t="shared" si="13"/>
        <v>4.2833984942570353</v>
      </c>
      <c r="I237" s="3">
        <f t="shared" si="15"/>
        <v>2.9635877252120362</v>
      </c>
      <c r="J237" s="3">
        <f t="shared" si="14"/>
        <v>0.73909983555202208</v>
      </c>
    </row>
    <row r="238" spans="1:10" x14ac:dyDescent="0.3">
      <c r="A238" s="3">
        <f t="shared" si="16"/>
        <v>2082</v>
      </c>
      <c r="G238" s="3">
        <f>carbondioxide!L338</f>
        <v>616.80291999281962</v>
      </c>
      <c r="H238" s="3">
        <f t="shared" si="13"/>
        <v>4.3216147538911587</v>
      </c>
      <c r="I238" s="3">
        <f t="shared" si="15"/>
        <v>2.9984109439005917</v>
      </c>
      <c r="J238" s="3">
        <f t="shared" si="14"/>
        <v>0.75173492676529097</v>
      </c>
    </row>
    <row r="239" spans="1:10" x14ac:dyDescent="0.3">
      <c r="A239" s="3">
        <f t="shared" si="16"/>
        <v>2083</v>
      </c>
      <c r="G239" s="3">
        <f>carbondioxide!L339</f>
        <v>621.20973072184188</v>
      </c>
      <c r="H239" s="3">
        <f t="shared" si="13"/>
        <v>4.3597024696566127</v>
      </c>
      <c r="I239" s="3">
        <f t="shared" si="15"/>
        <v>3.0332991796891164</v>
      </c>
      <c r="J239" s="3">
        <f t="shared" si="14"/>
        <v>0.76449604654261949</v>
      </c>
    </row>
    <row r="240" spans="1:10" x14ac:dyDescent="0.3">
      <c r="A240" s="3">
        <f t="shared" si="16"/>
        <v>2084</v>
      </c>
      <c r="G240" s="3">
        <f>carbondioxide!L340</f>
        <v>625.63255589485277</v>
      </c>
      <c r="H240" s="3">
        <f t="shared" si="13"/>
        <v>4.3976578938115027</v>
      </c>
      <c r="I240" s="3">
        <f t="shared" si="15"/>
        <v>3.0682473274297717</v>
      </c>
      <c r="J240" s="3">
        <f t="shared" si="14"/>
        <v>0.7773828483388916</v>
      </c>
    </row>
    <row r="241" spans="1:10" x14ac:dyDescent="0.3">
      <c r="A241" s="3">
        <f t="shared" si="16"/>
        <v>2085</v>
      </c>
      <c r="G241" s="3">
        <f>carbondioxide!L341</f>
        <v>630.07086868554359</v>
      </c>
      <c r="H241" s="3">
        <f t="shared" si="13"/>
        <v>4.435477448727025</v>
      </c>
      <c r="I241" s="3">
        <f t="shared" si="15"/>
        <v>3.1032503425593987</v>
      </c>
      <c r="J241" s="3">
        <f t="shared" si="14"/>
        <v>0.79039495858012776</v>
      </c>
    </row>
    <row r="242" spans="1:10" x14ac:dyDescent="0.3">
      <c r="A242" s="3">
        <f t="shared" si="16"/>
        <v>2086</v>
      </c>
      <c r="G242" s="3">
        <f>carbondioxide!L342</f>
        <v>634.52414803230113</v>
      </c>
      <c r="H242" s="3">
        <f t="shared" si="13"/>
        <v>4.4731577221359267</v>
      </c>
      <c r="I242" s="3">
        <f t="shared" si="15"/>
        <v>3.1383032437655949</v>
      </c>
      <c r="J242" s="3">
        <f t="shared" si="14"/>
        <v>0.80353197716113001</v>
      </c>
    </row>
    <row r="243" spans="1:10" x14ac:dyDescent="0.3">
      <c r="A243" s="3">
        <f t="shared" si="16"/>
        <v>2087</v>
      </c>
      <c r="G243" s="3">
        <f>carbondioxide!L343</f>
        <v>638.99187866932425</v>
      </c>
      <c r="H243" s="3">
        <f t="shared" si="13"/>
        <v>4.5106954624799851</v>
      </c>
      <c r="I243" s="3">
        <f t="shared" si="15"/>
        <v>3.1734011154316937</v>
      </c>
      <c r="J243" s="3">
        <f t="shared" si="14"/>
        <v>0.81679347795544333</v>
      </c>
    </row>
    <row r="244" spans="1:10" x14ac:dyDescent="0.3">
      <c r="A244" s="3">
        <f t="shared" si="16"/>
        <v>2088</v>
      </c>
      <c r="G244" s="3">
        <f>carbondioxide!L344</f>
        <v>643.47355115739799</v>
      </c>
      <c r="H244" s="3">
        <f t="shared" si="13"/>
        <v>4.548087574355911</v>
      </c>
      <c r="I244" s="3">
        <f t="shared" si="15"/>
        <v>3.2085391098709279</v>
      </c>
      <c r="J244" s="3">
        <f t="shared" si="14"/>
        <v>0.83017900933630839</v>
      </c>
    </row>
    <row r="245" spans="1:10" x14ac:dyDescent="0.3">
      <c r="A245" s="3">
        <f t="shared" si="16"/>
        <v>2089</v>
      </c>
      <c r="G245" s="3">
        <f>carbondioxide!L345</f>
        <v>647.96866191417553</v>
      </c>
      <c r="H245" s="3">
        <f t="shared" si="13"/>
        <v>4.5853311140589685</v>
      </c>
      <c r="I245" s="3">
        <f t="shared" si="15"/>
        <v>3.2437124493596827</v>
      </c>
      <c r="J245" s="3">
        <f t="shared" si="14"/>
        <v>0.84368809470734507</v>
      </c>
    </row>
    <row r="246" spans="1:10" x14ac:dyDescent="0.3">
      <c r="A246" s="3">
        <f t="shared" si="16"/>
        <v>2090</v>
      </c>
      <c r="G246" s="3">
        <f>carbondioxide!L346</f>
        <v>652.47671324382782</v>
      </c>
      <c r="H246" s="3">
        <f t="shared" si="13"/>
        <v>4.622423285223479</v>
      </c>
      <c r="I246" s="3">
        <f t="shared" si="15"/>
        <v>3.2789164279793872</v>
      </c>
      <c r="J246" s="3">
        <f t="shared" si="14"/>
        <v>0.8573202330417703</v>
      </c>
    </row>
    <row r="247" spans="1:10" x14ac:dyDescent="0.3">
      <c r="A247" s="3">
        <f t="shared" si="16"/>
        <v>2091</v>
      </c>
      <c r="G247" s="3">
        <f>carbondioxide!L347</f>
        <v>656.99721336592688</v>
      </c>
      <c r="H247" s="3">
        <f t="shared" si="13"/>
        <v>4.6593614345592984</v>
      </c>
      <c r="I247" s="3">
        <f t="shared" si="15"/>
        <v>3.3141464132762395</v>
      </c>
      <c r="J247" s="3">
        <f t="shared" si="14"/>
        <v>0.87107489942901595</v>
      </c>
    </row>
    <row r="248" spans="1:10" x14ac:dyDescent="0.3">
      <c r="A248" s="3">
        <f t="shared" si="16"/>
        <v>2092</v>
      </c>
      <c r="G248" s="3">
        <f>carbondioxide!L348</f>
        <v>661.52967644343653</v>
      </c>
      <c r="H248" s="3">
        <f t="shared" si="13"/>
        <v>4.6961430476832211</v>
      </c>
      <c r="I248" s="3">
        <f t="shared" si="15"/>
        <v>3.3493978477476234</v>
      </c>
      <c r="J248" s="3">
        <f t="shared" si="14"/>
        <v>0.8849515456276682</v>
      </c>
    </row>
    <row r="249" spans="1:10" x14ac:dyDescent="0.3">
      <c r="A249" s="3">
        <f t="shared" si="16"/>
        <v>2093</v>
      </c>
      <c r="G249" s="3">
        <f>carbondioxide!L349</f>
        <v>666.07362260969035</v>
      </c>
      <c r="H249" s="3">
        <f t="shared" si="13"/>
        <v>4.7327657450442482</v>
      </c>
      <c r="I249" s="3">
        <f t="shared" si="15"/>
        <v>3.3846662501637339</v>
      </c>
      <c r="J249" s="3">
        <f t="shared" si="14"/>
        <v>0.89894960062370954</v>
      </c>
    </row>
    <row r="250" spans="1:10" x14ac:dyDescent="0.3">
      <c r="A250" s="3">
        <f t="shared" si="16"/>
        <v>2094</v>
      </c>
      <c r="G250" s="3">
        <f>carbondioxide!L350</f>
        <v>670.62857799424592</v>
      </c>
      <c r="H250" s="3">
        <f t="shared" si="13"/>
        <v>4.769227277941523</v>
      </c>
      <c r="I250" s="3">
        <f t="shared" si="15"/>
        <v>3.4199472167326164</v>
      </c>
      <c r="J250" s="3">
        <f t="shared" si="14"/>
        <v>0.91306847119309686</v>
      </c>
    </row>
    <row r="251" spans="1:10" x14ac:dyDescent="0.3">
      <c r="A251" s="3">
        <f t="shared" si="16"/>
        <v>2095</v>
      </c>
      <c r="G251" s="3">
        <f>carbondioxide!L351</f>
        <v>675.19407474750994</v>
      </c>
      <c r="H251" s="3">
        <f t="shared" si="13"/>
        <v>4.8055255246337341</v>
      </c>
      <c r="I251" s="3">
        <f t="shared" si="15"/>
        <v>3.4552364221165046</v>
      </c>
      <c r="J251" s="3">
        <f t="shared" si="14"/>
        <v>0.92730754246776137</v>
      </c>
    </row>
    <row r="252" spans="1:10" x14ac:dyDescent="0.3">
      <c r="A252" s="3">
        <f t="shared" si="16"/>
        <v>2096</v>
      </c>
      <c r="G252" s="3">
        <f>carbondioxide!L352</f>
        <v>679.76965106403554</v>
      </c>
      <c r="H252" s="3">
        <f t="shared" si="13"/>
        <v>4.841658486538682</v>
      </c>
      <c r="I252" s="3">
        <f t="shared" si="15"/>
        <v>3.4905296203070368</v>
      </c>
      <c r="J252" s="3">
        <f t="shared" si="14"/>
        <v>0.94166617850416623</v>
      </c>
    </row>
    <row r="253" spans="1:10" x14ac:dyDescent="0.3">
      <c r="A253" s="3">
        <f t="shared" si="16"/>
        <v>2097</v>
      </c>
      <c r="G253" s="3">
        <f>carbondioxide!L353</f>
        <v>684.35485120440273</v>
      </c>
      <c r="H253" s="3">
        <f t="shared" si="13"/>
        <v>4.8776242845217235</v>
      </c>
      <c r="I253" s="3">
        <f t="shared" si="15"/>
        <v>3.5258226453666395</v>
      </c>
      <c r="J253" s="3">
        <f t="shared" si="14"/>
        <v>0.95614372285360649</v>
      </c>
    </row>
    <row r="254" spans="1:10" x14ac:dyDescent="0.3">
      <c r="A254" s="3">
        <f t="shared" si="16"/>
        <v>2098</v>
      </c>
      <c r="G254" s="3">
        <f>carbondioxide!L354</f>
        <v>688.94922551559489</v>
      </c>
      <c r="H254" s="3">
        <f t="shared" si="13"/>
        <v>4.9134211552716875</v>
      </c>
      <c r="I254" s="3">
        <f t="shared" si="15"/>
        <v>3.5611114120430751</v>
      </c>
      <c r="J254" s="3">
        <f t="shared" si="14"/>
        <v>0.97073949913348057</v>
      </c>
    </row>
    <row r="255" spans="1:10" x14ac:dyDescent="0.3">
      <c r="A255" s="3">
        <f t="shared" si="16"/>
        <v>2099</v>
      </c>
      <c r="G255" s="3">
        <f>carbondioxide!L355</f>
        <v>693.55233044979718</v>
      </c>
      <c r="H255" s="3">
        <f t="shared" si="13"/>
        <v>4.9490474477629265</v>
      </c>
      <c r="I255" s="3">
        <f t="shared" si="15"/>
        <v>3.5963919162638835</v>
      </c>
      <c r="J255" s="3">
        <f t="shared" si="14"/>
        <v>0.98545281159880704</v>
      </c>
    </row>
    <row r="256" spans="1:10" x14ac:dyDescent="0.3">
      <c r="A256" s="3">
        <f t="shared" si="16"/>
        <v>2100</v>
      </c>
      <c r="G256" s="3">
        <f>carbondioxide!L356</f>
        <v>698.16372858154261</v>
      </c>
      <c r="H256" s="3">
        <f t="shared" si="13"/>
        <v>4.9845016198020309</v>
      </c>
      <c r="I256" s="3">
        <f t="shared" si="15"/>
        <v>3.6316602355171623</v>
      </c>
      <c r="J256" s="3">
        <f t="shared" si="14"/>
        <v>1.0002829457133047</v>
      </c>
    </row>
    <row r="257" spans="1:10" x14ac:dyDescent="0.3">
      <c r="A257" s="3">
        <f t="shared" si="16"/>
        <v>2101</v>
      </c>
      <c r="G257" s="3">
        <f>carbondioxide!L357</f>
        <v>702.78298862314455</v>
      </c>
      <c r="H257" s="3">
        <f t="shared" si="13"/>
        <v>5.0197822346578267</v>
      </c>
      <c r="I257" s="3">
        <f t="shared" si="15"/>
        <v>3.6669125291248856</v>
      </c>
      <c r="J257" s="3">
        <f t="shared" si="14"/>
        <v>1.0152291687193906</v>
      </c>
    </row>
    <row r="258" spans="1:10" x14ac:dyDescent="0.3">
      <c r="A258" s="3">
        <f t="shared" si="16"/>
        <v>2102</v>
      </c>
      <c r="G258" s="3">
        <f>carbondioxide!L358</f>
        <v>707.40968543835402</v>
      </c>
      <c r="H258" s="3">
        <f t="shared" si="13"/>
        <v>5.0548879577731647</v>
      </c>
      <c r="I258" s="3">
        <f t="shared" si="15"/>
        <v>3.7021450384147037</v>
      </c>
      <c r="J258" s="3">
        <f t="shared" si="14"/>
        <v>1.0302907302064939</v>
      </c>
    </row>
    <row r="259" spans="1:10" x14ac:dyDescent="0.3">
      <c r="A259" s="3">
        <f t="shared" si="16"/>
        <v>2103</v>
      </c>
      <c r="G259" s="3">
        <f>carbondioxide!L359</f>
        <v>712.04340005419283</v>
      </c>
      <c r="H259" s="3">
        <f t="shared" si="13"/>
        <v>5.0898175535570482</v>
      </c>
      <c r="I259" s="3">
        <f t="shared" si="15"/>
        <v>3.7373540867959201</v>
      </c>
      <c r="J259" s="3">
        <f t="shared" si="14"/>
        <v>1.0454668626771164</v>
      </c>
    </row>
    <row r="260" spans="1:10" x14ac:dyDescent="0.3">
      <c r="A260" s="3">
        <f t="shared" si="16"/>
        <v>2104</v>
      </c>
      <c r="G260" s="3">
        <f>carbondioxide!L360</f>
        <v>716.68371967091366</v>
      </c>
      <c r="H260" s="3">
        <f t="shared" si="13"/>
        <v>5.1245698822556562</v>
      </c>
      <c r="I260" s="3">
        <f t="shared" si="15"/>
        <v>3.7725360797451084</v>
      </c>
      <c r="J260" s="3">
        <f t="shared" si="14"/>
        <v>1.0607567821101112</v>
      </c>
    </row>
    <row r="261" spans="1:10" x14ac:dyDescent="0.3">
      <c r="A261" s="3">
        <f t="shared" si="16"/>
        <v>2105</v>
      </c>
      <c r="G261" s="3">
        <f>carbondioxide!L361</f>
        <v>721.33023767004909</v>
      </c>
      <c r="H261" s="3">
        <f t="shared" si="13"/>
        <v>5.159143896900745</v>
      </c>
      <c r="I261" s="3">
        <f t="shared" si="15"/>
        <v>3.8076875047066094</v>
      </c>
      <c r="J261" s="3">
        <f t="shared" si="14"/>
        <v>1.0761596885206779</v>
      </c>
    </row>
    <row r="262" spans="1:10" x14ac:dyDescent="0.3">
      <c r="A262" s="3">
        <f t="shared" si="16"/>
        <v>2106</v>
      </c>
      <c r="G262" s="3">
        <f>carbondioxide!L362</f>
        <v>725.98255362051202</v>
      </c>
      <c r="H262" s="3">
        <f t="shared" si="13"/>
        <v>5.193538640334002</v>
      </c>
      <c r="I262" s="3">
        <f t="shared" si="15"/>
        <v>3.8428049309129224</v>
      </c>
      <c r="J262" s="3">
        <f t="shared" si="14"/>
        <v>1.091674766516614</v>
      </c>
    </row>
    <row r="263" spans="1:10" x14ac:dyDescent="0.3">
      <c r="A263" s="3">
        <f t="shared" si="16"/>
        <v>2107</v>
      </c>
      <c r="G263" s="3">
        <f>carbondioxide!L363</f>
        <v>730.6402732827205</v>
      </c>
      <c r="H263" s="3">
        <f t="shared" ref="H263:H326" si="17">H$3*LN(G263/G$3)</f>
        <v>5.2277532423058384</v>
      </c>
      <c r="I263" s="3">
        <f t="shared" si="15"/>
        <v>3.8778850091297912</v>
      </c>
      <c r="J263" s="3">
        <f t="shared" ref="J263:J326" si="18">J262+J$3*(I262-J262)</f>
        <v>1.107301185850385</v>
      </c>
    </row>
    <row r="264" spans="1:10" x14ac:dyDescent="0.3">
      <c r="A264" s="3">
        <f t="shared" si="16"/>
        <v>2108</v>
      </c>
      <c r="G264" s="3">
        <f>carbondioxide!L364</f>
        <v>735.30300861072101</v>
      </c>
      <c r="H264" s="3">
        <f t="shared" si="17"/>
        <v>5.2617869166471856</v>
      </c>
      <c r="I264" s="3">
        <f t="shared" ref="I264:I327" si="19">I263+I$3*(I$4*H264-I263)+I$5*(J263-I263)</f>
        <v>3.9129244713305926</v>
      </c>
      <c r="J264" s="3">
        <f t="shared" si="18"/>
        <v>1.123038101966612</v>
      </c>
    </row>
    <row r="265" spans="1:10" x14ac:dyDescent="0.3">
      <c r="A265" s="3">
        <f t="shared" si="16"/>
        <v>2109</v>
      </c>
      <c r="G265" s="3">
        <f>carbondioxide!L365</f>
        <v>739.97037775229182</v>
      </c>
      <c r="H265" s="3">
        <f t="shared" si="17"/>
        <v>5.2956389585128276</v>
      </c>
      <c r="I265" s="3">
        <f t="shared" si="19"/>
        <v>3.9479201303044209</v>
      </c>
      <c r="J265" s="3">
        <f t="shared" si="18"/>
        <v>1.1388846565445994</v>
      </c>
    </row>
    <row r="266" spans="1:10" x14ac:dyDescent="0.3">
      <c r="A266" s="3">
        <f t="shared" si="16"/>
        <v>2110</v>
      </c>
      <c r="G266" s="3">
        <f>carbondioxide!L366</f>
        <v>744.64200504701125</v>
      </c>
      <c r="H266" s="3">
        <f t="shared" si="17"/>
        <v>5.3293087416948088</v>
      </c>
      <c r="I266" s="3">
        <f t="shared" si="19"/>
        <v>3.9828688792020857</v>
      </c>
      <c r="J266" s="3">
        <f t="shared" si="18"/>
        <v>1.1548399780355552</v>
      </c>
    </row>
    <row r="267" spans="1:10" x14ac:dyDescent="0.3">
      <c r="A267" s="3">
        <f t="shared" si="16"/>
        <v>2111</v>
      </c>
      <c r="G267" s="3">
        <f>carbondioxide!L367</f>
        <v>749.31752102228188</v>
      </c>
      <c r="H267" s="3">
        <f t="shared" si="17"/>
        <v>5.3627957160044915</v>
      </c>
      <c r="I267" s="3">
        <f t="shared" si="19"/>
        <v>4.017767691024047</v>
      </c>
      <c r="J267" s="3">
        <f t="shared" si="18"/>
        <v>1.1709031821941811</v>
      </c>
    </row>
    <row r="268" spans="1:10" x14ac:dyDescent="0.3">
      <c r="A268" s="3">
        <f t="shared" si="16"/>
        <v>2112</v>
      </c>
      <c r="G268" s="3">
        <f>carbondioxide!L368</f>
        <v>753.99656238730529</v>
      </c>
      <c r="H268" s="3">
        <f t="shared" si="17"/>
        <v>5.396099404721844</v>
      </c>
      <c r="I268" s="3">
        <f t="shared" si="19"/>
        <v>4.0526136180541403</v>
      </c>
      <c r="J268" s="3">
        <f t="shared" si="18"/>
        <v>1.1870733726043348</v>
      </c>
    </row>
    <row r="269" spans="1:10" x14ac:dyDescent="0.3">
      <c r="A269" s="3">
        <f t="shared" si="16"/>
        <v>2113</v>
      </c>
      <c r="G269" s="3">
        <f>carbondioxide!L369</f>
        <v>758.67877202500483</v>
      </c>
      <c r="H269" s="3">
        <f t="shared" si="17"/>
        <v>5.4292194021105207</v>
      </c>
      <c r="I269" s="3">
        <f t="shared" si="19"/>
        <v>4.0874037912427683</v>
      </c>
      <c r="J269" s="3">
        <f t="shared" si="18"/>
        <v>1.2033496411984896</v>
      </c>
    </row>
    <row r="270" spans="1:10" x14ac:dyDescent="0.3">
      <c r="A270" s="3">
        <f t="shared" si="16"/>
        <v>2114</v>
      </c>
      <c r="G270" s="3">
        <f>carbondioxide!L370</f>
        <v>763.36379898190171</v>
      </c>
      <c r="H270" s="3">
        <f t="shared" si="17"/>
        <v>5.4621553709973627</v>
      </c>
      <c r="I270" s="3">
        <f t="shared" si="19"/>
        <v>4.1221354195430795</v>
      </c>
      <c r="J270" s="3">
        <f t="shared" si="18"/>
        <v>1.2197310687707412</v>
      </c>
    </row>
    <row r="271" spans="1:10" x14ac:dyDescent="0.3">
      <c r="A271" s="3">
        <f t="shared" si="16"/>
        <v>2115</v>
      </c>
      <c r="G271" s="3">
        <f>carbondioxide!L371</f>
        <v>768.05129845595013</v>
      </c>
      <c r="H271" s="3">
        <f t="shared" si="17"/>
        <v>5.4949070404149376</v>
      </c>
      <c r="I271" s="3">
        <f t="shared" si="19"/>
        <v>4.156805789203486</v>
      </c>
      <c r="J271" s="3">
        <f t="shared" si="18"/>
        <v>1.236216725483128</v>
      </c>
    </row>
    <row r="272" spans="1:10" x14ac:dyDescent="0.3">
      <c r="A272" s="3">
        <f t="shared" si="16"/>
        <v>2116</v>
      </c>
      <c r="G272" s="3">
        <f>carbondioxide!L372</f>
        <v>772.74093178234079</v>
      </c>
      <c r="H272" s="3">
        <f t="shared" si="17"/>
        <v>5.5274742033057329</v>
      </c>
      <c r="I272" s="3">
        <f t="shared" si="19"/>
        <v>4.1914122630197257</v>
      </c>
      <c r="J272" s="3">
        <f t="shared" si="18"/>
        <v>1.2528056713650597</v>
      </c>
    </row>
    <row r="273" spans="1:10" x14ac:dyDescent="0.3">
      <c r="A273" s="3">
        <f t="shared" si="16"/>
        <v>2117</v>
      </c>
      <c r="G273" s="3">
        <f>carbondioxide!L373</f>
        <v>777.43236641728981</v>
      </c>
      <c r="H273" s="3">
        <f t="shared" si="17"/>
        <v>5.5598567142866937</v>
      </c>
      <c r="I273" s="3">
        <f t="shared" si="19"/>
        <v>4.2259522795495279</v>
      </c>
      <c r="J273" s="3">
        <f t="shared" si="18"/>
        <v>1.2694969568056582</v>
      </c>
    </row>
    <row r="274" spans="1:10" x14ac:dyDescent="0.3">
      <c r="A274" s="3">
        <f t="shared" si="16"/>
        <v>2118</v>
      </c>
      <c r="G274" s="3">
        <f>carbondioxide!L374</f>
        <v>782.125275919827</v>
      </c>
      <c r="H274" s="3">
        <f t="shared" si="17"/>
        <v>5.5920544874727378</v>
      </c>
      <c r="I274" s="3">
        <f t="shared" si="19"/>
        <v>4.2604233522927988</v>
      </c>
      <c r="J274" s="3">
        <f t="shared" si="18"/>
        <v>1.2862896230388434</v>
      </c>
    </row>
    <row r="275" spans="1:10" x14ac:dyDescent="0.3">
      <c r="A275" s="3">
        <f t="shared" si="16"/>
        <v>2119</v>
      </c>
      <c r="G275" s="3">
        <f>carbondioxide!L375</f>
        <v>786.81933993160783</v>
      </c>
      <c r="H275" s="3">
        <f t="shared" si="17"/>
        <v>5.6240674943579849</v>
      </c>
      <c r="I275" s="3">
        <f t="shared" si="19"/>
        <v>4.2948230688401061</v>
      </c>
      <c r="J275" s="3">
        <f t="shared" si="18"/>
        <v>1.3031827026210059</v>
      </c>
    </row>
    <row r="276" spans="1:10" x14ac:dyDescent="0.3">
      <c r="A276" s="3">
        <f t="shared" si="16"/>
        <v>2120</v>
      </c>
      <c r="G276" s="3">
        <f>carbondioxide!L376</f>
        <v>791.51424415476845</v>
      </c>
      <c r="H276" s="3">
        <f t="shared" si="17"/>
        <v>5.6558957617533832</v>
      </c>
      <c r="I276" s="3">
        <f t="shared" si="19"/>
        <v>4.3291490899921143</v>
      </c>
      <c r="J276" s="3">
        <f t="shared" si="18"/>
        <v>1.3201752199011303</v>
      </c>
    </row>
    <row r="277" spans="1:10" x14ac:dyDescent="0.3">
      <c r="A277" s="3">
        <f t="shared" si="16"/>
        <v>2121</v>
      </c>
      <c r="G277" s="3">
        <f>carbondioxide!L377</f>
        <v>796.20968032785345</v>
      </c>
      <c r="H277" s="3">
        <f t="shared" si="17"/>
        <v>5.6875393697794738</v>
      </c>
      <c r="I277" s="3">
        <f t="shared" si="19"/>
        <v>4.3633991488524888</v>
      </c>
      <c r="J277" s="3">
        <f t="shared" si="18"/>
        <v>1.3372661914832471</v>
      </c>
    </row>
    <row r="278" spans="1:10" x14ac:dyDescent="0.3">
      <c r="A278" s="3">
        <f t="shared" si="16"/>
        <v>2122</v>
      </c>
      <c r="G278" s="3">
        <f>carbondioxide!L378</f>
        <v>800.90534619984408</v>
      </c>
      <c r="H278" s="3">
        <f t="shared" si="17"/>
        <v>5.7189984499130606</v>
      </c>
      <c r="I278" s="3">
        <f t="shared" si="19"/>
        <v>4.397571049896686</v>
      </c>
      <c r="J278" s="3">
        <f t="shared" si="18"/>
        <v>1.3544546266811044</v>
      </c>
    </row>
    <row r="279" spans="1:10" x14ac:dyDescent="0.3">
      <c r="A279" s="3">
        <f t="shared" si="16"/>
        <v>2123</v>
      </c>
      <c r="G279" s="3">
        <f>carbondioxide!L379</f>
        <v>805.60094550231724</v>
      </c>
      <c r="H279" s="3">
        <f t="shared" si="17"/>
        <v>5.7502731830865397</v>
      </c>
      <c r="I279" s="3">
        <f t="shared" si="19"/>
        <v>4.4316626680188982</v>
      </c>
      <c r="J279" s="3">
        <f t="shared" si="18"/>
        <v>1.3717395279649689</v>
      </c>
    </row>
    <row r="280" spans="1:10" x14ac:dyDescent="0.3">
      <c r="A280" s="3">
        <f t="shared" si="16"/>
        <v>2124</v>
      </c>
      <c r="G280" s="3">
        <f>carbondioxide!L380</f>
        <v>810.2961879197702</v>
      </c>
      <c r="H280" s="3">
        <f t="shared" si="17"/>
        <v>5.7813637978387078</v>
      </c>
      <c r="I280" s="3">
        <f t="shared" si="19"/>
        <v>4.4656719475593452</v>
      </c>
      <c r="J280" s="3">
        <f t="shared" si="18"/>
        <v>1.3891198914004752</v>
      </c>
    </row>
    <row r="281" spans="1:10" x14ac:dyDescent="0.3">
      <c r="A281" s="3">
        <f t="shared" si="16"/>
        <v>2125</v>
      </c>
      <c r="G281" s="3">
        <f>carbondioxide!L381</f>
        <v>814.99078905814656</v>
      </c>
      <c r="H281" s="3">
        <f t="shared" si="17"/>
        <v>5.8122705685158511</v>
      </c>
      <c r="I281" s="3">
        <f t="shared" si="19"/>
        <v>4.4995969013139723</v>
      </c>
      <c r="J281" s="3">
        <f t="shared" si="18"/>
        <v>1.4065947070794576</v>
      </c>
    </row>
    <row r="282" spans="1:10" x14ac:dyDescent="0.3">
      <c r="A282" s="3">
        <f t="shared" si="16"/>
        <v>2126</v>
      </c>
      <c r="G282" s="3">
        <f>carbondioxide!L382</f>
        <v>819.68447041160073</v>
      </c>
      <c r="H282" s="3">
        <f t="shared" si="17"/>
        <v>5.8429938135219581</v>
      </c>
      <c r="I282" s="3">
        <f t="shared" si="19"/>
        <v>4.5334356095285235</v>
      </c>
      <c r="J282" s="3">
        <f t="shared" si="18"/>
        <v>1.4241629595427097</v>
      </c>
    </row>
    <row r="283" spans="1:10" x14ac:dyDescent="0.3">
      <c r="A283" s="3">
        <f t="shared" si="16"/>
        <v>2127</v>
      </c>
      <c r="G283" s="3">
        <f>carbondioxide!L383</f>
        <v>824.3769593275407</v>
      </c>
      <c r="H283" s="3">
        <f t="shared" si="17"/>
        <v>5.8735338936169255</v>
      </c>
      <c r="I283" s="3">
        <f t="shared" si="19"/>
        <v>4.5671862188788577</v>
      </c>
      <c r="J283" s="3">
        <f t="shared" si="18"/>
        <v>1.4418236281946291</v>
      </c>
    </row>
    <row r="284" spans="1:10" x14ac:dyDescent="0.3">
      <c r="A284" s="3">
        <f t="shared" si="16"/>
        <v>2128</v>
      </c>
      <c r="G284" s="3">
        <f>carbondioxide!L384</f>
        <v>829.06798896998976</v>
      </c>
      <c r="H284" s="3">
        <f t="shared" si="17"/>
        <v>5.9038912102616203</v>
      </c>
      <c r="I284" s="3">
        <f t="shared" si="19"/>
        <v>4.6008469414392765</v>
      </c>
      <c r="J284" s="3">
        <f t="shared" si="18"/>
        <v>1.4595756877097155</v>
      </c>
    </row>
    <row r="285" spans="1:10" x14ac:dyDescent="0.3">
      <c r="A285" s="3">
        <f t="shared" si="16"/>
        <v>2129</v>
      </c>
      <c r="G285" s="3">
        <f>carbondioxide!L385</f>
        <v>833.7572982813108</v>
      </c>
      <c r="H285" s="3">
        <f t="shared" si="17"/>
        <v>5.9340662040087215</v>
      </c>
      <c r="I285" s="3">
        <f t="shared" si="19"/>
        <v>4.6344160536405514</v>
      </c>
      <c r="J285" s="3">
        <f t="shared" si="18"/>
        <v>1.4774181084308993</v>
      </c>
    </row>
    <row r="286" spans="1:10" x14ac:dyDescent="0.3">
      <c r="A286" s="3">
        <f t="shared" si="16"/>
        <v>2130</v>
      </c>
      <c r="G286" s="3">
        <f>carbondioxide!L386</f>
        <v>838.44463194233629</v>
      </c>
      <c r="H286" s="3">
        <f t="shared" si="17"/>
        <v>5.9640593529382588</v>
      </c>
      <c r="I286" s="3">
        <f t="shared" si="19"/>
        <v>4.6678918952192365</v>
      </c>
      <c r="J286" s="3">
        <f t="shared" si="18"/>
        <v>1.4953498567596901</v>
      </c>
    </row>
    <row r="287" spans="1:10" x14ac:dyDescent="0.3">
      <c r="A287" s="3">
        <f t="shared" si="16"/>
        <v>2131</v>
      </c>
      <c r="G287" s="3">
        <f>carbondioxide!L387</f>
        <v>843.12974033094918</v>
      </c>
      <c r="H287" s="3">
        <f t="shared" si="17"/>
        <v>5.9938711711367718</v>
      </c>
      <c r="I287" s="3">
        <f t="shared" si="19"/>
        <v>4.7012728681597862</v>
      </c>
      <c r="J287" s="3">
        <f t="shared" si="18"/>
        <v>1.5133698955381403</v>
      </c>
    </row>
    <row r="288" spans="1:10" x14ac:dyDescent="0.3">
      <c r="A288" s="3">
        <f t="shared" si="16"/>
        <v>2132</v>
      </c>
      <c r="G288" s="3">
        <f>carbondioxide!L388</f>
        <v>847.81237947916225</v>
      </c>
      <c r="H288" s="3">
        <f t="shared" si="17"/>
        <v>6.0235022072191038</v>
      </c>
      <c r="I288" s="3">
        <f t="shared" si="19"/>
        <v>4.7345574356308973</v>
      </c>
      <c r="J288" s="3">
        <f t="shared" si="18"/>
        <v>1.5314771844226311</v>
      </c>
    </row>
    <row r="289" spans="1:10" x14ac:dyDescent="0.3">
      <c r="A289" s="3">
        <f t="shared" si="16"/>
        <v>2133</v>
      </c>
      <c r="G289" s="3">
        <f>carbondioxide!L389</f>
        <v>852.49231102874171</v>
      </c>
      <c r="H289" s="3">
        <f t="shared" si="17"/>
        <v>6.0529530428917671</v>
      </c>
      <c r="I289" s="3">
        <f t="shared" si="19"/>
        <v>4.7677441209174409</v>
      </c>
      <c r="J289" s="3">
        <f t="shared" si="18"/>
        <v>1.5496706802494942</v>
      </c>
    </row>
    <row r="290" spans="1:10" x14ac:dyDescent="0.3">
      <c r="A290" s="3">
        <f t="shared" si="16"/>
        <v>2134</v>
      </c>
      <c r="G290" s="3">
        <f>carbondioxide!L390</f>
        <v>857.16930218542382</v>
      </c>
      <c r="H290" s="3">
        <f t="shared" si="17"/>
        <v>6.0822242915569049</v>
      </c>
      <c r="I290" s="3">
        <f t="shared" si="19"/>
        <v>4.8008315063492528</v>
      </c>
      <c r="J290" s="3">
        <f t="shared" si="18"/>
        <v>1.5679493373924882</v>
      </c>
    </row>
    <row r="291" spans="1:10" x14ac:dyDescent="0.3">
      <c r="A291" s="3">
        <f t="shared" si="16"/>
        <v>2135</v>
      </c>
      <c r="G291" s="3">
        <f>carbondioxide!L391</f>
        <v>861.84312567177437</v>
      </c>
      <c r="H291" s="3">
        <f t="shared" si="17"/>
        <v>6.1113165969559091</v>
      </c>
      <c r="I291" s="3">
        <f t="shared" si="19"/>
        <v>4.8338182322279977</v>
      </c>
      <c r="J291" s="3">
        <f t="shared" si="18"/>
        <v>1.5863121081121627</v>
      </c>
    </row>
    <row r="292" spans="1:10" x14ac:dyDescent="0.3">
      <c r="A292" s="3">
        <f t="shared" si="16"/>
        <v>2136</v>
      </c>
      <c r="G292" s="3">
        <f>carbondioxide!L392</f>
        <v>866.51355967873815</v>
      </c>
      <c r="H292" s="3">
        <f t="shared" si="17"/>
        <v>6.1402306318516713</v>
      </c>
      <c r="I292" s="3">
        <f t="shared" si="19"/>
        <v>4.8667029957532488</v>
      </c>
      <c r="J292" s="3">
        <f t="shared" si="18"/>
        <v>1.6047579428971406</v>
      </c>
    </row>
    <row r="293" spans="1:10" x14ac:dyDescent="0.3">
      <c r="A293" s="3">
        <f t="shared" si="16"/>
        <v>2137</v>
      </c>
      <c r="G293" s="3">
        <f>carbondioxide!L393</f>
        <v>871.18038781593123</v>
      </c>
      <c r="H293" s="3">
        <f t="shared" si="17"/>
        <v>6.168967096748605</v>
      </c>
      <c r="I293" s="3">
        <f t="shared" si="19"/>
        <v>4.8994845499488502</v>
      </c>
      <c r="J293" s="3">
        <f t="shared" si="18"/>
        <v>1.6232857907973632</v>
      </c>
    </row>
    <row r="294" spans="1:10" x14ac:dyDescent="0.3">
      <c r="A294" s="3">
        <f t="shared" si="16"/>
        <v>2138</v>
      </c>
      <c r="G294" s="3">
        <f>carbondioxide!L394</f>
        <v>875.84339906072512</v>
      </c>
      <c r="H294" s="3">
        <f t="shared" si="17"/>
        <v>6.1975267186494882</v>
      </c>
      <c r="I294" s="3">
        <f t="shared" si="19"/>
        <v>4.9321617025905908</v>
      </c>
      <c r="J294" s="3">
        <f t="shared" si="18"/>
        <v>1.6418945997493437</v>
      </c>
    </row>
    <row r="295" spans="1:10" x14ac:dyDescent="0.3">
      <c r="A295" s="3">
        <f t="shared" si="16"/>
        <v>2139</v>
      </c>
      <c r="G295" s="3">
        <f>carbondioxide!L395</f>
        <v>880.50238770617239</v>
      </c>
      <c r="H295" s="3">
        <f t="shared" si="17"/>
        <v>6.2259102498482353</v>
      </c>
      <c r="I295" s="3">
        <f t="shared" si="19"/>
        <v>4.964733315136133</v>
      </c>
      <c r="J295" s="3">
        <f t="shared" si="18"/>
        <v>1.660583316893482</v>
      </c>
    </row>
    <row r="296" spans="1:10" x14ac:dyDescent="0.3">
      <c r="A296" s="3">
        <f t="shared" si="16"/>
        <v>2140</v>
      </c>
      <c r="G296" s="3">
        <f>carbondioxide!L396</f>
        <v>885.15715330782757</v>
      </c>
      <c r="H296" s="3">
        <f t="shared" si="17"/>
        <v>6.2541184667577339</v>
      </c>
      <c r="I296" s="3">
        <f t="shared" si="19"/>
        <v>4.9971983016580985</v>
      </c>
      <c r="J296" s="3">
        <f t="shared" si="18"/>
        <v>1.6793508888835003</v>
      </c>
    </row>
    <row r="297" spans="1:10" x14ac:dyDescent="0.3">
      <c r="A297" s="3">
        <f t="shared" si="16"/>
        <v>2141</v>
      </c>
      <c r="G297" s="3">
        <f>carbondioxide!L397</f>
        <v>889.80750062951108</v>
      </c>
      <c r="H297" s="3">
        <f t="shared" si="17"/>
        <v>6.2821521687718791</v>
      </c>
      <c r="I297" s="3">
        <f t="shared" si="19"/>
        <v>5.0295556277811553</v>
      </c>
      <c r="J297" s="3">
        <f t="shared" si="18"/>
        <v>1.69819626218806</v>
      </c>
    </row>
    <row r="298" spans="1:10" x14ac:dyDescent="0.3">
      <c r="A298" s="3">
        <f t="shared" ref="A298:A361" si="20">1+A297</f>
        <v>2142</v>
      </c>
      <c r="G298" s="3">
        <f>carbondioxide!L398</f>
        <v>894.45323958807023</v>
      </c>
      <c r="H298" s="3">
        <f t="shared" si="17"/>
        <v>6.3100121771609761</v>
      </c>
      <c r="I298" s="3">
        <f t="shared" si="19"/>
        <v>5.0618043096238958</v>
      </c>
      <c r="J298" s="3">
        <f t="shared" si="18"/>
        <v>1.7171183833846289</v>
      </c>
    </row>
    <row r="299" spans="1:10" x14ac:dyDescent="0.3">
      <c r="A299" s="3">
        <f t="shared" si="20"/>
        <v>2143</v>
      </c>
      <c r="G299" s="3">
        <f>carbondioxide!L399</f>
        <v>899.09418519718542</v>
      </c>
      <c r="H299" s="3">
        <f t="shared" si="17"/>
        <v>6.3376993339996881</v>
      </c>
      <c r="I299" s="3">
        <f t="shared" si="19"/>
        <v>5.0939434127462526</v>
      </c>
      <c r="J299" s="3">
        <f t="shared" si="18"/>
        <v>1.736116199445668</v>
      </c>
    </row>
    <row r="300" spans="1:10" x14ac:dyDescent="0.3">
      <c r="A300" s="3">
        <f t="shared" si="20"/>
        <v>2144</v>
      </c>
      <c r="G300" s="3">
        <f>carbondioxide!L400</f>
        <v>903.73015751027663</v>
      </c>
      <c r="H300" s="3">
        <f t="shared" si="17"/>
        <v>6.3652145011267258</v>
      </c>
      <c r="I300" s="3">
        <f t="shared" si="19"/>
        <v>5.1259720511031377</v>
      </c>
      <c r="J300" s="3">
        <f t="shared" si="18"/>
        <v>1.7551886580172154</v>
      </c>
    </row>
    <row r="301" spans="1:10" x14ac:dyDescent="0.3">
      <c r="A301" s="3">
        <f t="shared" si="20"/>
        <v>2145</v>
      </c>
      <c r="G301" s="3">
        <f>carbondioxide!L401</f>
        <v>908.36098156255434</v>
      </c>
      <c r="H301" s="3">
        <f t="shared" si="17"/>
        <v>6.3925585591354954</v>
      </c>
      <c r="I301" s="3">
        <f t="shared" si="19"/>
        <v>5.1578893860049639</v>
      </c>
      <c r="J301" s="3">
        <f t="shared" si="18"/>
        <v>1.7743347076899434</v>
      </c>
    </row>
    <row r="302" spans="1:10" x14ac:dyDescent="0.3">
      <c r="A302" s="3">
        <f t="shared" si="20"/>
        <v>2146</v>
      </c>
      <c r="G302" s="3">
        <f>carbondioxide!L402</f>
        <v>912.98648731227286</v>
      </c>
      <c r="H302" s="3">
        <f t="shared" si="17"/>
        <v>6.4197324063949379</v>
      </c>
      <c r="I302" s="3">
        <f t="shared" si="19"/>
        <v>5.1896946250856457</v>
      </c>
      <c r="J302" s="3">
        <f t="shared" si="18"/>
        <v>1.7935532982627727</v>
      </c>
    </row>
    <row r="303" spans="1:10" x14ac:dyDescent="0.3">
      <c r="A303" s="3">
        <f t="shared" si="20"/>
        <v>2147</v>
      </c>
      <c r="G303" s="3">
        <f>carbondioxide!L403</f>
        <v>917.60650958122937</v>
      </c>
      <c r="H303" s="3">
        <f t="shared" si="17"/>
        <v>6.4467369580998</v>
      </c>
      <c r="I303" s="3">
        <f t="shared" si="19"/>
        <v>5.2213870212786517</v>
      </c>
      <c r="J303" s="3">
        <f t="shared" si="18"/>
        <v>1.8128433809991267</v>
      </c>
    </row>
    <row r="304" spans="1:10" x14ac:dyDescent="0.3">
      <c r="A304" s="3">
        <f t="shared" si="20"/>
        <v>2148</v>
      </c>
      <c r="G304" s="3">
        <f>carbondioxide!L404</f>
        <v>922.22088799456458</v>
      </c>
      <c r="H304" s="3">
        <f t="shared" si="17"/>
        <v>6.4735731453496408</v>
      </c>
      <c r="I304" s="3">
        <f t="shared" si="19"/>
        <v>5.252965871801627</v>
      </c>
      <c r="J304" s="3">
        <f t="shared" si="18"/>
        <v>1.8322039088759143</v>
      </c>
    </row>
    <row r="305" spans="1:10" x14ac:dyDescent="0.3">
      <c r="A305" s="3">
        <f t="shared" si="20"/>
        <v>2149</v>
      </c>
      <c r="G305" s="3">
        <f>carbondioxide!L405</f>
        <v>926.82946691990742</v>
      </c>
      <c r="H305" s="3">
        <f t="shared" si="17"/>
        <v>6.5002419142557892</v>
      </c>
      <c r="I305" s="3">
        <f t="shared" si="19"/>
        <v>5.2844305171500725</v>
      </c>
      <c r="J305" s="3">
        <f t="shared" si="18"/>
        <v>1.8516338368253324</v>
      </c>
    </row>
    <row r="306" spans="1:10" x14ac:dyDescent="0.3">
      <c r="A306" s="3">
        <f t="shared" si="20"/>
        <v>2150</v>
      </c>
      <c r="G306" s="3">
        <f>carbondioxide!L406</f>
        <v>931.43209540591829</v>
      </c>
      <c r="H306" s="3">
        <f t="shared" si="17"/>
        <v>6.5267442250756149</v>
      </c>
      <c r="I306" s="3">
        <f t="shared" si="19"/>
        <v>5.3157803401005381</v>
      </c>
      <c r="J306" s="3">
        <f t="shared" si="18"/>
        <v>1.8711321219695769</v>
      </c>
    </row>
    <row r="307" spans="1:10" x14ac:dyDescent="0.3">
      <c r="A307" s="3">
        <f t="shared" si="20"/>
        <v>2151</v>
      </c>
      <c r="G307" s="3">
        <f>carbondioxide!L407</f>
        <v>936.02862712027559</v>
      </c>
      <c r="H307" s="3">
        <f t="shared" si="17"/>
        <v>6.5530810513733986</v>
      </c>
      <c r="I307" s="3">
        <f t="shared" si="19"/>
        <v>5.3470147647237383</v>
      </c>
      <c r="J307" s="3">
        <f t="shared" si="18"/>
        <v>1.8906977238485607</v>
      </c>
    </row>
    <row r="308" spans="1:10" x14ac:dyDescent="0.3">
      <c r="A308" s="3">
        <f t="shared" si="20"/>
        <v>2152</v>
      </c>
      <c r="G308" s="3">
        <f>carbondioxide!L408</f>
        <v>940.61892028715465</v>
      </c>
      <c r="H308" s="3">
        <f t="shared" si="17"/>
        <v>6.5792533792071204</v>
      </c>
      <c r="I308" s="3">
        <f t="shared" si="19"/>
        <v>5.378133255407981</v>
      </c>
      <c r="J308" s="3">
        <f t="shared" si="18"/>
        <v>1.9103296046407316</v>
      </c>
    </row>
    <row r="309" spans="1:10" x14ac:dyDescent="0.3">
      <c r="A309" s="3">
        <f t="shared" si="20"/>
        <v>2153</v>
      </c>
      <c r="G309" s="3">
        <f>carbondioxide!L409</f>
        <v>945.20283762424447</v>
      </c>
      <c r="H309" s="3">
        <f t="shared" si="17"/>
        <v>6.6052622063405444</v>
      </c>
      <c r="I309" s="3">
        <f t="shared" si="19"/>
        <v>5.4091353158932574</v>
      </c>
      <c r="J309" s="3">
        <f t="shared" si="18"/>
        <v>1.9300267293770896</v>
      </c>
    </row>
    <row r="310" spans="1:10" x14ac:dyDescent="0.3">
      <c r="A310" s="3">
        <f t="shared" si="20"/>
        <v>2154</v>
      </c>
      <c r="G310" s="3">
        <f>carbondioxide!L410</f>
        <v>949.78024627934872</v>
      </c>
      <c r="H310" s="3">
        <f t="shared" si="17"/>
        <v>6.6311085414799207</v>
      </c>
      <c r="I310" s="3">
        <f t="shared" si="19"/>
        <v>5.4400204883163159</v>
      </c>
      <c r="J310" s="3">
        <f t="shared" si="18"/>
        <v>1.9497880661485014</v>
      </c>
    </row>
    <row r="311" spans="1:10" x14ac:dyDescent="0.3">
      <c r="A311" s="3">
        <f t="shared" si="20"/>
        <v>2155</v>
      </c>
      <c r="G311" s="3">
        <f>carbondioxide!L411</f>
        <v>954.3510177666177</v>
      </c>
      <c r="H311" s="3">
        <f t="shared" si="17"/>
        <v>6.6567934035347109</v>
      </c>
      <c r="I311" s="3">
        <f t="shared" si="19"/>
        <v>5.4707883522670162</v>
      </c>
      <c r="J311" s="3">
        <f t="shared" si="18"/>
        <v>1.9696125863064147</v>
      </c>
    </row>
    <row r="312" spans="1:10" x14ac:dyDescent="0.3">
      <c r="A312" s="3">
        <f t="shared" si="20"/>
        <v>2156</v>
      </c>
      <c r="G312" s="3">
        <f>carbondioxide!L412</f>
        <v>958.91502790245454</v>
      </c>
      <c r="H312" s="3">
        <f t="shared" si="17"/>
        <v>6.6823178209017042</v>
      </c>
      <c r="I312" s="3">
        <f t="shared" si="19"/>
        <v>5.5014385238562342</v>
      </c>
      <c r="J312" s="3">
        <f t="shared" si="18"/>
        <v>1.9894992646570708</v>
      </c>
    </row>
    <row r="313" spans="1:10" x14ac:dyDescent="0.3">
      <c r="A313" s="3">
        <f t="shared" si="20"/>
        <v>2157</v>
      </c>
      <c r="G313" s="3">
        <f>carbondioxide!L413</f>
        <v>963.47215674113738</v>
      </c>
      <c r="H313" s="3">
        <f t="shared" si="17"/>
        <v>6.7076828307719367</v>
      </c>
      <c r="I313" s="3">
        <f t="shared" si="19"/>
        <v>5.5319706547955487</v>
      </c>
      <c r="J313" s="3">
        <f t="shared" si="18"/>
        <v>2.009447079649322</v>
      </c>
    </row>
    <row r="314" spans="1:10" x14ac:dyDescent="0.3">
      <c r="A314" s="3">
        <f t="shared" si="20"/>
        <v>2158</v>
      </c>
      <c r="G314" s="3">
        <f>carbondioxide!L414</f>
        <v>968.02228851020561</v>
      </c>
      <c r="H314" s="3">
        <f t="shared" si="17"/>
        <v>6.732889478459823</v>
      </c>
      <c r="I314" s="3">
        <f t="shared" si="19"/>
        <v>5.5623844314889395</v>
      </c>
      <c r="J314" s="3">
        <f t="shared" si="18"/>
        <v>2.0294550135561527</v>
      </c>
    </row>
    <row r="315" spans="1:10" x14ac:dyDescent="0.3">
      <c r="A315" s="3">
        <f t="shared" si="20"/>
        <v>2159</v>
      </c>
      <c r="G315" s="3">
        <f>carbondioxide!L415</f>
        <v>972.56531154564686</v>
      </c>
      <c r="H315" s="3">
        <f t="shared" si="17"/>
        <v>6.7579388167539385</v>
      </c>
      <c r="I315" s="3">
        <f t="shared" si="19"/>
        <v>5.592679574136687</v>
      </c>
      <c r="J315" s="3">
        <f t="shared" si="18"/>
        <v>2.0495220526500111</v>
      </c>
    </row>
    <row r="316" spans="1:10" x14ac:dyDescent="0.3">
      <c r="A316" s="3">
        <f t="shared" si="20"/>
        <v>2160</v>
      </c>
      <c r="G316" s="3">
        <f>carbondioxide!L416</f>
        <v>977.10111822692886</v>
      </c>
      <c r="H316" s="3">
        <f t="shared" si="17"/>
        <v>6.7828319052888908</v>
      </c>
      <c r="I316" s="3">
        <f t="shared" si="19"/>
        <v>5.6228558358516398</v>
      </c>
      <c r="J316" s="3">
        <f t="shared" si="18"/>
        <v>2.0696471873720554</v>
      </c>
    </row>
    <row r="317" spans="1:10" x14ac:dyDescent="0.3">
      <c r="A317" s="3">
        <f t="shared" si="20"/>
        <v>2161</v>
      </c>
      <c r="G317" s="3">
        <f>carbondioxide!L417</f>
        <v>981.62960491191495</v>
      </c>
      <c r="H317" s="3">
        <f t="shared" si="17"/>
        <v>6.8075698099377169</v>
      </c>
      <c r="I317" s="3">
        <f t="shared" si="19"/>
        <v>5.6529130017880105</v>
      </c>
      <c r="J317" s="3">
        <f t="shared" si="18"/>
        <v>2.0898294124954195</v>
      </c>
    </row>
    <row r="318" spans="1:10" x14ac:dyDescent="0.3">
      <c r="A318" s="3">
        <f t="shared" si="20"/>
        <v>2162</v>
      </c>
      <c r="G318" s="3">
        <f>carbondioxide!L418</f>
        <v>986.15067187170371</v>
      </c>
      <c r="H318" s="3">
        <f t="shared" si="17"/>
        <v>6.832153602224313</v>
      </c>
      <c r="I318" s="3">
        <f t="shared" si="19"/>
        <v>5.6828508882828244</v>
      </c>
      <c r="J318" s="3">
        <f t="shared" si="18"/>
        <v>2.1100677272826016</v>
      </c>
    </row>
    <row r="319" spans="1:10" x14ac:dyDescent="0.3">
      <c r="A319" s="3">
        <f t="shared" si="20"/>
        <v>2163</v>
      </c>
      <c r="G319" s="3">
        <f>carbondioxide!L419</f>
        <v>990.66422322542974</v>
      </c>
      <c r="H319" s="3">
        <f t="shared" si="17"/>
        <v>6.8565843587553452</v>
      </c>
      <c r="I319" s="3">
        <f t="shared" si="19"/>
        <v>5.7126693420101358</v>
      </c>
      <c r="J319" s="3">
        <f t="shared" si="18"/>
        <v>2.1303611356370831</v>
      </c>
    </row>
    <row r="320" spans="1:10" x14ac:dyDescent="0.3">
      <c r="A320" s="3">
        <f t="shared" si="20"/>
        <v>2164</v>
      </c>
      <c r="G320" s="3">
        <f>carbondioxide!L420</f>
        <v>995.17016687506327</v>
      </c>
      <c r="H320" s="3">
        <f t="shared" si="17"/>
        <v>6.8808631606711304</v>
      </c>
      <c r="I320" s="3">
        <f t="shared" si="19"/>
        <v>5.7423682391481092</v>
      </c>
      <c r="J320" s="3">
        <f t="shared" si="18"/>
        <v>2.1507086462492819</v>
      </c>
    </row>
    <row r="321" spans="1:10" x14ac:dyDescent="0.3">
      <c r="A321" s="3">
        <f t="shared" si="20"/>
        <v>2165</v>
      </c>
      <c r="G321" s="3">
        <f>carbondioxide!L421</f>
        <v>999.66841444024601</v>
      </c>
      <c r="H321" s="3">
        <f t="shared" si="17"/>
        <v>6.9049910931150293</v>
      </c>
      <c r="I321" s="3">
        <f t="shared" si="19"/>
        <v>5.7719474845590399</v>
      </c>
      <c r="J321" s="3">
        <f t="shared" si="18"/>
        <v>2.1711092727369472</v>
      </c>
    </row>
    <row r="322" spans="1:10" x14ac:dyDescent="0.3">
      <c r="A322" s="3">
        <f t="shared" si="20"/>
        <v>2166</v>
      </c>
      <c r="G322" s="3">
        <f>carbondioxide!L422</f>
        <v>1004.1588811931957</v>
      </c>
      <c r="H322" s="3">
        <f t="shared" si="17"/>
        <v>6.9289692447208093</v>
      </c>
      <c r="I322" s="3">
        <f t="shared" si="19"/>
        <v>5.8014070109823708</v>
      </c>
      <c r="J322" s="3">
        <f t="shared" si="18"/>
        <v>2.1915620337800967</v>
      </c>
    </row>
    <row r="323" spans="1:10" x14ac:dyDescent="0.3">
      <c r="A323" s="3">
        <f t="shared" si="20"/>
        <v>2167</v>
      </c>
      <c r="G323" s="3">
        <f>carbondioxide!L423</f>
        <v>1008.6414859937175</v>
      </c>
      <c r="H323" s="3">
        <f t="shared" si="17"/>
        <v>6.9527987071175543</v>
      </c>
      <c r="I323" s="3">
        <f t="shared" si="19"/>
        <v>5.8307467782407665</v>
      </c>
      <c r="J323" s="3">
        <f t="shared" si="18"/>
        <v>2.2120659532506055</v>
      </c>
    </row>
    <row r="324" spans="1:10" x14ac:dyDescent="0.3">
      <c r="A324" s="3">
        <f t="shared" si="20"/>
        <v>2168</v>
      </c>
      <c r="G324" s="3">
        <f>carbondioxide!L424</f>
        <v>1013.1161512243528</v>
      </c>
      <c r="H324" s="3">
        <f t="shared" si="17"/>
        <v>6.9764805744516467</v>
      </c>
      <c r="I324" s="3">
        <f t="shared" si="19"/>
        <v>5.8599667724592646</v>
      </c>
      <c r="J324" s="3">
        <f t="shared" si="18"/>
        <v>2.2326200603365498</v>
      </c>
    </row>
    <row r="325" spans="1:10" x14ac:dyDescent="0.3">
      <c r="A325" s="3">
        <f t="shared" si="20"/>
        <v>2169</v>
      </c>
      <c r="G325" s="3">
        <f>carbondioxide!L425</f>
        <v>1017.5828027256986</v>
      </c>
      <c r="H325" s="3">
        <f t="shared" si="17"/>
        <v>7.0000159429253364</v>
      </c>
      <c r="I325" s="3">
        <f t="shared" si="19"/>
        <v>5.8890670052975187</v>
      </c>
      <c r="J325" s="3">
        <f t="shared" si="18"/>
        <v>2.2532233896614069</v>
      </c>
    </row>
    <row r="326" spans="1:10" x14ac:dyDescent="0.3">
      <c r="A326" s="3">
        <f t="shared" si="20"/>
        <v>2170</v>
      </c>
      <c r="G326" s="3">
        <f>carbondioxide!L426</f>
        <v>1022.0413697319282</v>
      </c>
      <c r="H326" s="3">
        <f t="shared" si="17"/>
        <v>7.0234059103515092</v>
      </c>
      <c r="I326" s="3">
        <f t="shared" si="19"/>
        <v>5.9180475131951589</v>
      </c>
      <c r="J326" s="3">
        <f t="shared" si="18"/>
        <v>2.2738749813982202</v>
      </c>
    </row>
    <row r="327" spans="1:10" x14ac:dyDescent="0.3">
      <c r="A327" s="3">
        <f t="shared" si="20"/>
        <v>2171</v>
      </c>
      <c r="G327" s="3">
        <f>carbondioxide!L427</f>
        <v>1026.4917848065447</v>
      </c>
      <c r="H327" s="3">
        <f t="shared" ref="H327:H390" si="21">H$3*LN(G327/G$3)</f>
        <v>7.0466515757241739</v>
      </c>
      <c r="I327" s="3">
        <f t="shared" si="19"/>
        <v>5.9469083566302379</v>
      </c>
      <c r="J327" s="3">
        <f t="shared" ref="J327:J390" si="22">J326+J$3*(I326-J326)</f>
        <v>2.294573881378827</v>
      </c>
    </row>
    <row r="328" spans="1:10" x14ac:dyDescent="0.3">
      <c r="A328" s="3">
        <f t="shared" si="20"/>
        <v>2172</v>
      </c>
      <c r="G328" s="3">
        <f>carbondioxide!L428</f>
        <v>1030.9339837783959</v>
      </c>
      <c r="H328" s="3">
        <f t="shared" si="21"/>
        <v>7.0697540388042972</v>
      </c>
      <c r="I328" s="3">
        <f t="shared" ref="I328:I391" si="23">I327+I$3*(I$4*H328-I327)+I$5*(J327-I327)</f>
        <v>5.975649619390766</v>
      </c>
      <c r="J328" s="3">
        <f t="shared" si="22"/>
        <v>2.315319141198255</v>
      </c>
    </row>
    <row r="329" spans="1:10" x14ac:dyDescent="0.3">
      <c r="A329" s="3">
        <f t="shared" si="20"/>
        <v>2173</v>
      </c>
      <c r="G329" s="3">
        <f>carbondioxide!L429</f>
        <v>1035.3679056779774</v>
      </c>
      <c r="H329" s="3">
        <f t="shared" si="21"/>
        <v>7.0927143997205144</v>
      </c>
      <c r="I329" s="3">
        <f t="shared" si="23"/>
        <v>6.0042714078592949</v>
      </c>
      <c r="J329" s="3">
        <f t="shared" si="22"/>
        <v>2.3361098183143882</v>
      </c>
    </row>
    <row r="330" spans="1:10" x14ac:dyDescent="0.3">
      <c r="A330" s="3">
        <f t="shared" si="20"/>
        <v>2174</v>
      </c>
      <c r="G330" s="3">
        <f>carbondioxide!L430</f>
        <v>1039.7934926740536</v>
      </c>
      <c r="H330" s="3">
        <f t="shared" si="21"/>
        <v>7.1155337585843839</v>
      </c>
      <c r="I330" s="3">
        <f t="shared" si="23"/>
        <v>6.0327738503105159</v>
      </c>
      <c r="J330" s="3">
        <f t="shared" si="22"/>
        <v>2.3569449761430032</v>
      </c>
    </row>
    <row r="331" spans="1:10" x14ac:dyDescent="0.3">
      <c r="A331" s="3">
        <f t="shared" si="20"/>
        <v>2175</v>
      </c>
      <c r="G331" s="3">
        <f>carbondioxide!L431</f>
        <v>1044.2106900106221</v>
      </c>
      <c r="H331" s="3">
        <f t="shared" si="21"/>
        <v>7.1382132151197375</v>
      </c>
      <c r="I331" s="3">
        <f t="shared" si="23"/>
        <v>6.0611570962218213</v>
      </c>
      <c r="J331" s="3">
        <f t="shared" si="22"/>
        <v>2.3778236841482747</v>
      </c>
    </row>
    <row r="332" spans="1:10" x14ac:dyDescent="0.3">
      <c r="A332" s="3">
        <f t="shared" si="20"/>
        <v>2176</v>
      </c>
      <c r="G332" s="3">
        <f>carbondioxide!L432</f>
        <v>1048.6194459442452</v>
      </c>
      <c r="H332" s="3">
        <f t="shared" si="21"/>
        <v>7.1607538683057737</v>
      </c>
      <c r="I332" s="3">
        <f t="shared" si="23"/>
        <v>6.0894213155967742</v>
      </c>
      <c r="J332" s="3">
        <f t="shared" si="22"/>
        <v>2.3987450179288525</v>
      </c>
    </row>
    <row r="333" spans="1:10" x14ac:dyDescent="0.3">
      <c r="A333" s="3">
        <f t="shared" si="20"/>
        <v>2177</v>
      </c>
      <c r="G333" s="3">
        <f>carbondioxide!L433</f>
        <v>1053.0197116817737</v>
      </c>
      <c r="H333" s="3">
        <f t="shared" si="21"/>
        <v>7.1831568160335122</v>
      </c>
      <c r="I333" s="3">
        <f t="shared" si="23"/>
        <v>6.1175666983014265</v>
      </c>
      <c r="J333" s="3">
        <f t="shared" si="22"/>
        <v>2.4197080592996065</v>
      </c>
    </row>
    <row r="334" spans="1:10" x14ac:dyDescent="0.3">
      <c r="A334" s="3">
        <f t="shared" si="20"/>
        <v>2178</v>
      </c>
      <c r="G334" s="3">
        <f>carbondioxide!L434</f>
        <v>1057.4114413184877</v>
      </c>
      <c r="H334" s="3">
        <f t="shared" si="21"/>
        <v>7.2054231547752465</v>
      </c>
      <c r="I334" s="3">
        <f t="shared" si="23"/>
        <v>6.1455934534133974</v>
      </c>
      <c r="J334" s="3">
        <f t="shared" si="22"/>
        <v>2.440711896369137</v>
      </c>
    </row>
    <row r="335" spans="1:10" x14ac:dyDescent="0.3">
      <c r="A335" s="3">
        <f t="shared" si="20"/>
        <v>2179</v>
      </c>
      <c r="G335" s="3">
        <f>carbondioxide!L435</f>
        <v>1061.794591776674</v>
      </c>
      <c r="H335" s="3">
        <f t="shared" si="21"/>
        <v>7.2275539792666432</v>
      </c>
      <c r="I335" s="3">
        <f t="shared" si="23"/>
        <v>6.1735018085836488</v>
      </c>
      <c r="J335" s="3">
        <f t="shared" si="22"/>
        <v>2.4617556236131484</v>
      </c>
    </row>
    <row r="336" spans="1:10" x14ac:dyDescent="0.3">
      <c r="A336" s="3">
        <f t="shared" si="20"/>
        <v>2180</v>
      </c>
      <c r="G336" s="3">
        <f>carbondioxide!L436</f>
        <v>1066.1691227446627</v>
      </c>
      <c r="H336" s="3">
        <f t="shared" si="21"/>
        <v>7.249550382201118</v>
      </c>
      <c r="I336" s="3">
        <f t="shared" si="23"/>
        <v>6.2012920094108557</v>
      </c>
      <c r="J336" s="3">
        <f t="shared" si="22"/>
        <v>2.4828383419437809</v>
      </c>
    </row>
    <row r="337" spans="1:10" x14ac:dyDescent="0.3">
      <c r="A337" s="3">
        <f t="shared" si="20"/>
        <v>2181</v>
      </c>
      <c r="G337" s="3">
        <f>carbondioxide!L437</f>
        <v>1070.5349966163449</v>
      </c>
      <c r="H337" s="3">
        <f t="shared" si="21"/>
        <v>7.2714134539361979</v>
      </c>
      <c r="I337" s="3">
        <f t="shared" si="23"/>
        <v>6.2289643188282913</v>
      </c>
      <c r="J337" s="3">
        <f t="shared" si="22"/>
        <v>2.5039591587749941</v>
      </c>
    </row>
    <row r="338" spans="1:10" x14ac:dyDescent="0.3">
      <c r="A338" s="3">
        <f t="shared" si="20"/>
        <v>2182</v>
      </c>
      <c r="G338" s="3">
        <f>carbondioxide!L438</f>
        <v>1074.8921784311869</v>
      </c>
      <c r="H338" s="3">
        <f t="shared" si="21"/>
        <v>7.2931442822114798</v>
      </c>
      <c r="I338" s="3">
        <f t="shared" si="23"/>
        <v>6.2565190165031153</v>
      </c>
      <c r="J338" s="3">
        <f t="shared" si="22"/>
        <v>2.525117188084097</v>
      </c>
    </row>
    <row r="339" spans="1:10" x14ac:dyDescent="0.3">
      <c r="A339" s="3">
        <f t="shared" si="20"/>
        <v>2183</v>
      </c>
      <c r="G339" s="3">
        <f>carbondioxide!L439</f>
        <v>1079.2406358147646</v>
      </c>
      <c r="H339" s="3">
        <f t="shared" si="21"/>
        <v>7.3147439518779098</v>
      </c>
      <c r="I339" s="3">
        <f t="shared" si="23"/>
        <v>6.283956398247966</v>
      </c>
      <c r="J339" s="3">
        <f t="shared" si="22"/>
        <v>2.5463115504695168</v>
      </c>
    </row>
    <row r="340" spans="1:10" x14ac:dyDescent="0.3">
      <c r="A340" s="3">
        <f t="shared" si="20"/>
        <v>2184</v>
      </c>
      <c r="G340" s="3">
        <f>carbondioxide!L440</f>
        <v>1083.580338919829</v>
      </c>
      <c r="H340" s="3">
        <f t="shared" si="21"/>
        <v>7.336213544638035</v>
      </c>
      <c r="I340" s="3">
        <f t="shared" si="23"/>
        <v>6.3112767754447461</v>
      </c>
      <c r="J340" s="3">
        <f t="shared" si="22"/>
        <v>2.5675413732048984</v>
      </c>
    </row>
    <row r="341" spans="1:10" x14ac:dyDescent="0.3">
      <c r="A341" s="3">
        <f t="shared" si="20"/>
        <v>2185</v>
      </c>
      <c r="G341" s="3">
        <f>carbondioxide!L441</f>
        <v>1087.9112603679282</v>
      </c>
      <c r="H341" s="3">
        <f t="shared" si="21"/>
        <v>7.3575541387969485</v>
      </c>
      <c r="I341" s="3">
        <f t="shared" si="23"/>
        <v>6.3384804744804839</v>
      </c>
      <c r="J341" s="3">
        <f t="shared" si="22"/>
        <v>2.5888057902896207</v>
      </c>
    </row>
    <row r="342" spans="1:10" x14ac:dyDescent="0.3">
      <c r="A342" s="3">
        <f t="shared" si="20"/>
        <v>2186</v>
      </c>
      <c r="G342" s="3">
        <f>carbondioxide!L442</f>
        <v>1092.2333751915926</v>
      </c>
      <c r="H342" s="3">
        <f t="shared" si="21"/>
        <v>7.3787668090236069</v>
      </c>
      <c r="I342" s="3">
        <f t="shared" si="23"/>
        <v>6.3655678361951571</v>
      </c>
      <c r="J342" s="3">
        <f t="shared" si="22"/>
        <v>2.6101039424958246</v>
      </c>
    </row>
    <row r="343" spans="1:10" x14ac:dyDescent="0.3">
      <c r="A343" s="3">
        <f t="shared" si="20"/>
        <v>2187</v>
      </c>
      <c r="G343" s="3">
        <f>carbondioxide!L443</f>
        <v>1096.5466607771039</v>
      </c>
      <c r="H343" s="3">
        <f t="shared" si="21"/>
        <v>7.3998526261222262</v>
      </c>
      <c r="I343" s="3">
        <f t="shared" si="23"/>
        <v>6.3925392153413414</v>
      </c>
      <c r="J343" s="3">
        <f t="shared" si="22"/>
        <v>2.6314349774120367</v>
      </c>
    </row>
    <row r="344" spans="1:10" x14ac:dyDescent="0.3">
      <c r="A344" s="3">
        <f t="shared" si="20"/>
        <v>2188</v>
      </c>
      <c r="G344" s="3">
        <f>carbondioxide!L444</f>
        <v>1100.8510968078613</v>
      </c>
      <c r="H344" s="3">
        <f t="shared" si="21"/>
        <v>7.4208126568134958</v>
      </c>
      <c r="I344" s="3">
        <f t="shared" si="23"/>
        <v>6.4193949800555794</v>
      </c>
      <c r="J344" s="3">
        <f t="shared" si="22"/>
        <v>2.6527980494834753</v>
      </c>
    </row>
    <row r="345" spans="1:10" x14ac:dyDescent="0.3">
      <c r="A345" s="3">
        <f t="shared" si="20"/>
        <v>2189</v>
      </c>
      <c r="G345" s="3">
        <f>carbondioxide!L445</f>
        <v>1105.1466652083552</v>
      </c>
      <c r="H345" s="3">
        <f t="shared" si="21"/>
        <v>7.441647963525293</v>
      </c>
      <c r="I345" s="3">
        <f t="shared" si="23"/>
        <v>6.4461355113413141</v>
      </c>
      <c r="J345" s="3">
        <f t="shared" si="22"/>
        <v>2.6741923200491247</v>
      </c>
    </row>
    <row r="346" spans="1:10" x14ac:dyDescent="0.3">
      <c r="A346" s="3">
        <f t="shared" si="20"/>
        <v>2190</v>
      </c>
      <c r="G346" s="3">
        <f>carbondioxide!L446</f>
        <v>1109.4333500887637</v>
      </c>
      <c r="H346" s="3">
        <f t="shared" si="21"/>
        <v>7.4623596041926596</v>
      </c>
      <c r="I346" s="3">
        <f t="shared" si="23"/>
        <v>6.4727612025632739</v>
      </c>
      <c r="J346" s="3">
        <f t="shared" si="22"/>
        <v>2.6956169573756643</v>
      </c>
    </row>
    <row r="347" spans="1:10" x14ac:dyDescent="0.3">
      <c r="A347" s="3">
        <f t="shared" si="20"/>
        <v>2191</v>
      </c>
      <c r="G347" s="3">
        <f>carbondioxide!L447</f>
        <v>1113.7111376901839</v>
      </c>
      <c r="H347" s="3">
        <f t="shared" si="21"/>
        <v>7.4829486320667629</v>
      </c>
      <c r="I347" s="3">
        <f t="shared" si="23"/>
        <v>6.4992724589531594</v>
      </c>
      <c r="J347" s="3">
        <f t="shared" si="22"/>
        <v>2.7170711366883298</v>
      </c>
    </row>
    <row r="348" spans="1:10" x14ac:dyDescent="0.3">
      <c r="A348" s="3">
        <f t="shared" si="20"/>
        <v>2192</v>
      </c>
      <c r="G348" s="3">
        <f>carbondioxide!L448</f>
        <v>1117.9800163305033</v>
      </c>
      <c r="H348" s="3">
        <f t="shared" si="21"/>
        <v>7.5034160955325664</v>
      </c>
      <c r="I348" s="3">
        <f t="shared" si="23"/>
        <v>6.5256696971265011</v>
      </c>
      <c r="J348" s="3">
        <f t="shared" si="22"/>
        <v>2.7385540401987942</v>
      </c>
    </row>
    <row r="349" spans="1:10" x14ac:dyDescent="0.3">
      <c r="A349" s="3">
        <f t="shared" si="20"/>
        <v>2193</v>
      </c>
      <c r="G349" s="3">
        <f>carbondioxide!L449</f>
        <v>1122.2399763509302</v>
      </c>
      <c r="H349" s="3">
        <f t="shared" si="21"/>
        <v>7.5237630379349865</v>
      </c>
      <c r="I349" s="3">
        <f t="shared" si="23"/>
        <v>6.5519533446105402</v>
      </c>
      <c r="J349" s="3">
        <f t="shared" si="22"/>
        <v>2.7600648571301436</v>
      </c>
    </row>
    <row r="350" spans="1:10" x14ac:dyDescent="0.3">
      <c r="A350" s="3">
        <f t="shared" si="20"/>
        <v>2194</v>
      </c>
      <c r="G350" s="3">
        <f>carbondioxide!L450</f>
        <v>1126.4910100631839</v>
      </c>
      <c r="H350" s="3">
        <f t="shared" si="21"/>
        <v>7.5439904974132661</v>
      </c>
      <c r="I350" s="3">
        <f t="shared" si="23"/>
        <v>6.5781238393829957</v>
      </c>
      <c r="J350" s="3">
        <f t="shared" si="22"/>
        <v>2.7816027837390322</v>
      </c>
    </row>
    <row r="351" spans="1:10" x14ac:dyDescent="0.3">
      <c r="A351" s="3">
        <f t="shared" si="20"/>
        <v>2195</v>
      </c>
      <c r="G351" s="3">
        <f>carbondioxide!L451</f>
        <v>1130.7331116973585</v>
      </c>
      <c r="H351" s="3">
        <f t="shared" si="21"/>
        <v>7.5640995067433359</v>
      </c>
      <c r="I351" s="3">
        <f t="shared" si="23"/>
        <v>6.6041816294215696</v>
      </c>
      <c r="J351" s="3">
        <f t="shared" si="22"/>
        <v>2.80316702333509</v>
      </c>
    </row>
    <row r="352" spans="1:10" x14ac:dyDescent="0.3">
      <c r="A352" s="3">
        <f t="shared" si="20"/>
        <v>2196</v>
      </c>
      <c r="G352" s="3">
        <f>carbondioxide!L452</f>
        <v>1134.9662773504647</v>
      </c>
      <c r="H352" s="3">
        <f t="shared" si="21"/>
        <v>7.5840910931879151</v>
      </c>
      <c r="I352" s="3">
        <f t="shared" si="23"/>
        <v>6.6301271722640429</v>
      </c>
      <c r="J352" s="3">
        <f t="shared" si="22"/>
        <v>2.8247567862976615</v>
      </c>
    </row>
    <row r="353" spans="1:10" x14ac:dyDescent="0.3">
      <c r="A353" s="3">
        <f t="shared" si="20"/>
        <v>2197</v>
      </c>
      <c r="G353" s="3">
        <f>carbondioxide!L453</f>
        <v>1139.1905049356608</v>
      </c>
      <c r="H353" s="3">
        <f t="shared" si="21"/>
        <v>7.6039662783541475</v>
      </c>
      <c r="I353" s="3">
        <f t="shared" si="23"/>
        <v>6.6559609345788173</v>
      </c>
      <c r="J353" s="3">
        <f t="shared" si="22"/>
        <v>2.8463712900899507</v>
      </c>
    </row>
    <row r="354" spans="1:10" x14ac:dyDescent="0.3">
      <c r="A354" s="3">
        <f t="shared" si="20"/>
        <v>2198</v>
      </c>
      <c r="G354" s="3">
        <f>carbondioxide!L454</f>
        <v>1143.4057941321737</v>
      </c>
      <c r="H354" s="3">
        <f t="shared" si="21"/>
        <v>7.6237260780585201</v>
      </c>
      <c r="I354" s="3">
        <f t="shared" si="23"/>
        <v>6.6816833917457483</v>
      </c>
      <c r="J354" s="3">
        <f t="shared" si="22"/>
        <v>2.8680097592706475</v>
      </c>
    </row>
    <row r="355" spans="1:10" x14ac:dyDescent="0.3">
      <c r="A355" s="3">
        <f t="shared" si="20"/>
        <v>2199</v>
      </c>
      <c r="G355" s="3">
        <f>carbondioxide!L455</f>
        <v>1147.6121463359214</v>
      </c>
      <c r="H355" s="3">
        <f t="shared" si="21"/>
        <v>7.6433715021988657</v>
      </c>
      <c r="I355" s="3">
        <f t="shared" si="23"/>
        <v>6.7072950274471275</v>
      </c>
      <c r="J355" s="3">
        <f t="shared" si="22"/>
        <v>2.889671425503106</v>
      </c>
    </row>
    <row r="356" spans="1:10" x14ac:dyDescent="0.3">
      <c r="A356" s="3">
        <f t="shared" si="20"/>
        <v>2200</v>
      </c>
      <c r="G356" s="3">
        <f>carbondioxide!L456</f>
        <v>1151.8095646108377</v>
      </c>
      <c r="H356" s="3">
        <f t="shared" si="21"/>
        <v>7.6629035546332354</v>
      </c>
      <c r="I356" s="3">
        <f t="shared" si="23"/>
        <v>6.7327963332686585</v>
      </c>
      <c r="J356" s="3">
        <f t="shared" si="22"/>
        <v>2.9113555275621481</v>
      </c>
    </row>
    <row r="357" spans="1:10" x14ac:dyDescent="0.3">
      <c r="A357" s="3">
        <f t="shared" si="20"/>
        <v>2201</v>
      </c>
      <c r="G357" s="3">
        <f>carbondioxide!L457</f>
        <v>1155.9980536409053</v>
      </c>
      <c r="H357" s="3">
        <f t="shared" si="21"/>
        <v>7.6823232330654188</v>
      </c>
      <c r="I357" s="3">
        <f t="shared" si="23"/>
        <v>6.758187808310276</v>
      </c>
      <c r="J357" s="3">
        <f t="shared" si="22"/>
        <v>2.9330613113385611</v>
      </c>
    </row>
    <row r="358" spans="1:10" x14ac:dyDescent="0.3">
      <c r="A358" s="3">
        <f t="shared" si="20"/>
        <v>2202</v>
      </c>
      <c r="G358" s="3">
        <f>carbondioxide!L458</f>
        <v>1160.1776196829016</v>
      </c>
      <c r="H358" s="3">
        <f t="shared" si="21"/>
        <v>7.7016315289369341</v>
      </c>
      <c r="I358" s="3">
        <f t="shared" si="23"/>
        <v>6.7834699588066529</v>
      </c>
      <c r="J358" s="3">
        <f t="shared" si="22"/>
        <v>2.9547880298413602</v>
      </c>
    </row>
    <row r="359" spans="1:10" x14ac:dyDescent="0.3">
      <c r="A359" s="3">
        <f t="shared" si="20"/>
        <v>2203</v>
      </c>
      <c r="G359" s="3">
        <f>carbondioxide!L459</f>
        <v>1164.3482705198612</v>
      </c>
      <c r="H359" s="3">
        <f t="shared" si="21"/>
        <v>7.7208294273252829</v>
      </c>
      <c r="I359" s="3">
        <f t="shared" si="23"/>
        <v>6.8086432977572526</v>
      </c>
      <c r="J359" s="3">
        <f t="shared" si="22"/>
        <v>2.9765349431978829</v>
      </c>
    </row>
    <row r="360" spans="1:10" x14ac:dyDescent="0.3">
      <c r="A360" s="3">
        <f t="shared" si="20"/>
        <v>2204</v>
      </c>
      <c r="G360" s="3">
        <f>carbondioxide!L460</f>
        <v>1168.5100154152515</v>
      </c>
      <c r="H360" s="3">
        <f t="shared" si="21"/>
        <v>7.7399179068482304</v>
      </c>
      <c r="I360" s="3">
        <f t="shared" si="23"/>
        <v>6.8337083445657631</v>
      </c>
      <c r="J360" s="3">
        <f t="shared" si="22"/>
        <v>2.9983013186517802</v>
      </c>
    </row>
    <row r="361" spans="1:10" x14ac:dyDescent="0.3">
      <c r="A361" s="3">
        <f t="shared" si="20"/>
        <v>2205</v>
      </c>
      <c r="G361" s="3">
        <f>carbondioxide!L461</f>
        <v>1172.6628650678758</v>
      </c>
      <c r="H361" s="3">
        <f t="shared" si="21"/>
        <v>7.7588979395740401</v>
      </c>
      <c r="I361" s="3">
        <f t="shared" si="23"/>
        <v>6.8586656246887703</v>
      </c>
      <c r="J361" s="3">
        <f t="shared" si="22"/>
        <v>3.0200864305589716</v>
      </c>
    </row>
    <row r="362" spans="1:10" x14ac:dyDescent="0.3">
      <c r="A362" s="3">
        <f t="shared" ref="A362:A425" si="24">1+A361</f>
        <v>2206</v>
      </c>
      <c r="G362" s="3">
        <f>carbondioxide!L462</f>
        <v>1176.80683156749</v>
      </c>
      <c r="H362" s="3">
        <f t="shared" si="21"/>
        <v>7.777770490937324</v>
      </c>
      <c r="I362" s="3">
        <f t="shared" si="23"/>
        <v>6.8835156692935131</v>
      </c>
      <c r="J362" s="3">
        <f t="shared" si="22"/>
        <v>3.0418895603816289</v>
      </c>
    </row>
    <row r="363" spans="1:10" x14ac:dyDescent="0.3">
      <c r="A363" s="3">
        <f t="shared" si="24"/>
        <v>2207</v>
      </c>
      <c r="G363" s="3">
        <f>carbondioxide!L463</f>
        <v>1180.9419283511504</v>
      </c>
      <c r="H363" s="3">
        <f t="shared" si="21"/>
        <v>7.7965365196604832</v>
      </c>
      <c r="I363" s="3">
        <f t="shared" si="23"/>
        <v>6.9082590149245693</v>
      </c>
      <c r="J363" s="3">
        <f t="shared" si="22"/>
        <v>3.0637099966802483</v>
      </c>
    </row>
    <row r="364" spans="1:10" x14ac:dyDescent="0.3">
      <c r="A364" s="3">
        <f t="shared" si="24"/>
        <v>2208</v>
      </c>
      <c r="G364" s="3">
        <f>carbondioxide!L464</f>
        <v>1185.0681701602775</v>
      </c>
      <c r="H364" s="3">
        <f t="shared" si="21"/>
        <v>7.8151969776804453</v>
      </c>
      <c r="I364" s="3">
        <f t="shared" si="23"/>
        <v>6.93289620317932</v>
      </c>
      <c r="J364" s="3">
        <f t="shared" si="22"/>
        <v>3.0855470351038763</v>
      </c>
    </row>
    <row r="365" spans="1:10" x14ac:dyDescent="0.3">
      <c r="A365" s="3">
        <f t="shared" si="24"/>
        <v>2209</v>
      </c>
      <c r="G365" s="3">
        <f>carbondioxide!L465</f>
        <v>1189.1855729984468</v>
      </c>
      <c r="H365" s="3">
        <f t="shared" si="21"/>
        <v>7.833752810080604</v>
      </c>
      <c r="I365" s="3">
        <f t="shared" si="23"/>
        <v>6.9574277803920479</v>
      </c>
      <c r="J365" s="3">
        <f t="shared" si="22"/>
        <v>3.1073999783785449</v>
      </c>
    </row>
    <row r="366" spans="1:10" x14ac:dyDescent="0.3">
      <c r="A366" s="3">
        <f t="shared" si="24"/>
        <v>2210</v>
      </c>
      <c r="G366" s="3">
        <f>carbondioxide!L466</f>
        <v>1193.2941540899033</v>
      </c>
      <c r="H366" s="3">
        <f t="shared" si="21"/>
        <v>7.8522049550277639</v>
      </c>
      <c r="I366" s="3">
        <f t="shared" si="23"/>
        <v>6.9818542973265103</v>
      </c>
      <c r="J366" s="3">
        <f t="shared" si="22"/>
        <v>3.1292681362939816</v>
      </c>
    </row>
    <row r="367" spans="1:10" x14ac:dyDescent="0.3">
      <c r="A367" s="3">
        <f t="shared" si="24"/>
        <v>2211</v>
      </c>
      <c r="G367" s="3">
        <f>carbondioxide!L467</f>
        <v>1197.3939318387954</v>
      </c>
      <c r="H367" s="3">
        <f t="shared" si="21"/>
        <v>7.8705543437139376</v>
      </c>
      <c r="I367" s="3">
        <f t="shared" si="23"/>
        <v>7.006176308876837</v>
      </c>
      <c r="J367" s="3">
        <f t="shared" si="22"/>
        <v>3.1511508256886462</v>
      </c>
    </row>
    <row r="368" spans="1:10" x14ac:dyDescent="0.3">
      <c r="A368" s="3">
        <f t="shared" si="24"/>
        <v>2212</v>
      </c>
      <c r="G368" s="3">
        <f>carbondioxide!L468</f>
        <v>1201.4849257891319</v>
      </c>
      <c r="H368" s="3">
        <f t="shared" si="21"/>
        <v>7.8888019003028358</v>
      </c>
      <c r="I368" s="3">
        <f t="shared" si="23"/>
        <v>7.0303943737766197</v>
      </c>
      <c r="J368" s="3">
        <f t="shared" si="22"/>
        <v>3.1730473704331552</v>
      </c>
    </row>
    <row r="369" spans="1:10" x14ac:dyDescent="0.3">
      <c r="A369" s="3">
        <f t="shared" si="24"/>
        <v>2213</v>
      </c>
      <c r="G369" s="3">
        <f>carbondioxide!L469</f>
        <v>1205.5671565854557</v>
      </c>
      <c r="H369" s="3">
        <f t="shared" si="21"/>
        <v>7.9069485418808938</v>
      </c>
      <c r="I369" s="3">
        <f t="shared" si="23"/>
        <v>7.054509054316024</v>
      </c>
      <c r="J369" s="3">
        <f t="shared" si="22"/>
        <v>3.1949571014121463</v>
      </c>
    </row>
    <row r="370" spans="1:10" x14ac:dyDescent="0.3">
      <c r="A370" s="3">
        <f t="shared" si="24"/>
        <v>2214</v>
      </c>
      <c r="G370" s="3">
        <f>carbondioxide!L470</f>
        <v>1209.6406459342375</v>
      </c>
      <c r="H370" s="3">
        <f t="shared" si="21"/>
        <v>7.9249951784127104</v>
      </c>
      <c r="I370" s="3">
        <f t="shared" si="23"/>
        <v>7.078520916066787</v>
      </c>
      <c r="J370" s="3">
        <f t="shared" si="22"/>
        <v>3.2168793565046405</v>
      </c>
    </row>
    <row r="371" spans="1:10" x14ac:dyDescent="0.3">
      <c r="A371" s="3">
        <f t="shared" si="24"/>
        <v>2215</v>
      </c>
      <c r="G371" s="3">
        <f>carbondioxide!L471</f>
        <v>1213.705416565982</v>
      </c>
      <c r="H371" s="3">
        <f t="shared" si="21"/>
        <v>7.9429427127007166</v>
      </c>
      <c r="I371" s="3">
        <f t="shared" si="23"/>
        <v>7.1024305276149571</v>
      </c>
      <c r="J371" s="3">
        <f t="shared" si="22"/>
        <v>3.2388134805629534</v>
      </c>
    </row>
    <row r="372" spans="1:10" x14ac:dyDescent="0.3">
      <c r="A372" s="3">
        <f t="shared" si="24"/>
        <v>2216</v>
      </c>
      <c r="G372" s="3">
        <f>carbondioxide!L472</f>
        <v>1217.7614921980442</v>
      </c>
      <c r="H372" s="3">
        <f t="shared" si="21"/>
        <v>7.9607920403489505</v>
      </c>
      <c r="I372" s="3">
        <f t="shared" si="23"/>
        <v>7.1262384603012237</v>
      </c>
      <c r="J372" s="3">
        <f t="shared" si="22"/>
        <v>3.2607588253902087</v>
      </c>
    </row>
    <row r="373" spans="1:10" x14ac:dyDescent="0.3">
      <c r="A373" s="3">
        <f t="shared" si="24"/>
        <v>2217</v>
      </c>
      <c r="G373" s="3">
        <f>carbondioxide!L473</f>
        <v>1221.8088974981583</v>
      </c>
      <c r="H373" s="3">
        <f t="shared" si="21"/>
        <v>7.9785440497308207</v>
      </c>
      <c r="I373" s="3">
        <f t="shared" si="23"/>
        <v>7.1499452879687011</v>
      </c>
      <c r="J373" s="3">
        <f t="shared" si="22"/>
        <v>3.2827147497165035</v>
      </c>
    </row>
    <row r="374" spans="1:10" x14ac:dyDescent="0.3">
      <c r="A374" s="3">
        <f t="shared" si="24"/>
        <v>2218</v>
      </c>
      <c r="G374" s="3">
        <f>carbondioxide!L474</f>
        <v>1225.8476580486674</v>
      </c>
      <c r="H374" s="3">
        <f t="shared" si="21"/>
        <v>7.9961996219606837</v>
      </c>
      <c r="I374" s="3">
        <f t="shared" si="23"/>
        <v>7.1735515867180117</v>
      </c>
      <c r="J374" s="3">
        <f t="shared" si="22"/>
        <v>3.3046806191737761</v>
      </c>
    </row>
    <row r="375" spans="1:10" x14ac:dyDescent="0.3">
      <c r="A375" s="3">
        <f t="shared" si="24"/>
        <v>2219</v>
      </c>
      <c r="G375" s="3">
        <f>carbondioxide!L475</f>
        <v>1229.8778003114558</v>
      </c>
      <c r="H375" s="3">
        <f t="shared" si="21"/>
        <v>8.0137596308691457</v>
      </c>
      <c r="I375" s="3">
        <f t="shared" si="23"/>
        <v>7.1970579346695391</v>
      </c>
      <c r="J375" s="3">
        <f t="shared" si="22"/>
        <v>3.3266558062694274</v>
      </c>
    </row>
    <row r="376" spans="1:10" x14ac:dyDescent="0.3">
      <c r="A376" s="3">
        <f t="shared" si="24"/>
        <v>2220</v>
      </c>
      <c r="G376" s="3">
        <f>carbondioxide!L476</f>
        <v>1233.8993515935781</v>
      </c>
      <c r="H376" s="3">
        <f t="shared" si="21"/>
        <v>8.0312249429819254</v>
      </c>
      <c r="I376" s="3">
        <f t="shared" si="23"/>
        <v>7.2204649117327087</v>
      </c>
      <c r="J376" s="3">
        <f t="shared" si="22"/>
        <v>3.3486396903587399</v>
      </c>
    </row>
    <row r="377" spans="1:10" x14ac:dyDescent="0.3">
      <c r="A377" s="3">
        <f t="shared" si="24"/>
        <v>2221</v>
      </c>
      <c r="G377" s="3">
        <f>carbondioxide!L477</f>
        <v>1237.9123400135786</v>
      </c>
      <c r="H377" s="3">
        <f t="shared" si="21"/>
        <v>8.0485964175021731</v>
      </c>
      <c r="I377" s="3">
        <f t="shared" si="23"/>
        <v>7.2437730993821479</v>
      </c>
      <c r="J377" s="3">
        <f t="shared" si="22"/>
        <v>3.3706316576161441</v>
      </c>
    </row>
    <row r="378" spans="1:10" x14ac:dyDescent="0.3">
      <c r="A378" s="3">
        <f t="shared" si="24"/>
        <v>2222</v>
      </c>
      <c r="G378" s="3">
        <f>carbondioxide!L478</f>
        <v>1241.9167944685023</v>
      </c>
      <c r="H378" s="3">
        <f t="shared" si="21"/>
        <v>8.0658749062961483</v>
      </c>
      <c r="I378" s="3">
        <f t="shared" si="23"/>
        <v>7.2669830804405962</v>
      </c>
      <c r="J378" s="3">
        <f t="shared" si="22"/>
        <v>3.3926311010053749</v>
      </c>
    </row>
    <row r="379" spans="1:10" x14ac:dyDescent="0.3">
      <c r="A379" s="3">
        <f t="shared" si="24"/>
        <v>2223</v>
      </c>
      <c r="G379" s="3">
        <f>carbondioxide!L479</f>
        <v>1245.9127446015827</v>
      </c>
      <c r="H379" s="3">
        <f t="shared" si="21"/>
        <v>8.0830612538820716</v>
      </c>
      <c r="I379" s="3">
        <f t="shared" si="23"/>
        <v>7.2900954388684296</v>
      </c>
      <c r="J379" s="3">
        <f t="shared" si="22"/>
        <v>3.414637420248567</v>
      </c>
    </row>
    <row r="380" spans="1:10" x14ac:dyDescent="0.3">
      <c r="A380" s="3">
        <f t="shared" si="24"/>
        <v>2224</v>
      </c>
      <c r="G380" s="3">
        <f>carbondioxide!L480</f>
        <v>1249.9002207706119</v>
      </c>
      <c r="H380" s="3">
        <f t="shared" si="21"/>
        <v>8.1001562974221191</v>
      </c>
      <c r="I380" s="3">
        <f t="shared" si="23"/>
        <v>7.3131107595596632</v>
      </c>
      <c r="J380" s="3">
        <f t="shared" si="22"/>
        <v>3.4366500217943279</v>
      </c>
    </row>
    <row r="381" spans="1:10" x14ac:dyDescent="0.3">
      <c r="A381" s="3">
        <f t="shared" si="24"/>
        <v>2225</v>
      </c>
      <c r="G381" s="3">
        <f>carbondioxide!L481</f>
        <v>1253.8792540169777</v>
      </c>
      <c r="H381" s="3">
        <f t="shared" si="21"/>
        <v>8.1171608667173736</v>
      </c>
      <c r="I381" s="3">
        <f t="shared" si="23"/>
        <v>7.3360296281442929</v>
      </c>
      <c r="J381" s="3">
        <f t="shared" si="22"/>
        <v>3.4586683187848348</v>
      </c>
    </row>
    <row r="382" spans="1:10" x14ac:dyDescent="0.3">
      <c r="A382" s="3">
        <f t="shared" si="24"/>
        <v>2226</v>
      </c>
      <c r="G382" s="3">
        <f>carbondioxide!L482</f>
        <v>1257.84987603537</v>
      </c>
      <c r="H382" s="3">
        <f t="shared" si="21"/>
        <v>8.1340757842056863</v>
      </c>
      <c r="I382" s="3">
        <f t="shared" si="23"/>
        <v>7.3588526307968571</v>
      </c>
      <c r="J382" s="3">
        <f t="shared" si="22"/>
        <v>3.4806917310219965</v>
      </c>
    </row>
    <row r="383" spans="1:10" x14ac:dyDescent="0.3">
      <c r="A383" s="3">
        <f t="shared" si="24"/>
        <v>2227</v>
      </c>
      <c r="G383" s="3">
        <f>carbondioxide!L483</f>
        <v>1261.8121191441446</v>
      </c>
      <c r="H383" s="3">
        <f t="shared" si="21"/>
        <v>8.1509018649622966</v>
      </c>
      <c r="I383" s="3">
        <f t="shared" si="23"/>
        <v>7.3815803540510716</v>
      </c>
      <c r="J383" s="3">
        <f t="shared" si="22"/>
        <v>3.5027196849327176</v>
      </c>
    </row>
    <row r="384" spans="1:10" x14ac:dyDescent="0.3">
      <c r="A384" s="3">
        <f t="shared" si="24"/>
        <v>2228</v>
      </c>
      <c r="G384" s="3">
        <f>carbondioxide!L484</f>
        <v>1265.7660162563429</v>
      </c>
      <c r="H384" s="3">
        <f t="shared" si="21"/>
        <v>8.1676399167031324</v>
      </c>
      <c r="I384" s="3">
        <f t="shared" si="23"/>
        <v>7.4042133846204274</v>
      </c>
      <c r="J384" s="3">
        <f t="shared" si="22"/>
        <v>3.5247516135333097</v>
      </c>
    </row>
    <row r="385" spans="1:10" x14ac:dyDescent="0.3">
      <c r="A385" s="3">
        <f t="shared" si="24"/>
        <v>2229</v>
      </c>
      <c r="G385" s="3">
        <f>carbondioxide!L485</f>
        <v>1269.7116008513549</v>
      </c>
      <c r="H385" s="3">
        <f t="shared" si="21"/>
        <v>8.1842907397906828</v>
      </c>
      <c r="I385" s="3">
        <f t="shared" si="23"/>
        <v>7.426752309224609</v>
      </c>
      <c r="J385" s="3">
        <f t="shared" si="22"/>
        <v>3.5467869563930847</v>
      </c>
    </row>
    <row r="386" spans="1:10" x14ac:dyDescent="0.3">
      <c r="A386" s="3">
        <f t="shared" si="24"/>
        <v>2230</v>
      </c>
      <c r="G386" s="3">
        <f>carbondioxide!L486</f>
        <v>1273.6489069472282</v>
      </c>
      <c r="H386" s="3">
        <f t="shared" si="21"/>
        <v>8.2008551272423631</v>
      </c>
      <c r="I386" s="3">
        <f t="shared" si="23"/>
        <v>7.4491977144216213</v>
      </c>
      <c r="J386" s="3">
        <f t="shared" si="22"/>
        <v>3.5688251595971678</v>
      </c>
    </row>
    <row r="387" spans="1:10" x14ac:dyDescent="0.3">
      <c r="A387" s="3">
        <f t="shared" si="24"/>
        <v>2231</v>
      </c>
      <c r="G387" s="3">
        <f>carbondioxide!L487</f>
        <v>1277.5779690736065</v>
      </c>
      <c r="H387" s="3">
        <f t="shared" si="21"/>
        <v>8.2173338647412315</v>
      </c>
      <c r="I387" s="3">
        <f t="shared" si="23"/>
        <v>7.4715501864454827</v>
      </c>
      <c r="J387" s="3">
        <f t="shared" si="22"/>
        <v>3.5908656757085708</v>
      </c>
    </row>
    <row r="388" spans="1:10" x14ac:dyDescent="0.3">
      <c r="A388" s="3">
        <f t="shared" si="24"/>
        <v>2232</v>
      </c>
      <c r="G388" s="3">
        <f>carbondioxide!L488</f>
        <v>1281.4988222452967</v>
      </c>
      <c r="H388" s="3">
        <f t="shared" si="21"/>
        <v>8.2337277306490186</v>
      </c>
      <c r="I388" s="3">
        <f t="shared" si="23"/>
        <v>7.4938103110493879</v>
      </c>
      <c r="J388" s="3">
        <f t="shared" si="22"/>
        <v>3.6129079637295565</v>
      </c>
    </row>
    <row r="389" spans="1:10" x14ac:dyDescent="0.3">
      <c r="A389" s="3">
        <f t="shared" si="24"/>
        <v>2233</v>
      </c>
      <c r="G389" s="3">
        <f>carbondioxide!L489</f>
        <v>1285.4115019364567</v>
      </c>
      <c r="H389" s="3">
        <f t="shared" si="21"/>
        <v>8.2500374960213687</v>
      </c>
      <c r="I389" s="3">
        <f t="shared" si="23"/>
        <v>7.5159786733541969</v>
      </c>
      <c r="J389" s="3">
        <f t="shared" si="22"/>
        <v>3.6349514890623329</v>
      </c>
    </row>
    <row r="390" spans="1:10" x14ac:dyDescent="0.3">
      <c r="A390" s="3">
        <f t="shared" si="24"/>
        <v>2234</v>
      </c>
      <c r="G390" s="3">
        <f>carbondioxide!L490</f>
        <v>1289.3160440553961</v>
      </c>
      <c r="H390" s="3">
        <f t="shared" si="21"/>
        <v>8.2662639246251626</v>
      </c>
      <c r="I390" s="3">
        <f t="shared" si="23"/>
        <v>7.5380558577021421</v>
      </c>
      <c r="J390" s="3">
        <f t="shared" si="22"/>
        <v>3.6569957234691106</v>
      </c>
    </row>
    <row r="391" spans="1:10" x14ac:dyDescent="0.3">
      <c r="A391" s="3">
        <f t="shared" si="24"/>
        <v>2235</v>
      </c>
      <c r="G391" s="3">
        <f>carbondioxide!L491</f>
        <v>1293.2124849199804</v>
      </c>
      <c r="H391" s="3">
        <f t="shared" ref="H391:H454" si="25">H$3*LN(G391/G$3)</f>
        <v>8.2824077729578924</v>
      </c>
      <c r="I391" s="3">
        <f t="shared" si="23"/>
        <v>7.5600424475156398</v>
      </c>
      <c r="J391" s="3">
        <f t="shared" ref="J391:J454" si="26">J390+J$3*(I390-J390)</f>
        <v>3.6790401450315544</v>
      </c>
    </row>
    <row r="392" spans="1:10" x14ac:dyDescent="0.3">
      <c r="A392" s="3">
        <f t="shared" si="24"/>
        <v>2236</v>
      </c>
      <c r="G392" s="3">
        <f>carbondioxide!L492</f>
        <v>1297.1008612336364</v>
      </c>
      <c r="H392" s="3">
        <f t="shared" si="25"/>
        <v>8.298469790268987</v>
      </c>
      <c r="I392" s="3">
        <f t="shared" ref="I392:I455" si="27">I391+I$3*(I$4*H392-I391)+I$5*(J391-I391)</f>
        <v>7.5819390251610779</v>
      </c>
      <c r="J392" s="3">
        <f t="shared" si="26"/>
        <v>3.7010842381096638</v>
      </c>
    </row>
    <row r="393" spans="1:10" x14ac:dyDescent="0.3">
      <c r="A393" s="3">
        <f t="shared" si="24"/>
        <v>2237</v>
      </c>
      <c r="G393" s="3">
        <f>carbondioxide!L493</f>
        <v>1300.9812100619465</v>
      </c>
      <c r="H393" s="3">
        <f t="shared" si="25"/>
        <v>8.3144507185829895</v>
      </c>
      <c r="I393" s="3">
        <f t="shared" si="27"/>
        <v>7.603746171817483</v>
      </c>
      <c r="J393" s="3">
        <f t="shared" si="26"/>
        <v>3.7231274933001157</v>
      </c>
    </row>
    <row r="394" spans="1:10" x14ac:dyDescent="0.3">
      <c r="A394" s="3">
        <f t="shared" si="24"/>
        <v>2238</v>
      </c>
      <c r="G394" s="3">
        <f>carbondioxide!L494</f>
        <v>1304.8535688098266</v>
      </c>
      <c r="H394" s="3">
        <f t="shared" si="25"/>
        <v>8.3303512927245293</v>
      </c>
      <c r="I394" s="3">
        <f t="shared" si="27"/>
        <v>7.6254644673499392</v>
      </c>
      <c r="J394" s="3">
        <f t="shared" si="26"/>
        <v>3.7451694073940942</v>
      </c>
    </row>
    <row r="395" spans="1:10" x14ac:dyDescent="0.3">
      <c r="A395" s="3">
        <f t="shared" si="24"/>
        <v>2239</v>
      </c>
      <c r="G395" s="3">
        <f>carbondioxide!L495</f>
        <v>1308.7179751992792</v>
      </c>
      <c r="H395" s="3">
        <f t="shared" si="25"/>
        <v>8.346172240345016</v>
      </c>
      <c r="I395" s="3">
        <f t="shared" si="27"/>
        <v>7.6470944901876576</v>
      </c>
      <c r="J395" s="3">
        <f t="shared" si="26"/>
        <v>3.7672094833346432</v>
      </c>
    </row>
    <row r="396" spans="1:10" x14ac:dyDescent="0.3">
      <c r="A396" s="3">
        <f t="shared" si="24"/>
        <v>2240</v>
      </c>
      <c r="G396" s="3">
        <f>carbondioxide!L496</f>
        <v>1312.5744672477151</v>
      </c>
      <c r="H396" s="3">
        <f t="shared" si="25"/>
        <v>8.3619142819509662</v>
      </c>
      <c r="I396" s="3">
        <f t="shared" si="27"/>
        <v>7.6686368172065871</v>
      </c>
      <c r="J396" s="3">
        <f t="shared" si="26"/>
        <v>3.7892472301735682</v>
      </c>
    </row>
    <row r="397" spans="1:10" x14ac:dyDescent="0.3">
      <c r="A397" s="3">
        <f t="shared" si="24"/>
        <v>2241</v>
      </c>
      <c r="G397" s="3">
        <f>carbondioxide!L497</f>
        <v>1316.4230832468345</v>
      </c>
      <c r="H397" s="3">
        <f t="shared" si="25"/>
        <v>8.3775781309338999</v>
      </c>
      <c r="I397" s="3">
        <f t="shared" si="27"/>
        <v>7.6900920236164554</v>
      </c>
      <c r="J397" s="3">
        <f t="shared" si="26"/>
        <v>3.8112821630279159</v>
      </c>
    </row>
    <row r="398" spans="1:10" x14ac:dyDescent="0.3">
      <c r="A398" s="3">
        <f t="shared" si="24"/>
        <v>2242</v>
      </c>
      <c r="G398" s="3">
        <f>carbondioxide!L498</f>
        <v>1320.2638617420582</v>
      </c>
      <c r="H398" s="3">
        <f t="shared" si="25"/>
        <v>8.3931644936017307</v>
      </c>
      <c r="I398" s="3">
        <f t="shared" si="27"/>
        <v>7.7114606828521417</v>
      </c>
      <c r="J398" s="3">
        <f t="shared" si="26"/>
        <v>3.833313803036059</v>
      </c>
    </row>
    <row r="399" spans="1:10" x14ac:dyDescent="0.3">
      <c r="A399" s="3">
        <f t="shared" si="24"/>
        <v>2243</v>
      </c>
      <c r="G399" s="3">
        <f>carbondioxide!L499</f>
        <v>1324.0968415125078</v>
      </c>
      <c r="H399" s="3">
        <f t="shared" si="25"/>
        <v>8.4086740692116031</v>
      </c>
      <c r="I399" s="3">
        <f t="shared" si="27"/>
        <v>7.7327433664692657</v>
      </c>
      <c r="J399" s="3">
        <f t="shared" si="26"/>
        <v>3.8553416773134144</v>
      </c>
    </row>
    <row r="400" spans="1:10" x14ac:dyDescent="0.3">
      <c r="A400" s="3">
        <f t="shared" si="24"/>
        <v>2244</v>
      </c>
      <c r="G400" s="3">
        <f>carbondioxide!L500</f>
        <v>1327.9220615515162</v>
      </c>
      <c r="H400" s="3">
        <f t="shared" si="25"/>
        <v>8.4241075500040896</v>
      </c>
      <c r="I400" s="3">
        <f t="shared" si="27"/>
        <v>7.7539406440439071</v>
      </c>
      <c r="J400" s="3">
        <f t="shared" si="26"/>
        <v>3.8773653189078194</v>
      </c>
    </row>
    <row r="401" spans="1:10" x14ac:dyDescent="0.3">
      <c r="A401" s="3">
        <f t="shared" si="24"/>
        <v>2245</v>
      </c>
      <c r="G401" s="3">
        <f>carbondioxide!L501</f>
        <v>1331.7395610476703</v>
      </c>
      <c r="H401" s="3">
        <f t="shared" si="25"/>
        <v>8.4394656212386785</v>
      </c>
      <c r="I401" s="3">
        <f t="shared" si="27"/>
        <v>7.7750530830763447</v>
      </c>
      <c r="J401" s="3">
        <f t="shared" si="26"/>
        <v>3.8993842667545926</v>
      </c>
    </row>
    <row r="402" spans="1:10" x14ac:dyDescent="0.3">
      <c r="A402" s="3">
        <f t="shared" si="24"/>
        <v>2246</v>
      </c>
      <c r="G402" s="3">
        <f>carbondioxide!L502</f>
        <v>1335.5493793663716</v>
      </c>
      <c r="H402" s="3">
        <f t="shared" si="25"/>
        <v>8.454748961230516</v>
      </c>
      <c r="I402" s="3">
        <f t="shared" si="27"/>
        <v>7.7960812488987168</v>
      </c>
      <c r="J402" s="3">
        <f t="shared" si="26"/>
        <v>3.9213980656313003</v>
      </c>
    </row>
    <row r="403" spans="1:10" x14ac:dyDescent="0.3">
      <c r="A403" s="3">
        <f t="shared" si="24"/>
        <v>2247</v>
      </c>
      <c r="G403" s="3">
        <f>carbondioxide!L503</f>
        <v>1339.3515560319104</v>
      </c>
      <c r="H403" s="3">
        <f t="shared" si="25"/>
        <v>8.4699582413883352</v>
      </c>
      <c r="I403" s="3">
        <f t="shared" si="27"/>
        <v>7.8170257045865075</v>
      </c>
      <c r="J403" s="3">
        <f t="shared" si="26"/>
        <v>3.9434062661122593</v>
      </c>
    </row>
    <row r="404" spans="1:10" x14ac:dyDescent="0.3">
      <c r="A404" s="3">
        <f t="shared" si="24"/>
        <v>2248</v>
      </c>
      <c r="G404" s="3">
        <f>carbondioxide!L504</f>
        <v>1343.146130710041</v>
      </c>
      <c r="H404" s="3">
        <f t="shared" si="25"/>
        <v>8.4850941262534842</v>
      </c>
      <c r="I404" s="3">
        <f t="shared" si="27"/>
        <v>7.8378870108737724</v>
      </c>
      <c r="J404" s="3">
        <f t="shared" si="26"/>
        <v>3.965408424522793</v>
      </c>
    </row>
    <row r="405" spans="1:10" x14ac:dyDescent="0.3">
      <c r="A405" s="3">
        <f t="shared" si="24"/>
        <v>2249</v>
      </c>
      <c r="G405" s="3">
        <f>carbondioxide!L505</f>
        <v>1346.9331431910564</v>
      </c>
      <c r="H405" s="3">
        <f t="shared" si="25"/>
        <v>8.5001572735400472</v>
      </c>
      <c r="I405" s="3">
        <f t="shared" si="27"/>
        <v>7.858665726071993</v>
      </c>
      <c r="J405" s="3">
        <f t="shared" si="26"/>
        <v>3.9874041028932665</v>
      </c>
    </row>
    <row r="406" spans="1:10" x14ac:dyDescent="0.3">
      <c r="A406" s="3">
        <f t="shared" si="24"/>
        <v>2250</v>
      </c>
      <c r="G406" s="3">
        <f>carbondioxide!L506</f>
        <v>1350.7126333733486</v>
      </c>
      <c r="H406" s="3">
        <f t="shared" si="25"/>
        <v>8.5151483341759686</v>
      </c>
      <c r="I406" s="3">
        <f t="shared" si="27"/>
        <v>7.8793624059924818</v>
      </c>
      <c r="J406" s="3">
        <f t="shared" si="26"/>
        <v>4.0093928689129221</v>
      </c>
    </row>
    <row r="407" spans="1:10" x14ac:dyDescent="0.3">
      <c r="A407" s="3">
        <f t="shared" si="24"/>
        <v>2251</v>
      </c>
      <c r="G407" s="3">
        <f>carbondioxide!L507</f>
        <v>1354.4846412474476</v>
      </c>
      <c r="H407" s="3">
        <f t="shared" si="25"/>
        <v>8.5300679523451155</v>
      </c>
      <c r="I407" s="3">
        <f t="shared" si="27"/>
        <v>7.8999776038722471</v>
      </c>
      <c r="J407" s="3">
        <f t="shared" si="26"/>
        <v>4.0313742958835341</v>
      </c>
    </row>
    <row r="408" spans="1:10" x14ac:dyDescent="0.3">
      <c r="A408" s="3">
        <f t="shared" si="24"/>
        <v>2252</v>
      </c>
      <c r="G408" s="3">
        <f>carbondioxide!L508</f>
        <v>1358.2492068805329</v>
      </c>
      <c r="H408" s="3">
        <f t="shared" si="25"/>
        <v>8.5449167655302762</v>
      </c>
      <c r="I408" s="3">
        <f t="shared" si="27"/>
        <v>7.9205118703032156</v>
      </c>
      <c r="J408" s="3">
        <f t="shared" si="26"/>
        <v>4.0533479626729099</v>
      </c>
    </row>
    <row r="409" spans="1:10" x14ac:dyDescent="0.3">
      <c r="A409" s="3">
        <f t="shared" si="24"/>
        <v>2253</v>
      </c>
      <c r="G409" s="3">
        <f>carbondioxide!L509</f>
        <v>1362.0063704014096</v>
      </c>
      <c r="H409" s="3">
        <f t="shared" si="25"/>
        <v>8.5596954045570008</v>
      </c>
      <c r="I409" s="3">
        <f t="shared" si="27"/>
        <v>7.940965753164746</v>
      </c>
      <c r="J409" s="3">
        <f t="shared" si="26"/>
        <v>4.07531345366825</v>
      </c>
    </row>
    <row r="410" spans="1:10" x14ac:dyDescent="0.3">
      <c r="A410" s="3">
        <f t="shared" si="24"/>
        <v>2254</v>
      </c>
      <c r="G410" s="3">
        <f>carbondioxide!L510</f>
        <v>1365.7561719859375</v>
      </c>
      <c r="H410" s="3">
        <f t="shared" si="25"/>
        <v>8.5744044936382586</v>
      </c>
      <c r="I410" s="3">
        <f t="shared" si="27"/>
        <v>7.9613397975593276</v>
      </c>
      <c r="J410" s="3">
        <f t="shared" si="26"/>
        <v>4.0972703587293902</v>
      </c>
    </row>
    <row r="411" spans="1:10" x14ac:dyDescent="0.3">
      <c r="A411" s="3">
        <f t="shared" si="24"/>
        <v>2255</v>
      </c>
      <c r="G411" s="3">
        <f>carbondioxide!L511</f>
        <v>1369.4986518429075</v>
      </c>
      <c r="H411" s="3">
        <f t="shared" si="25"/>
        <v>8.5890446504198312</v>
      </c>
      <c r="I411" s="3">
        <f t="shared" si="27"/>
        <v>7.9816345457513984</v>
      </c>
      <c r="J411" s="3">
        <f t="shared" si="26"/>
        <v>4.1192182731419438</v>
      </c>
    </row>
    <row r="412" spans="1:10" x14ac:dyDescent="0.3">
      <c r="A412" s="3">
        <f t="shared" si="24"/>
        <v>2256</v>
      </c>
      <c r="G412" s="3">
        <f>carbondioxide!L512</f>
        <v>1373.2338502003599</v>
      </c>
      <c r="H412" s="3">
        <f t="shared" si="25"/>
        <v>8.6036164860264535</v>
      </c>
      <c r="I412" s="3">
        <f t="shared" si="27"/>
        <v>8.0018505371091901</v>
      </c>
      <c r="J412" s="3">
        <f t="shared" si="26"/>
        <v>4.1411567975703658</v>
      </c>
    </row>
    <row r="413" spans="1:10" x14ac:dyDescent="0.3">
      <c r="A413" s="3">
        <f t="shared" si="24"/>
        <v>2257</v>
      </c>
      <c r="G413" s="3">
        <f>carbondioxide!L513</f>
        <v>1376.9618072923306</v>
      </c>
      <c r="H413" s="3">
        <f t="shared" si="25"/>
        <v>8.6181206051086079</v>
      </c>
      <c r="I413" s="3">
        <f t="shared" si="27"/>
        <v>8.0219883080495151</v>
      </c>
      <c r="J413" s="3">
        <f t="shared" si="26"/>
        <v>4.1630855380109466</v>
      </c>
    </row>
    <row r="414" spans="1:10" x14ac:dyDescent="0.3">
      <c r="A414" s="3">
        <f t="shared" si="24"/>
        <v>2258</v>
      </c>
      <c r="G414" s="3">
        <f>carbondioxide!L514</f>
        <v>1380.6825633460223</v>
      </c>
      <c r="H414" s="3">
        <f t="shared" si="25"/>
        <v>8.6325576058899465</v>
      </c>
      <c r="I414" s="3">
        <f t="shared" si="27"/>
        <v>8.0420483919854266</v>
      </c>
      <c r="J414" s="3">
        <f t="shared" si="26"/>
        <v>4.185004105744766</v>
      </c>
    </row>
    <row r="415" spans="1:10" x14ac:dyDescent="0.3">
      <c r="A415" s="3">
        <f t="shared" si="24"/>
        <v>2259</v>
      </c>
      <c r="G415" s="3">
        <f>carbondioxide!L515</f>
        <v>1384.3961585693914</v>
      </c>
      <c r="H415" s="3">
        <f t="shared" si="25"/>
        <v>8.6469280802153143</v>
      </c>
      <c r="I415" s="3">
        <f t="shared" si="27"/>
        <v>8.0620313192766755</v>
      </c>
      <c r="J415" s="3">
        <f t="shared" si="26"/>
        <v>4.2069121172906128</v>
      </c>
    </row>
    <row r="416" spans="1:10" x14ac:dyDescent="0.3">
      <c r="A416" s="3">
        <f t="shared" si="24"/>
        <v>2260</v>
      </c>
      <c r="G416" s="3">
        <f>carbondioxide!L516</f>
        <v>1388.1026331391397</v>
      </c>
      <c r="H416" s="3">
        <f t="shared" si="25"/>
        <v>8.6612326135992888</v>
      </c>
      <c r="I416" s="3">
        <f t="shared" si="27"/>
        <v>8.0819376171828718</v>
      </c>
      <c r="J416" s="3">
        <f t="shared" si="26"/>
        <v>4.2288091943578934</v>
      </c>
    </row>
    <row r="417" spans="1:10" x14ac:dyDescent="0.3">
      <c r="A417" s="3">
        <f t="shared" si="24"/>
        <v>2261</v>
      </c>
      <c r="G417" s="3">
        <f>carbondioxide!L517</f>
        <v>1391.80202718911</v>
      </c>
      <c r="H417" s="3">
        <f t="shared" si="25"/>
        <v>8.6754717852752616</v>
      </c>
      <c r="I417" s="3">
        <f t="shared" si="27"/>
        <v>8.1017678098192896</v>
      </c>
      <c r="J417" s="3">
        <f t="shared" si="26"/>
        <v>4.250694963799539</v>
      </c>
    </row>
    <row r="418" spans="1:10" x14ac:dyDescent="0.3">
      <c r="A418" s="3">
        <f t="shared" si="24"/>
        <v>2262</v>
      </c>
      <c r="G418" s="3">
        <f>carbondioxide!L518</f>
        <v>1395.4943807990694</v>
      </c>
      <c r="H418" s="3">
        <f t="shared" si="25"/>
        <v>8.6896461682449679</v>
      </c>
      <c r="I418" s="3">
        <f t="shared" si="27"/>
        <v>8.1215224181152461</v>
      </c>
      <c r="J418" s="3">
        <f t="shared" si="26"/>
        <v>4.2725690575649313</v>
      </c>
    </row>
    <row r="419" spans="1:10" x14ac:dyDescent="0.3">
      <c r="A419" s="3">
        <f t="shared" si="24"/>
        <v>2263</v>
      </c>
      <c r="G419" s="3">
        <f>carbondioxide!L519</f>
        <v>1399.1797339838786</v>
      </c>
      <c r="H419" s="3">
        <f t="shared" si="25"/>
        <v>8.7037563293284581</v>
      </c>
      <c r="I419" s="3">
        <f t="shared" si="27"/>
        <v>8.1412019597749676</v>
      </c>
      <c r="J419" s="3">
        <f t="shared" si="26"/>
        <v>4.2944311126528572</v>
      </c>
    </row>
    <row r="420" spans="1:10" x14ac:dyDescent="0.3">
      <c r="A420" s="3">
        <f t="shared" si="24"/>
        <v>2264</v>
      </c>
      <c r="G420" s="3">
        <f>carbondioxide!L520</f>
        <v>1402.8581266830379</v>
      </c>
      <c r="H420" s="3">
        <f t="shared" si="25"/>
        <v>8.7178028292144543</v>
      </c>
      <c r="I420" s="3">
        <f t="shared" si="27"/>
        <v>8.1608069492408752</v>
      </c>
      <c r="J420" s="3">
        <f t="shared" si="26"/>
        <v>4.3162807710645108</v>
      </c>
    </row>
    <row r="421" spans="1:10" x14ac:dyDescent="0.3">
      <c r="A421" s="3">
        <f t="shared" si="24"/>
        <v>2265</v>
      </c>
      <c r="G421" s="3">
        <f>carbondioxide!L521</f>
        <v>1406.5295987506008</v>
      </c>
      <c r="H421" s="3">
        <f t="shared" si="25"/>
        <v>8.73178622251109</v>
      </c>
      <c r="I421" s="3">
        <f t="shared" si="27"/>
        <v>8.1803378976592462</v>
      </c>
      <c r="J421" s="3">
        <f t="shared" si="26"/>
        <v>4.3381176797565528</v>
      </c>
    </row>
    <row r="422" spans="1:10" x14ac:dyDescent="0.3">
      <c r="A422" s="3">
        <f t="shared" si="24"/>
        <v>2266</v>
      </c>
      <c r="G422" s="3">
        <f>carbondioxide!L522</f>
        <v>1410.1941899454505</v>
      </c>
      <c r="H422" s="3">
        <f t="shared" si="25"/>
        <v>8.7457070577969684</v>
      </c>
      <c r="I422" s="3">
        <f t="shared" si="27"/>
        <v>8.1997953128481456</v>
      </c>
      <c r="J422" s="3">
        <f t="shared" si="26"/>
        <v>4.35994149059424</v>
      </c>
    </row>
    <row r="423" spans="1:10" x14ac:dyDescent="0.3">
      <c r="A423" s="3">
        <f t="shared" si="24"/>
        <v>2267</v>
      </c>
      <c r="G423" s="3">
        <f>carbondioxide!L523</f>
        <v>1413.8519399219285</v>
      </c>
      <c r="H423" s="3">
        <f t="shared" si="25"/>
        <v>8.7595658776725127</v>
      </c>
      <c r="I423" s="3">
        <f t="shared" si="27"/>
        <v>8.2191796992675794</v>
      </c>
      <c r="J423" s="3">
        <f t="shared" si="26"/>
        <v>4.3817518603046421</v>
      </c>
    </row>
    <row r="424" spans="1:10" x14ac:dyDescent="0.3">
      <c r="A424" s="3">
        <f t="shared" si="24"/>
        <v>2268</v>
      </c>
      <c r="G424" s="3">
        <f>carbondioxide!L524</f>
        <v>1417.5028882208098</v>
      </c>
      <c r="H424" s="3">
        <f t="shared" si="25"/>
        <v>8.7733632188116051</v>
      </c>
      <c r="I424" s="3">
        <f t="shared" si="27"/>
        <v>8.2384915579918196</v>
      </c>
      <c r="J424" s="3">
        <f t="shared" si="26"/>
        <v>4.4035484504299518</v>
      </c>
    </row>
    <row r="425" spans="1:10" x14ac:dyDescent="0.3">
      <c r="A425" s="3">
        <f t="shared" si="24"/>
        <v>2269</v>
      </c>
      <c r="G425" s="3">
        <f>carbondioxide!L525</f>
        <v>1421.1470742606191</v>
      </c>
      <c r="H425" s="3">
        <f t="shared" si="25"/>
        <v>8.7870996120134386</v>
      </c>
      <c r="I425" s="3">
        <f t="shared" si="27"/>
        <v>8.2577313866838118</v>
      </c>
      <c r="J425" s="3">
        <f t="shared" si="26"/>
        <v>4.4253309272809034</v>
      </c>
    </row>
    <row r="426" spans="1:10" x14ac:dyDescent="0.3">
      <c r="A426" s="3">
        <f t="shared" ref="A426:A456" si="28">1+A425</f>
        <v>2270</v>
      </c>
      <c r="G426" s="3">
        <f>carbondioxide!L526</f>
        <v>1424.7845373292753</v>
      </c>
      <c r="H426" s="3">
        <f t="shared" si="25"/>
        <v>8.8007755822545946</v>
      </c>
      <c r="I426" s="3">
        <f t="shared" si="27"/>
        <v>8.276899679571617</v>
      </c>
      <c r="J426" s="3">
        <f t="shared" si="26"/>
        <v>4.4470989618903118</v>
      </c>
    </row>
    <row r="427" spans="1:10" x14ac:dyDescent="0.3">
      <c r="A427" s="3">
        <f t="shared" si="28"/>
        <v>2271</v>
      </c>
      <c r="G427" s="3">
        <f>carbondioxide!L527</f>
        <v>1428.4153165760647</v>
      </c>
      <c r="H427" s="3">
        <f t="shared" si="25"/>
        <v>8.8143916487412994</v>
      </c>
      <c r="I427" s="3">
        <f t="shared" si="27"/>
        <v>8.2959969274268239</v>
      </c>
      <c r="J427" s="3">
        <f t="shared" si="26"/>
        <v>4.4688522299667417</v>
      </c>
    </row>
    <row r="428" spans="1:10" x14ac:dyDescent="0.3">
      <c r="A428" s="3">
        <f t="shared" si="28"/>
        <v>2272</v>
      </c>
      <c r="G428" s="3">
        <f>carbondioxide!L528</f>
        <v>1432.0394510039271</v>
      </c>
      <c r="H428" s="3">
        <f t="shared" si="25"/>
        <v>8.827948324961822</v>
      </c>
      <c r="I428" s="3">
        <f t="shared" si="27"/>
        <v>8.315023617544874</v>
      </c>
      <c r="J428" s="3">
        <f t="shared" si="26"/>
        <v>4.4905904118483146</v>
      </c>
    </row>
    <row r="429" spans="1:10" x14ac:dyDescent="0.3">
      <c r="A429" s="3">
        <f t="shared" si="28"/>
        <v>2273</v>
      </c>
      <c r="G429" s="3">
        <f>carbondioxide!L529</f>
        <v>1435.6569794620548</v>
      </c>
      <c r="H429" s="3">
        <f t="shared" si="25"/>
        <v>8.8414461187390163</v>
      </c>
      <c r="I429" s="3">
        <f t="shared" si="27"/>
        <v>8.3339802337272406</v>
      </c>
      <c r="J429" s="3">
        <f t="shared" si="26"/>
        <v>4.5123131924566708</v>
      </c>
    </row>
    <row r="430" spans="1:10" x14ac:dyDescent="0.3">
      <c r="A430" s="3">
        <f t="shared" si="28"/>
        <v>2274</v>
      </c>
      <c r="G430" s="3">
        <f>carbondioxide!L530</f>
        <v>1439.2679406387974</v>
      </c>
      <c r="H430" s="3">
        <f t="shared" si="25"/>
        <v>8.8548855322829603</v>
      </c>
      <c r="I430" s="3">
        <f t="shared" si="27"/>
        <v>8.3528672562653998</v>
      </c>
      <c r="J430" s="3">
        <f t="shared" si="26"/>
        <v>4.5340202612510874</v>
      </c>
    </row>
    <row r="431" spans="1:10" x14ac:dyDescent="0.3">
      <c r="A431" s="3">
        <f t="shared" si="28"/>
        <v>2275</v>
      </c>
      <c r="G431" s="3">
        <f>carbondioxide!L531</f>
        <v>1442.8723730548559</v>
      </c>
      <c r="H431" s="3">
        <f t="shared" si="25"/>
        <v>8.8682670622436639</v>
      </c>
      <c r="I431" s="3">
        <f t="shared" si="27"/>
        <v>8.371685161926548</v>
      </c>
      <c r="J431" s="3">
        <f t="shared" si="26"/>
        <v>4.555711312182769</v>
      </c>
    </row>
    <row r="432" spans="1:10" x14ac:dyDescent="0.3">
      <c r="A432" s="3">
        <f t="shared" si="28"/>
        <v>2276</v>
      </c>
      <c r="G432" s="3">
        <f>carbondioxide!L532</f>
        <v>1446.4703150567752</v>
      </c>
      <c r="H432" s="3">
        <f t="shared" si="25"/>
        <v>8.8815911997638555</v>
      </c>
      <c r="I432" s="3">
        <f t="shared" si="27"/>
        <v>8.3904344239410005</v>
      </c>
      <c r="J432" s="3">
        <f t="shared" si="26"/>
        <v>4.5773860436493141</v>
      </c>
    </row>
    <row r="433" spans="1:10" x14ac:dyDescent="0.3">
      <c r="A433" s="3">
        <f t="shared" si="28"/>
        <v>2277</v>
      </c>
      <c r="G433" s="3">
        <f>carbondioxide!L533</f>
        <v>1450.0618048107131</v>
      </c>
      <c r="H433" s="3">
        <f t="shared" si="25"/>
        <v>8.8948584305317695</v>
      </c>
      <c r="I433" s="3">
        <f t="shared" si="27"/>
        <v>8.4091155119912209</v>
      </c>
      <c r="J433" s="3">
        <f t="shared" si="26"/>
        <v>4.5990441584493711</v>
      </c>
    </row>
    <row r="434" spans="1:10" x14ac:dyDescent="0.3">
      <c r="A434" s="3">
        <f t="shared" si="28"/>
        <v>2278</v>
      </c>
      <c r="G434" s="3">
        <f>carbondioxide!L534</f>
        <v>1453.6468802964878</v>
      </c>
      <c r="H434" s="3">
        <f t="shared" si="25"/>
        <v>8.9080692348339792</v>
      </c>
      <c r="I434" s="3">
        <f t="shared" si="27"/>
        <v>8.4277288922024418</v>
      </c>
      <c r="J434" s="3">
        <f t="shared" si="26"/>
        <v>4.6206853637374889</v>
      </c>
    </row>
    <row r="435" spans="1:10" x14ac:dyDescent="0.3">
      <c r="A435" s="3">
        <f t="shared" si="28"/>
        <v>2279</v>
      </c>
      <c r="G435" s="3">
        <f>carbondioxide!L535</f>
        <v>1457.2255793018967</v>
      </c>
      <c r="H435" s="3">
        <f t="shared" si="25"/>
        <v>8.9212240876081967</v>
      </c>
      <c r="I435" s="3">
        <f t="shared" si="27"/>
        <v>8.4462750271348046</v>
      </c>
      <c r="J435" s="3">
        <f t="shared" si="26"/>
        <v>4.6423093709791701</v>
      </c>
    </row>
    <row r="436" spans="1:10" x14ac:dyDescent="0.3">
      <c r="A436" s="3">
        <f t="shared" si="28"/>
        <v>2280</v>
      </c>
      <c r="G436" s="3">
        <f>carbondioxide!L536</f>
        <v>1460.7979394172955</v>
      </c>
      <c r="H436" s="3">
        <f t="shared" si="25"/>
        <v>8.9343234584960367</v>
      </c>
      <c r="I436" s="3">
        <f t="shared" si="27"/>
        <v>8.4647543757769785</v>
      </c>
      <c r="J436" s="3">
        <f t="shared" si="26"/>
        <v>4.6639158959061344</v>
      </c>
    </row>
    <row r="437" spans="1:10" x14ac:dyDescent="0.3">
      <c r="A437" s="3">
        <f t="shared" si="28"/>
        <v>2281</v>
      </c>
      <c r="G437" s="3">
        <f>carbondioxide!L537</f>
        <v>1464.363998030437</v>
      </c>
      <c r="H437" s="3">
        <f t="shared" si="25"/>
        <v>8.94736781189577</v>
      </c>
      <c r="I437" s="3">
        <f t="shared" si="27"/>
        <v>8.4831673935412155</v>
      </c>
      <c r="J437" s="3">
        <f t="shared" si="26"/>
        <v>4.6855046584718005</v>
      </c>
    </row>
    <row r="438" spans="1:10" x14ac:dyDescent="0.3">
      <c r="A438" s="3">
        <f t="shared" si="28"/>
        <v>2282</v>
      </c>
      <c r="G438" s="3">
        <f>carbondioxide!L538</f>
        <v>1467.9237923215596</v>
      </c>
      <c r="H438" s="3">
        <f t="shared" si="25"/>
        <v>8.9603576070149664</v>
      </c>
      <c r="I438" s="3">
        <f t="shared" si="27"/>
        <v>8.501514532259792</v>
      </c>
      <c r="J438" s="3">
        <f t="shared" si="26"/>
        <v>4.7070753828069947</v>
      </c>
    </row>
    <row r="439" spans="1:10" x14ac:dyDescent="0.3">
      <c r="A439" s="3">
        <f t="shared" si="28"/>
        <v>2283</v>
      </c>
      <c r="G439" s="3">
        <f>carbondioxide!L539</f>
        <v>1471.4773592587185</v>
      </c>
      <c r="H439" s="3">
        <f t="shared" si="25"/>
        <v>8.9732932979230711</v>
      </c>
      <c r="I439" s="3">
        <f t="shared" si="27"/>
        <v>8.5197962401827798</v>
      </c>
      <c r="J439" s="3">
        <f t="shared" si="26"/>
        <v>4.7286277971758865</v>
      </c>
    </row>
    <row r="440" spans="1:10" x14ac:dyDescent="0.3">
      <c r="A440" s="3">
        <f t="shared" si="28"/>
        <v>2284</v>
      </c>
      <c r="G440" s="3">
        <f>carbondioxide!L540</f>
        <v>1475.0247355933582</v>
      </c>
      <c r="H440" s="3">
        <f t="shared" si="25"/>
        <v>8.9861753336038781</v>
      </c>
      <c r="I440" s="3">
        <f t="shared" si="27"/>
        <v>8.5380129619771079</v>
      </c>
      <c r="J440" s="3">
        <f t="shared" si="26"/>
        <v>4.7501616339321657</v>
      </c>
    </row>
    <row r="441" spans="1:10" x14ac:dyDescent="0.3">
      <c r="A441" s="3">
        <f t="shared" si="28"/>
        <v>2285</v>
      </c>
      <c r="G441" s="3">
        <f>carbondioxide!L541</f>
        <v>1478.5659578561165</v>
      </c>
      <c r="H441" s="3">
        <f t="shared" si="25"/>
        <v>8.999004158007887</v>
      </c>
      <c r="I441" s="3">
        <f t="shared" si="27"/>
        <v>8.5561651387268824</v>
      </c>
      <c r="J441" s="3">
        <f t="shared" si="26"/>
        <v>4.7716766294754613</v>
      </c>
    </row>
    <row r="442" spans="1:10" x14ac:dyDescent="0.3">
      <c r="A442" s="3">
        <f t="shared" si="28"/>
        <v>2286</v>
      </c>
      <c r="G442" s="3">
        <f>carbondioxide!L542</f>
        <v>1482.1010623528523</v>
      </c>
      <c r="H442" s="3">
        <f t="shared" si="25"/>
        <v>9.0117802101045204</v>
      </c>
      <c r="I442" s="3">
        <f t="shared" si="27"/>
        <v>8.5742532079348948</v>
      </c>
      <c r="J442" s="3">
        <f t="shared" si="26"/>
        <v>4.7931725242080097</v>
      </c>
    </row>
    <row r="443" spans="1:10" x14ac:dyDescent="0.3">
      <c r="A443" s="3">
        <f t="shared" si="28"/>
        <v>2287</v>
      </c>
      <c r="G443" s="3">
        <f>carbondioxide!L543</f>
        <v>1485.6300851608978</v>
      </c>
      <c r="H443" s="3">
        <f t="shared" si="25"/>
        <v>9.0245039239341782</v>
      </c>
      <c r="I443" s="3">
        <f t="shared" si="27"/>
        <v>8.592277603525309</v>
      </c>
      <c r="J443" s="3">
        <f t="shared" si="26"/>
        <v>4.8146490624915783</v>
      </c>
    </row>
    <row r="444" spans="1:10" x14ac:dyDescent="0.3">
      <c r="A444" s="3">
        <f t="shared" si="28"/>
        <v>2288</v>
      </c>
      <c r="G444" s="3">
        <f>carbondioxide!L544</f>
        <v>1489.1530621255229</v>
      </c>
      <c r="H444" s="3">
        <f t="shared" si="25"/>
        <v>9.0371757286601628</v>
      </c>
      <c r="I444" s="3">
        <f t="shared" si="27"/>
        <v>8.6102387558474547</v>
      </c>
      <c r="J444" s="3">
        <f t="shared" si="26"/>
        <v>4.8361059926046499</v>
      </c>
    </row>
    <row r="445" spans="1:10" x14ac:dyDescent="0.3">
      <c r="A445" s="3">
        <f t="shared" si="28"/>
        <v>2289</v>
      </c>
      <c r="G445" s="3">
        <f>carbondioxide!L545</f>
        <v>1492.6700288566092</v>
      </c>
      <c r="H445" s="3">
        <f t="shared" si="25"/>
        <v>9.049796048620383</v>
      </c>
      <c r="I445" s="3">
        <f t="shared" si="27"/>
        <v>8.6281370916807063</v>
      </c>
      <c r="J445" s="3">
        <f t="shared" si="26"/>
        <v>4.8575430666998693</v>
      </c>
    </row>
    <row r="446" spans="1:10" x14ac:dyDescent="0.3">
      <c r="A446" s="3">
        <f t="shared" si="28"/>
        <v>2290</v>
      </c>
      <c r="G446" s="3">
        <f>carbondioxide!L546</f>
        <v>1496.1810207255282</v>
      </c>
      <c r="H446" s="3">
        <f t="shared" si="25"/>
        <v>9.0623653033788916</v>
      </c>
      <c r="I446" s="3">
        <f t="shared" si="27"/>
        <v>8.645973034240404</v>
      </c>
      <c r="J446" s="3">
        <f t="shared" si="26"/>
        <v>4.8789600407617604</v>
      </c>
    </row>
    <row r="447" spans="1:10" x14ac:dyDescent="0.3">
      <c r="A447" s="3">
        <f t="shared" si="28"/>
        <v>2291</v>
      </c>
      <c r="G447" s="3">
        <f>carbondioxide!L547</f>
        <v>1499.6860728622187</v>
      </c>
      <c r="H447" s="3">
        <f t="shared" si="25"/>
        <v>9.0748839077772239</v>
      </c>
      <c r="I447" s="3">
        <f t="shared" si="27"/>
        <v>8.6637470031847723</v>
      </c>
      <c r="J447" s="3">
        <f t="shared" si="26"/>
        <v>4.9003566745647191</v>
      </c>
    </row>
    <row r="448" spans="1:10" x14ac:dyDescent="0.3">
      <c r="A448" s="3">
        <f t="shared" si="28"/>
        <v>2292</v>
      </c>
      <c r="G448" s="3">
        <f>carbondioxide!L548</f>
        <v>1503.1852201524528</v>
      </c>
      <c r="H448" s="3">
        <f t="shared" si="25"/>
        <v>9.0873522719854893</v>
      </c>
      <c r="I448" s="3">
        <f t="shared" si="27"/>
        <v>8.6814594146228092</v>
      </c>
      <c r="J448" s="3">
        <f t="shared" si="26"/>
        <v>4.9217327316312813</v>
      </c>
    </row>
    <row r="449" spans="1:10" x14ac:dyDescent="0.3">
      <c r="A449" s="3">
        <f t="shared" si="28"/>
        <v>2293</v>
      </c>
      <c r="G449" s="3">
        <f>carbondioxide!L549</f>
        <v>1506.6784972352941</v>
      </c>
      <c r="H449" s="3">
        <f t="shared" si="25"/>
        <v>9.0997708015532659</v>
      </c>
      <c r="I449" s="3">
        <f t="shared" si="27"/>
        <v>8.6991106811231003</v>
      </c>
      <c r="J449" s="3">
        <f t="shared" si="26"/>
        <v>4.9430879791906728</v>
      </c>
    </row>
    <row r="450" spans="1:10" x14ac:dyDescent="0.3">
      <c r="A450" s="3">
        <f t="shared" si="28"/>
        <v>2294</v>
      </c>
      <c r="G450" s="3">
        <f>carbondioxide!L550</f>
        <v>1510.1659385007345</v>
      </c>
      <c r="H450" s="3">
        <f t="shared" si="25"/>
        <v>9.1121398974602261</v>
      </c>
      <c r="I450" s="3">
        <f t="shared" si="27"/>
        <v>8.7167012117235281</v>
      </c>
      <c r="J450" s="3">
        <f t="shared" si="26"/>
        <v>4.9644221881376493</v>
      </c>
    </row>
    <row r="451" spans="1:10" x14ac:dyDescent="0.3">
      <c r="A451" s="3">
        <f t="shared" si="28"/>
        <v>2295</v>
      </c>
      <c r="G451" s="3">
        <f>carbondioxide!L551</f>
        <v>1513.6475780875112</v>
      </c>
      <c r="H451" s="3">
        <f t="shared" si="25"/>
        <v>9.1244599561665467</v>
      </c>
      <c r="I451" s="3">
        <f t="shared" si="27"/>
        <v>8.7342314119418383</v>
      </c>
      <c r="J451" s="3">
        <f t="shared" si="26"/>
        <v>4.9857351329916169</v>
      </c>
    </row>
    <row r="452" spans="1:10" x14ac:dyDescent="0.3">
      <c r="A452" s="3">
        <f t="shared" si="28"/>
        <v>2296</v>
      </c>
      <c r="G452" s="3">
        <f>carbondioxide!L552</f>
        <v>1517.1234498810925</v>
      </c>
      <c r="H452" s="3">
        <f t="shared" si="25"/>
        <v>9.1367313696630195</v>
      </c>
      <c r="I452" s="3">
        <f t="shared" si="27"/>
        <v>8.7517016837870294</v>
      </c>
      <c r="J452" s="3">
        <f t="shared" si="26"/>
        <v>5.0070265918560537</v>
      </c>
    </row>
    <row r="453" spans="1:10" x14ac:dyDescent="0.3">
      <c r="A453" s="3">
        <f t="shared" si="28"/>
        <v>2297</v>
      </c>
      <c r="G453" s="3">
        <f>carbondioxide!L553</f>
        <v>1520.5935875118332</v>
      </c>
      <c r="H453" s="3">
        <f t="shared" si="25"/>
        <v>9.1489545255209226</v>
      </c>
      <c r="I453" s="3">
        <f t="shared" si="27"/>
        <v>8.7691124257715298</v>
      </c>
      <c r="J453" s="3">
        <f t="shared" si="26"/>
        <v>5.0282963463782213</v>
      </c>
    </row>
    <row r="454" spans="1:10" x14ac:dyDescent="0.3">
      <c r="A454" s="3">
        <f t="shared" si="28"/>
        <v>2298</v>
      </c>
      <c r="G454" s="3">
        <f>carbondioxide!L554</f>
        <v>1524.0580243532911</v>
      </c>
      <c r="H454" s="3">
        <f t="shared" si="25"/>
        <v>9.1611298069415845</v>
      </c>
      <c r="I454" s="3">
        <f t="shared" si="27"/>
        <v>8.7864640329241439</v>
      </c>
      <c r="J454" s="3">
        <f t="shared" si="26"/>
        <v>5.0495441817091757</v>
      </c>
    </row>
    <row r="455" spans="1:10" x14ac:dyDescent="0.3">
      <c r="A455" s="3">
        <f t="shared" si="28"/>
        <v>2299</v>
      </c>
      <c r="G455" s="3">
        <f>carbondioxide!L555</f>
        <v>1527.5167935207014</v>
      </c>
      <c r="H455" s="3">
        <f t="shared" ref="H455:H456" si="29">H$3*LN(G455/G$3)</f>
        <v>9.1732575928056921</v>
      </c>
      <c r="I455" s="3">
        <f t="shared" si="27"/>
        <v>8.803756896803721</v>
      </c>
      <c r="J455" s="3">
        <f t="shared" ref="J455:J456" si="30">J454+J$3*(I454-J454)</f>
        <v>5.0707698864640767</v>
      </c>
    </row>
    <row r="456" spans="1:10" x14ac:dyDescent="0.3">
      <c r="A456" s="3">
        <f t="shared" si="28"/>
        <v>2300</v>
      </c>
      <c r="G456" s="3">
        <f>carbondioxide!L556</f>
        <v>1530.9699278696039</v>
      </c>
      <c r="H456" s="3">
        <f t="shared" si="29"/>
        <v>9.1853382577222664</v>
      </c>
      <c r="I456" s="3">
        <f t="shared" ref="I456" si="31">I455+I$3*(I$4*H456-I455)+I$5*(J455-I455)</f>
        <v>8.8209914055135172</v>
      </c>
      <c r="J456" s="3">
        <f t="shared" si="30"/>
        <v>5.0919732526828057</v>
      </c>
    </row>
    <row r="457" spans="1:10" x14ac:dyDescent="0.3">
      <c r="A457" s="3"/>
    </row>
    <row r="458" spans="1:10" x14ac:dyDescent="0.3">
      <c r="A458" s="3"/>
    </row>
    <row r="459" spans="1:10" x14ac:dyDescent="0.3">
      <c r="A459" s="3"/>
    </row>
    <row r="460" spans="1:10" x14ac:dyDescent="0.3">
      <c r="A460" s="3"/>
    </row>
    <row r="461" spans="1:10" x14ac:dyDescent="0.3">
      <c r="A461" s="3"/>
    </row>
    <row r="462" spans="1:10" x14ac:dyDescent="0.3">
      <c r="A462" s="3"/>
    </row>
    <row r="463" spans="1:10" x14ac:dyDescent="0.3">
      <c r="A463" s="3"/>
    </row>
    <row r="464" spans="1:10" x14ac:dyDescent="0.3">
      <c r="A464" s="3"/>
    </row>
    <row r="465" spans="1:1" x14ac:dyDescent="0.3">
      <c r="A465" s="3"/>
    </row>
    <row r="466" spans="1:1" x14ac:dyDescent="0.3">
      <c r="A466" s="3"/>
    </row>
    <row r="467" spans="1:1" x14ac:dyDescent="0.3">
      <c r="A467" s="3"/>
    </row>
    <row r="468" spans="1:1" x14ac:dyDescent="0.3">
      <c r="A468" s="3"/>
    </row>
    <row r="469" spans="1:1" x14ac:dyDescent="0.3">
      <c r="A469" s="3"/>
    </row>
    <row r="470" spans="1:1" x14ac:dyDescent="0.3">
      <c r="A47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346"/>
  <sheetViews>
    <sheetView tabSelected="1" zoomScale="140" zoomScaleNormal="140" workbookViewId="0">
      <pane xSplit="1" ySplit="5" topLeftCell="BD6" activePane="bottomRight" state="frozen"/>
      <selection pane="topRight" activeCell="B1" sqref="B1"/>
      <selection pane="bottomLeft" activeCell="A6" sqref="A6"/>
      <selection pane="bottomRight" activeCell="BL11" sqref="BL11"/>
    </sheetView>
  </sheetViews>
  <sheetFormatPr defaultRowHeight="14.4" x14ac:dyDescent="0.3"/>
  <cols>
    <col min="5" max="7" width="9.109375"/>
    <col min="11" max="16" width="9.109375"/>
    <col min="20" max="25" width="9.109375"/>
    <col min="41" max="43" width="9.109375"/>
    <col min="53" max="53" width="9.109375"/>
    <col min="63" max="63" width="15.33203125" bestFit="1" customWidth="1"/>
  </cols>
  <sheetData>
    <row r="1" spans="1:69" x14ac:dyDescent="0.3">
      <c r="B1" t="s">
        <v>43</v>
      </c>
      <c r="AI1" t="s">
        <v>11</v>
      </c>
      <c r="AR1" s="1"/>
      <c r="AS1" s="1"/>
      <c r="AT1" s="1"/>
      <c r="AZ1" s="13"/>
      <c r="BL1" t="s">
        <v>60</v>
      </c>
      <c r="BO1" t="s">
        <v>59</v>
      </c>
    </row>
    <row r="2" spans="1:69" x14ac:dyDescent="0.3">
      <c r="B2" t="s">
        <v>22</v>
      </c>
      <c r="D2" s="1"/>
      <c r="E2" t="s">
        <v>32</v>
      </c>
      <c r="H2" t="s">
        <v>23</v>
      </c>
      <c r="K2" t="s">
        <v>33</v>
      </c>
      <c r="N2" t="s">
        <v>34</v>
      </c>
      <c r="Q2" t="s">
        <v>24</v>
      </c>
      <c r="T2" t="s">
        <v>37</v>
      </c>
      <c r="W2" t="s">
        <v>39</v>
      </c>
      <c r="Z2" t="s">
        <v>21</v>
      </c>
      <c r="AC2" t="s">
        <v>40</v>
      </c>
      <c r="AF2" t="s">
        <v>39</v>
      </c>
      <c r="AI2" t="s">
        <v>44</v>
      </c>
      <c r="AL2" t="s">
        <v>45</v>
      </c>
      <c r="AO2" t="s">
        <v>48</v>
      </c>
      <c r="AR2" t="s">
        <v>46</v>
      </c>
      <c r="AU2" t="s">
        <v>47</v>
      </c>
      <c r="AX2" t="s">
        <v>49</v>
      </c>
      <c r="AZ2" s="13"/>
      <c r="BB2" t="s">
        <v>50</v>
      </c>
      <c r="BE2" t="s">
        <v>51</v>
      </c>
      <c r="BH2" t="s">
        <v>52</v>
      </c>
      <c r="BK2" t="s">
        <v>57</v>
      </c>
      <c r="BL2" t="s">
        <v>25</v>
      </c>
      <c r="BM2" t="s">
        <v>26</v>
      </c>
      <c r="BN2" t="s">
        <v>27</v>
      </c>
      <c r="BO2" t="s">
        <v>25</v>
      </c>
      <c r="BP2" t="s">
        <v>26</v>
      </c>
      <c r="BQ2" t="s">
        <v>27</v>
      </c>
    </row>
    <row r="3" spans="1:69" x14ac:dyDescent="0.3">
      <c r="B3" t="s">
        <v>28</v>
      </c>
      <c r="E3" t="s">
        <v>36</v>
      </c>
      <c r="H3" t="s">
        <v>29</v>
      </c>
      <c r="K3" t="s">
        <v>35</v>
      </c>
      <c r="N3" t="s">
        <v>36</v>
      </c>
      <c r="Q3" t="s">
        <v>30</v>
      </c>
      <c r="T3" t="s">
        <v>38</v>
      </c>
      <c r="W3" t="s">
        <v>42</v>
      </c>
      <c r="Z3" t="s">
        <v>31</v>
      </c>
      <c r="AC3" t="s">
        <v>41</v>
      </c>
      <c r="AF3" t="s">
        <v>42</v>
      </c>
      <c r="AO3" s="1"/>
      <c r="AP3" s="1"/>
      <c r="AQ3" s="1"/>
      <c r="AX3" t="s">
        <v>54</v>
      </c>
      <c r="BB3" t="s">
        <v>53</v>
      </c>
      <c r="BE3" t="s">
        <v>55</v>
      </c>
      <c r="BH3" t="s">
        <v>56</v>
      </c>
      <c r="BL3" s="8">
        <v>5.8778483527024656</v>
      </c>
      <c r="BM3" s="8">
        <v>3.5745087861510476</v>
      </c>
      <c r="BN3" s="8">
        <v>1.9617168218307965</v>
      </c>
      <c r="BO3" s="8">
        <v>0</v>
      </c>
      <c r="BP3" s="8">
        <v>0</v>
      </c>
      <c r="BQ3" s="8">
        <v>0</v>
      </c>
    </row>
    <row r="4" spans="1:69" x14ac:dyDescent="0.3">
      <c r="B4" t="s">
        <v>25</v>
      </c>
      <c r="C4" t="s">
        <v>26</v>
      </c>
      <c r="D4" t="s">
        <v>27</v>
      </c>
      <c r="E4" t="s">
        <v>25</v>
      </c>
      <c r="F4" t="s">
        <v>26</v>
      </c>
      <c r="G4" t="s">
        <v>27</v>
      </c>
      <c r="H4" t="s">
        <v>25</v>
      </c>
      <c r="I4" t="s">
        <v>26</v>
      </c>
      <c r="J4" t="s">
        <v>27</v>
      </c>
      <c r="K4" t="s">
        <v>25</v>
      </c>
      <c r="L4" t="s">
        <v>26</v>
      </c>
      <c r="M4" t="s">
        <v>27</v>
      </c>
      <c r="N4" t="s">
        <v>25</v>
      </c>
      <c r="O4" t="s">
        <v>26</v>
      </c>
      <c r="P4" t="s">
        <v>27</v>
      </c>
      <c r="Q4" t="s">
        <v>25</v>
      </c>
      <c r="R4" t="s">
        <v>26</v>
      </c>
      <c r="S4" t="s">
        <v>27</v>
      </c>
      <c r="T4" t="s">
        <v>25</v>
      </c>
      <c r="U4" t="s">
        <v>26</v>
      </c>
      <c r="V4" t="s">
        <v>27</v>
      </c>
      <c r="Z4" t="s">
        <v>25</v>
      </c>
      <c r="AA4" t="s">
        <v>26</v>
      </c>
      <c r="AB4" t="s">
        <v>27</v>
      </c>
      <c r="AC4" t="s">
        <v>25</v>
      </c>
      <c r="AD4" t="s">
        <v>26</v>
      </c>
      <c r="AE4" t="s">
        <v>27</v>
      </c>
      <c r="AF4" t="s">
        <v>25</v>
      </c>
      <c r="AG4" t="s">
        <v>26</v>
      </c>
      <c r="AH4" t="s">
        <v>27</v>
      </c>
      <c r="AI4" t="s">
        <v>25</v>
      </c>
      <c r="AJ4" t="s">
        <v>26</v>
      </c>
      <c r="AK4" t="s">
        <v>27</v>
      </c>
      <c r="AL4" t="s">
        <v>25</v>
      </c>
      <c r="AM4" t="s">
        <v>26</v>
      </c>
      <c r="AN4" t="s">
        <v>27</v>
      </c>
      <c r="AO4" t="s">
        <v>25</v>
      </c>
      <c r="AP4" t="s">
        <v>26</v>
      </c>
      <c r="AQ4" t="s">
        <v>27</v>
      </c>
      <c r="AR4" t="s">
        <v>25</v>
      </c>
      <c r="AS4" t="s">
        <v>26</v>
      </c>
      <c r="AT4" t="s">
        <v>27</v>
      </c>
      <c r="AU4" t="s">
        <v>25</v>
      </c>
      <c r="AV4" t="s">
        <v>26</v>
      </c>
      <c r="AW4" t="s">
        <v>27</v>
      </c>
      <c r="AX4" t="s">
        <v>25</v>
      </c>
      <c r="AY4" t="s">
        <v>26</v>
      </c>
      <c r="AZ4" t="s">
        <v>27</v>
      </c>
      <c r="BA4" t="s">
        <v>58</v>
      </c>
      <c r="BB4" t="s">
        <v>25</v>
      </c>
      <c r="BC4" t="s">
        <v>26</v>
      </c>
      <c r="BD4" t="s">
        <v>27</v>
      </c>
      <c r="BE4" t="s">
        <v>25</v>
      </c>
      <c r="BF4" t="s">
        <v>26</v>
      </c>
      <c r="BG4" t="s">
        <v>27</v>
      </c>
      <c r="BH4" t="s">
        <v>25</v>
      </c>
      <c r="BI4" t="s">
        <v>26</v>
      </c>
      <c r="BJ4" t="s">
        <v>27</v>
      </c>
      <c r="BK4" t="s">
        <v>58</v>
      </c>
      <c r="BL4" s="8">
        <v>-2.3072726579415157</v>
      </c>
      <c r="BM4" s="8">
        <v>-1.7044356336003916</v>
      </c>
      <c r="BN4" s="8">
        <v>-1.2610689014879743</v>
      </c>
      <c r="BO4" s="13">
        <v>0.55625502368488189</v>
      </c>
      <c r="BP4" s="13">
        <v>0.25614242432509837</v>
      </c>
      <c r="BQ4" s="13">
        <v>6.5535372701661904E-2</v>
      </c>
    </row>
    <row r="5" spans="1:69" x14ac:dyDescent="0.3">
      <c r="E5">
        <v>0.95</v>
      </c>
      <c r="T5" s="13">
        <f>(T56/T6)^(1/50)</f>
        <v>0.98926538646072704</v>
      </c>
      <c r="U5" s="13">
        <f>(U55/U17)^(1/38)</f>
        <v>0.98782001842808731</v>
      </c>
      <c r="V5" s="13">
        <f>(V55/V17)^(1/38)</f>
        <v>0.9902574642687062</v>
      </c>
      <c r="AC5" s="13">
        <f>(AC54/AC6)^(1/48)</f>
        <v>0.9959495962543532</v>
      </c>
      <c r="AD5" s="13">
        <f>(AD54/AD17)^(1/37)</f>
        <v>1.0002967383076351</v>
      </c>
      <c r="AE5" s="13">
        <f>(AE54/AE17)^(1/37)</f>
        <v>1.0097937136394748</v>
      </c>
      <c r="AI5">
        <v>0.1</v>
      </c>
      <c r="AL5" s="7">
        <v>2.0621120954280189E-2</v>
      </c>
      <c r="AM5" s="7">
        <v>2.597717365323109E-2</v>
      </c>
      <c r="AN5" s="7">
        <v>2.3564574154817539E-2</v>
      </c>
      <c r="AO5">
        <v>0.99</v>
      </c>
      <c r="AP5">
        <v>0.99</v>
      </c>
      <c r="AQ5">
        <v>0.99</v>
      </c>
      <c r="AR5">
        <v>0.2</v>
      </c>
      <c r="AU5">
        <v>0.2</v>
      </c>
      <c r="BB5">
        <v>0.1</v>
      </c>
      <c r="BC5">
        <v>0.1</v>
      </c>
      <c r="BD5">
        <v>0.1</v>
      </c>
      <c r="BK5">
        <v>0.03</v>
      </c>
      <c r="BL5" s="8">
        <v>0</v>
      </c>
      <c r="BM5" s="8">
        <v>0</v>
      </c>
      <c r="BN5" s="8">
        <v>0</v>
      </c>
      <c r="BO5" s="13">
        <v>-1.1349593951160645E-2</v>
      </c>
      <c r="BP5" s="13">
        <v>-1.0562444405667358E-2</v>
      </c>
      <c r="BQ5" s="13">
        <v>-1.0062573529094615E-2</v>
      </c>
    </row>
    <row r="6" spans="1:69" x14ac:dyDescent="0.3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0">I6/C6*1000</f>
        <v>697.25863279955922</v>
      </c>
      <c r="M6" s="1">
        <f t="shared" ref="M6:M56" si="1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8">
        <f>Z6/Q6</f>
        <v>2.8356669670282599</v>
      </c>
      <c r="AD6" s="8"/>
      <c r="AE6" s="8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0">
        <v>5.4987204573049659</v>
      </c>
      <c r="AM6" s="10">
        <v>0.65239274196947328</v>
      </c>
      <c r="AN6" s="10">
        <v>0.28307973745082027</v>
      </c>
      <c r="AO6" s="10"/>
      <c r="AP6" s="10"/>
      <c r="AQ6" s="10"/>
      <c r="AR6" s="1">
        <f t="shared" ref="AR6:AT7" si="2">AL6*AI6^$AR$5*B6^(1-$AR$5)</f>
        <v>7556.3586294233037</v>
      </c>
      <c r="AS6" s="1">
        <f t="shared" si="2"/>
        <v>832.77786225962802</v>
      </c>
      <c r="AT6" s="1">
        <f t="shared" si="2"/>
        <v>261.95185555434682</v>
      </c>
      <c r="AU6" s="1">
        <f t="shared" ref="AU6:AW7" si="3">$AU$5*AR6</f>
        <v>1511.2717258846608</v>
      </c>
      <c r="AV6" s="1">
        <f t="shared" si="3"/>
        <v>166.55557245192563</v>
      </c>
      <c r="AW6" s="1">
        <f t="shared" si="3"/>
        <v>52.390371110869367</v>
      </c>
      <c r="AX6">
        <v>0</v>
      </c>
      <c r="AY6">
        <v>0</v>
      </c>
      <c r="AZ6">
        <v>0</v>
      </c>
      <c r="BA6">
        <f t="shared" ref="BA6:BA69" si="4">(AX6*Z6+AY6*AA6+AZ6*AB6)/(Z6+AA6+AB6)</f>
        <v>0</v>
      </c>
      <c r="BB6">
        <f>BB$5*AX6^2</f>
        <v>0</v>
      </c>
      <c r="BC6">
        <f t="shared" ref="BC6:BC69" si="5">BC$5*AY6^2</f>
        <v>0</v>
      </c>
      <c r="BD6">
        <f t="shared" ref="BD6:BD69" si="6">BD$5*AZ6^2</f>
        <v>0</v>
      </c>
      <c r="BE6">
        <f t="shared" ref="BE6:BE69" si="7">BB6*AR6</f>
        <v>0</v>
      </c>
      <c r="BF6">
        <f t="shared" ref="BF6:BF69" si="8">BC6*AS6</f>
        <v>0</v>
      </c>
      <c r="BG6">
        <f t="shared" ref="BG6:BG69" si="9">BD6*AT6</f>
        <v>0</v>
      </c>
      <c r="BH6">
        <f>2*BB$5*AX6*AR6/Z6*1000</f>
        <v>0</v>
      </c>
      <c r="BI6">
        <f>2*BC$5*AY6*AS6/AA6*1000</f>
        <v>0</v>
      </c>
      <c r="BJ6">
        <f>2*BD$5*AZ6*AT6/AB6*1000</f>
        <v>0</v>
      </c>
      <c r="BL6" s="8">
        <f>BL$3*temperature!$I116+BL$4*temperature!$I116^2</f>
        <v>1.2113748272250675</v>
      </c>
      <c r="BM6" s="8">
        <f>BM$3*temperature!$I116+BM$4*temperature!$I116^2</f>
        <v>0.7212630583391958</v>
      </c>
      <c r="BN6" s="8">
        <f>BN$3*temperature!$I116+BN$4*temperature!$I116^2</f>
        <v>0.3791757788666576</v>
      </c>
      <c r="BO6" s="8"/>
      <c r="BP6" s="8"/>
      <c r="BQ6" s="8"/>
    </row>
    <row r="7" spans="1:69" x14ac:dyDescent="0.3">
      <c r="A7">
        <v>1961</v>
      </c>
      <c r="B7" s="1">
        <v>765.20640414189029</v>
      </c>
      <c r="C7" s="1">
        <v>1199.703955575138</v>
      </c>
      <c r="D7" s="1">
        <v>1092.2120901999997</v>
      </c>
      <c r="E7" s="7">
        <f>B7/B6-1</f>
        <v>1.4029490273445022E-2</v>
      </c>
      <c r="F7" s="7">
        <f t="shared" ref="F7:F56" si="10">C7/C6-1</f>
        <v>4.4742751822579585E-3</v>
      </c>
      <c r="G7" s="7">
        <f t="shared" ref="G7:G56" si="11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12">H7/B7*1000</f>
        <v>10374.543560290858</v>
      </c>
      <c r="L7" s="1">
        <f t="shared" si="0"/>
        <v>716.13031193663812</v>
      </c>
      <c r="M7" s="1">
        <f t="shared" si="1"/>
        <v>249.32942065068096</v>
      </c>
      <c r="N7" s="7">
        <f>K7/K6-1</f>
        <v>3.6058904046237572E-2</v>
      </c>
      <c r="O7" s="7">
        <f t="shared" ref="O7:O56" si="13">L7/L6-1</f>
        <v>2.7065536731051054E-2</v>
      </c>
      <c r="P7" s="7">
        <f t="shared" ref="P7:P56" si="14">M7/M6-1</f>
        <v>1.5383374150363061E-2</v>
      </c>
      <c r="Q7" s="1">
        <v>1869.6711979999998</v>
      </c>
      <c r="R7" s="1"/>
      <c r="S7" s="1"/>
      <c r="T7" s="1">
        <f t="shared" ref="T7:T56" si="15">Q7/H7*1000</f>
        <v>235.51449599802709</v>
      </c>
      <c r="U7" s="1"/>
      <c r="V7" s="1"/>
      <c r="W7" s="7">
        <f>T7/T6-1</f>
        <v>-2.396494319405873E-2</v>
      </c>
      <c r="X7" s="7"/>
      <c r="Y7" s="7"/>
      <c r="Z7" s="1">
        <v>5280.5588133332403</v>
      </c>
      <c r="AA7" s="1">
        <v>2464.0956550000001</v>
      </c>
      <c r="AB7" s="1">
        <v>344.64922500000011</v>
      </c>
      <c r="AC7" s="8">
        <f t="shared" ref="AC7:AC54" si="16">Z7/Q7</f>
        <v>2.8243248433103587</v>
      </c>
      <c r="AD7" s="8"/>
      <c r="AE7" s="8"/>
      <c r="AF7" s="7">
        <f>AC7/AC6-1</f>
        <v>-3.9998081050355294E-3</v>
      </c>
      <c r="AG7" s="7"/>
      <c r="AH7" s="7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0">
        <f t="shared" ref="AL7:AL38" si="17">(1+AL$5)*AL6</f>
        <v>5.6121102369488263</v>
      </c>
      <c r="AM7" s="10">
        <f t="shared" ref="AM7:AM38" si="18">(1+AM$5)*AM6</f>
        <v>0.66934006151772185</v>
      </c>
      <c r="AN7" s="10">
        <f t="shared" ref="AN7:AN38" si="19">(1+AN$5)*AN6</f>
        <v>0.28975039091570642</v>
      </c>
      <c r="AO7" s="7">
        <f>AL7/AL6-1</f>
        <v>2.0621120954280148E-2</v>
      </c>
      <c r="AP7" s="7">
        <f t="shared" ref="AP7:AP56" si="20">AM7/AM6-1</f>
        <v>2.5977173653231045E-2</v>
      </c>
      <c r="AQ7" s="7">
        <f t="shared" ref="AQ7:AQ56" si="21">AN7/AN6-1</f>
        <v>2.3564574154817608E-2</v>
      </c>
      <c r="AR7" s="1">
        <f t="shared" si="2"/>
        <v>7798.6168086266016</v>
      </c>
      <c r="AS7" s="1">
        <f t="shared" si="2"/>
        <v>857.46800770244613</v>
      </c>
      <c r="AT7" s="1">
        <f t="shared" si="2"/>
        <v>273.22466945726796</v>
      </c>
      <c r="AU7" s="1">
        <f t="shared" si="3"/>
        <v>1559.7233617253205</v>
      </c>
      <c r="AV7" s="1">
        <f t="shared" si="3"/>
        <v>171.49360154048924</v>
      </c>
      <c r="AW7" s="1">
        <f t="shared" si="3"/>
        <v>54.644933891453597</v>
      </c>
      <c r="AX7">
        <v>0</v>
      </c>
      <c r="AY7">
        <v>0</v>
      </c>
      <c r="AZ7">
        <v>0</v>
      </c>
      <c r="BA7">
        <f t="shared" si="4"/>
        <v>0</v>
      </c>
      <c r="BB7">
        <f t="shared" ref="BB7:BB70" si="22">BB$5*AX7^2</f>
        <v>0</v>
      </c>
      <c r="BC7">
        <f t="shared" si="5"/>
        <v>0</v>
      </c>
      <c r="BD7">
        <f t="shared" si="6"/>
        <v>0</v>
      </c>
      <c r="BE7">
        <f t="shared" si="7"/>
        <v>0</v>
      </c>
      <c r="BF7">
        <f t="shared" si="8"/>
        <v>0</v>
      </c>
      <c r="BG7">
        <f t="shared" si="9"/>
        <v>0</v>
      </c>
      <c r="BH7">
        <f t="shared" ref="BH7:BH70" si="23">2*BB$5*AX7*AR7/Z7*1000</f>
        <v>0</v>
      </c>
      <c r="BI7">
        <f t="shared" ref="BI7:BI70" si="24">2*BC$5*AY7*AS7/AA7*1000</f>
        <v>0</v>
      </c>
      <c r="BJ7">
        <f t="shared" ref="BJ7:BJ70" si="25">2*BD$5*AZ7*AT7/AB7*1000</f>
        <v>0</v>
      </c>
      <c r="BK7" s="7">
        <f t="shared" ref="BK7:BK70" si="26">SUM(H7:J7)*SUM(B6:D6)/SUM(H6:J6)/SUM(B7:D7)-1+BK$5</f>
        <v>6.4255530852422166E-2</v>
      </c>
      <c r="BL7" s="8">
        <f>BL$3*temperature!$I117+BL$4*temperature!$I117^2</f>
        <v>1.2413539884122411</v>
      </c>
      <c r="BM7" s="8">
        <f>BM$3*temperature!$I117+BM$4*temperature!$I117^2</f>
        <v>0.73863494436525468</v>
      </c>
      <c r="BN7" s="8">
        <f>BN$3*temperature!$I117+BN$4*temperature!$I117^2</f>
        <v>0.38778073008325392</v>
      </c>
      <c r="BO7" s="8"/>
      <c r="BP7" s="8"/>
      <c r="BQ7" s="8"/>
    </row>
    <row r="8" spans="1:69" x14ac:dyDescent="0.3">
      <c r="A8">
        <v>1962</v>
      </c>
      <c r="B8" s="1">
        <v>774.39776372023073</v>
      </c>
      <c r="C8" s="1">
        <v>1217.6206076086175</v>
      </c>
      <c r="D8" s="1">
        <v>1118.5717372000001</v>
      </c>
      <c r="E8" s="7">
        <f t="shared" ref="E8:E56" si="27">B8/B7-1</f>
        <v>1.2011608277962216E-2</v>
      </c>
      <c r="F8" s="7">
        <f t="shared" si="10"/>
        <v>1.4934227690272417E-2</v>
      </c>
      <c r="G8" s="7">
        <f t="shared" si="11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12"/>
        <v>10853.231541603849</v>
      </c>
      <c r="L8" s="1">
        <f t="shared" si="0"/>
        <v>729.97411757378313</v>
      </c>
      <c r="M8" s="1">
        <f t="shared" si="1"/>
        <v>252.72333136908375</v>
      </c>
      <c r="N8" s="7">
        <f t="shared" ref="N8:N56" si="28">K8/K7-1</f>
        <v>4.6140630528093363E-2</v>
      </c>
      <c r="O8" s="7">
        <f t="shared" si="13"/>
        <v>1.9331405760087295E-2</v>
      </c>
      <c r="P8" s="7">
        <f t="shared" si="14"/>
        <v>1.3612154993765335E-2</v>
      </c>
      <c r="Q8" s="1">
        <v>1971.492958</v>
      </c>
      <c r="R8" s="1"/>
      <c r="S8" s="1"/>
      <c r="T8" s="1">
        <f t="shared" si="15"/>
        <v>234.56978602809116</v>
      </c>
      <c r="U8" s="1"/>
      <c r="V8" s="1"/>
      <c r="W8" s="7">
        <f t="shared" ref="W8:W56" si="29">T8/T7-1</f>
        <v>-4.0112603936864888E-3</v>
      </c>
      <c r="X8" s="7"/>
      <c r="Y8" s="7"/>
      <c r="Z8" s="1">
        <v>5522.5510307048735</v>
      </c>
      <c r="AA8" s="1">
        <v>2462.8378739999998</v>
      </c>
      <c r="AB8" s="1">
        <v>364.49029100000098</v>
      </c>
      <c r="AC8" s="8">
        <f t="shared" si="16"/>
        <v>2.8012025142140393</v>
      </c>
      <c r="AD8" s="8"/>
      <c r="AE8" s="8"/>
      <c r="AF8" s="7">
        <f t="shared" ref="AF8:AF54" si="30">AC8/AC7-1</f>
        <v>-8.1868518598653406E-3</v>
      </c>
      <c r="AG8" s="7"/>
      <c r="AH8" s="7"/>
      <c r="AI8" s="1">
        <f t="shared" ref="AI8:AI56" si="31">(1-$AI$5)*AI7+AU7</f>
        <v>15161.168894687262</v>
      </c>
      <c r="AJ8" s="1">
        <f t="shared" ref="AJ8:AJ56" si="32">(1-$AI$5)*AJ7+AV7</f>
        <v>1670.4937536078194</v>
      </c>
      <c r="AK8" s="1">
        <f t="shared" ref="AK8:AK56" si="33">(1-$AI$5)*AK7+AW7</f>
        <v>526.15827388927767</v>
      </c>
      <c r="AL8" s="10">
        <f t="shared" si="17"/>
        <v>5.7278382409537016</v>
      </c>
      <c r="AM8" s="10">
        <f t="shared" si="18"/>
        <v>0.68672762452883207</v>
      </c>
      <c r="AN8" s="10">
        <f t="shared" si="19"/>
        <v>0.296578235488827</v>
      </c>
      <c r="AO8" s="7">
        <f t="shared" ref="AO8:AO56" si="34">AL8/AL7-1</f>
        <v>2.0621120954280148E-2</v>
      </c>
      <c r="AP8" s="7">
        <f t="shared" si="20"/>
        <v>2.5977173653231045E-2</v>
      </c>
      <c r="AQ8" s="7">
        <f t="shared" si="21"/>
        <v>2.3564574154817608E-2</v>
      </c>
      <c r="AR8" s="1">
        <f t="shared" ref="AR8:AR56" si="35">AL8*AI8^$AR$5*B8^(1-$AR$5)</f>
        <v>8040.9720755346516</v>
      </c>
      <c r="AS8" s="1">
        <f t="shared" ref="AS8:AS56" si="36">AM8*AJ8^$AR$5*C8^(1-$AR$5)</f>
        <v>890.76486958931548</v>
      </c>
      <c r="AT8" s="1">
        <f t="shared" ref="AT8:AT56" si="37">AN8*AK8^$AR$5*D8^(1-$AR$5)</f>
        <v>285.29465243098974</v>
      </c>
      <c r="AU8" s="1">
        <f t="shared" ref="AU8:AU56" si="38">$AU$5*AR8</f>
        <v>1608.1944151069304</v>
      </c>
      <c r="AV8" s="1">
        <f t="shared" ref="AV8:AV56" si="39">$AU$5*AS8</f>
        <v>178.15297391786311</v>
      </c>
      <c r="AW8" s="1">
        <f t="shared" ref="AW8:AW56" si="40">$AU$5*AT8</f>
        <v>57.058930486197951</v>
      </c>
      <c r="AX8">
        <v>0</v>
      </c>
      <c r="AY8">
        <v>0</v>
      </c>
      <c r="AZ8">
        <v>0</v>
      </c>
      <c r="BA8">
        <f t="shared" si="4"/>
        <v>0</v>
      </c>
      <c r="BB8">
        <f t="shared" si="22"/>
        <v>0</v>
      </c>
      <c r="BC8">
        <f t="shared" si="5"/>
        <v>0</v>
      </c>
      <c r="BD8">
        <f t="shared" si="6"/>
        <v>0</v>
      </c>
      <c r="BE8">
        <f t="shared" si="7"/>
        <v>0</v>
      </c>
      <c r="BF8">
        <f t="shared" si="8"/>
        <v>0</v>
      </c>
      <c r="BG8">
        <f t="shared" si="9"/>
        <v>0</v>
      </c>
      <c r="BH8">
        <f t="shared" si="23"/>
        <v>0</v>
      </c>
      <c r="BI8">
        <f t="shared" si="24"/>
        <v>0</v>
      </c>
      <c r="BJ8">
        <f t="shared" si="25"/>
        <v>0</v>
      </c>
      <c r="BK8" s="7">
        <f t="shared" si="26"/>
        <v>6.7651233799188554E-2</v>
      </c>
      <c r="BL8" s="8">
        <f>BL$3*temperature!$I118+BL$4*temperature!$I118^2</f>
        <v>1.2721575205296924</v>
      </c>
      <c r="BM8" s="8">
        <f>BM$3*temperature!$I118+BM$4*temperature!$I118^2</f>
        <v>0.75645463693580195</v>
      </c>
      <c r="BN8" s="8">
        <f>BN$3*temperature!$I118+BN$4*temperature!$I118^2</f>
        <v>0.39657359515448665</v>
      </c>
      <c r="BO8" s="8"/>
      <c r="BP8" s="8"/>
      <c r="BQ8" s="8"/>
    </row>
    <row r="9" spans="1:69" x14ac:dyDescent="0.3">
      <c r="A9">
        <v>1963</v>
      </c>
      <c r="B9" s="1">
        <v>783.2823189713107</v>
      </c>
      <c r="C9" s="1">
        <v>1246.8459439187275</v>
      </c>
      <c r="D9" s="1">
        <v>1145.8723861999999</v>
      </c>
      <c r="E9" s="7">
        <f t="shared" si="27"/>
        <v>1.1472857576961815E-2</v>
      </c>
      <c r="F9" s="7">
        <f t="shared" si="10"/>
        <v>2.4002005327018905E-2</v>
      </c>
      <c r="G9" s="7">
        <f t="shared" si="11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12"/>
        <v>11284.699176235443</v>
      </c>
      <c r="L9" s="1">
        <f t="shared" si="0"/>
        <v>726.36697701802041</v>
      </c>
      <c r="M9" s="1">
        <f t="shared" si="1"/>
        <v>262.88992584406049</v>
      </c>
      <c r="N9" s="7">
        <f t="shared" si="28"/>
        <v>3.9754761794000393E-2</v>
      </c>
      <c r="O9" s="7">
        <f t="shared" si="13"/>
        <v>-4.9414636340145979E-3</v>
      </c>
      <c r="P9" s="7">
        <f t="shared" si="14"/>
        <v>4.0228159465534929E-2</v>
      </c>
      <c r="Q9" s="1">
        <v>2097.4392969999994</v>
      </c>
      <c r="R9" s="1"/>
      <c r="S9" s="1"/>
      <c r="T9" s="1">
        <f t="shared" si="15"/>
        <v>237.29090404547492</v>
      </c>
      <c r="U9" s="1"/>
      <c r="V9" s="1"/>
      <c r="W9" s="7">
        <f t="shared" si="29"/>
        <v>1.1600462546603962E-2</v>
      </c>
      <c r="X9" s="7"/>
      <c r="Y9" s="7"/>
      <c r="Z9" s="1">
        <v>5836.4578380874573</v>
      </c>
      <c r="AA9" s="1">
        <v>2590.6511589999996</v>
      </c>
      <c r="AB9" s="1">
        <v>390.03997599999957</v>
      </c>
      <c r="AC9" s="8">
        <f t="shared" si="16"/>
        <v>2.7826587622513963</v>
      </c>
      <c r="AD9" s="8"/>
      <c r="AE9" s="8"/>
      <c r="AF9" s="7">
        <f t="shared" si="30"/>
        <v>-6.6199255029035786E-3</v>
      </c>
      <c r="AG9" s="7"/>
      <c r="AH9" s="7"/>
      <c r="AI9" s="1">
        <f t="shared" si="31"/>
        <v>15253.246420325468</v>
      </c>
      <c r="AJ9" s="1">
        <f t="shared" si="32"/>
        <v>1681.5973521649007</v>
      </c>
      <c r="AK9" s="1">
        <f t="shared" si="33"/>
        <v>530.60137698654785</v>
      </c>
      <c r="AL9" s="10">
        <f t="shared" si="17"/>
        <v>5.8459526861269593</v>
      </c>
      <c r="AM9" s="10">
        <f t="shared" si="18"/>
        <v>0.70456686728368834</v>
      </c>
      <c r="AN9" s="10">
        <f t="shared" si="19"/>
        <v>0.3035669753117084</v>
      </c>
      <c r="AO9" s="7">
        <f t="shared" si="34"/>
        <v>2.0621120954280148E-2</v>
      </c>
      <c r="AP9" s="7">
        <f t="shared" si="20"/>
        <v>2.5977173653231045E-2</v>
      </c>
      <c r="AQ9" s="7">
        <f t="shared" si="21"/>
        <v>2.3564574154817608E-2</v>
      </c>
      <c r="AR9" s="1">
        <f t="shared" si="35"/>
        <v>8292.059544327125</v>
      </c>
      <c r="AS9" s="1">
        <f t="shared" si="36"/>
        <v>932.64605335154022</v>
      </c>
      <c r="AT9" s="1">
        <f t="shared" si="37"/>
        <v>298.20656550399173</v>
      </c>
      <c r="AU9" s="1">
        <f t="shared" si="38"/>
        <v>1658.4119088654252</v>
      </c>
      <c r="AV9" s="1">
        <f t="shared" si="39"/>
        <v>186.52921067030806</v>
      </c>
      <c r="AW9" s="1">
        <f t="shared" si="40"/>
        <v>59.641313100798349</v>
      </c>
      <c r="AX9">
        <v>0</v>
      </c>
      <c r="AY9">
        <v>0</v>
      </c>
      <c r="AZ9">
        <v>0</v>
      </c>
      <c r="BA9">
        <f t="shared" si="4"/>
        <v>0</v>
      </c>
      <c r="BB9">
        <f t="shared" si="22"/>
        <v>0</v>
      </c>
      <c r="BC9">
        <f t="shared" si="5"/>
        <v>0</v>
      </c>
      <c r="BD9">
        <f t="shared" si="6"/>
        <v>0</v>
      </c>
      <c r="BE9">
        <f t="shared" si="7"/>
        <v>0</v>
      </c>
      <c r="BF9">
        <f t="shared" si="8"/>
        <v>0</v>
      </c>
      <c r="BG9">
        <f t="shared" si="9"/>
        <v>0</v>
      </c>
      <c r="BH9">
        <f t="shared" si="23"/>
        <v>0</v>
      </c>
      <c r="BI9">
        <f t="shared" si="24"/>
        <v>0</v>
      </c>
      <c r="BJ9">
        <f t="shared" si="25"/>
        <v>0</v>
      </c>
      <c r="BK9" s="7">
        <f t="shared" si="26"/>
        <v>5.7450470942512738E-2</v>
      </c>
      <c r="BL9" s="8">
        <f>BL$3*temperature!$I119+BL$4*temperature!$I119^2</f>
        <v>1.3038182595198715</v>
      </c>
      <c r="BM9" s="8">
        <f>BM$3*temperature!$I119+BM$4*temperature!$I119^2</f>
        <v>0.77473805754720426</v>
      </c>
      <c r="BN9" s="8">
        <f>BN$3*temperature!$I119+BN$4*temperature!$I119^2</f>
        <v>0.40555873771283352</v>
      </c>
      <c r="BO9" s="8"/>
      <c r="BP9" s="8"/>
      <c r="BQ9" s="8"/>
    </row>
    <row r="10" spans="1:69" x14ac:dyDescent="0.3">
      <c r="A10">
        <v>1964</v>
      </c>
      <c r="B10" s="1">
        <v>792.07167807264977</v>
      </c>
      <c r="C10" s="1">
        <v>1275.6171731302509</v>
      </c>
      <c r="D10" s="1">
        <v>1174.1435411999998</v>
      </c>
      <c r="E10" s="7">
        <f t="shared" si="27"/>
        <v>1.1221189204017934E-2</v>
      </c>
      <c r="F10" s="7">
        <f t="shared" si="10"/>
        <v>2.3075207768730399E-2</v>
      </c>
      <c r="G10" s="7">
        <f t="shared" si="11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12"/>
        <v>11870.775933907267</v>
      </c>
      <c r="L10" s="1">
        <f t="shared" si="0"/>
        <v>779.29728031109732</v>
      </c>
      <c r="M10" s="1">
        <f t="shared" si="1"/>
        <v>272.17348556962401</v>
      </c>
      <c r="N10" s="7">
        <f t="shared" si="28"/>
        <v>5.1935523359457392E-2</v>
      </c>
      <c r="O10" s="7">
        <f t="shared" si="13"/>
        <v>7.2869919706941344E-2</v>
      </c>
      <c r="P10" s="7">
        <f t="shared" si="14"/>
        <v>3.5313486037005015E-2</v>
      </c>
      <c r="Q10" s="1">
        <v>2194.1947959999998</v>
      </c>
      <c r="R10" s="1"/>
      <c r="S10" s="1"/>
      <c r="T10" s="1">
        <f t="shared" si="15"/>
        <v>233.36277932201324</v>
      </c>
      <c r="U10" s="1"/>
      <c r="V10" s="1"/>
      <c r="W10" s="7">
        <f t="shared" si="29"/>
        <v>-1.6554046769145847E-2</v>
      </c>
      <c r="X10" s="7"/>
      <c r="Y10" s="7"/>
      <c r="Z10" s="1">
        <v>6132.3114399481883</v>
      </c>
      <c r="AA10" s="1">
        <v>2747.936123</v>
      </c>
      <c r="AB10" s="1">
        <v>415.88456599999927</v>
      </c>
      <c r="AC10" s="8">
        <f t="shared" si="16"/>
        <v>2.7947889818749663</v>
      </c>
      <c r="AD10" s="8"/>
      <c r="AE10" s="8"/>
      <c r="AF10" s="7">
        <f t="shared" si="30"/>
        <v>4.359219243165624E-3</v>
      </c>
      <c r="AG10" s="7"/>
      <c r="AH10" s="7"/>
      <c r="AI10" s="1">
        <f t="shared" si="31"/>
        <v>15386.333687158345</v>
      </c>
      <c r="AJ10" s="1">
        <f t="shared" si="32"/>
        <v>1699.9668276187188</v>
      </c>
      <c r="AK10" s="1">
        <f t="shared" si="33"/>
        <v>537.18255238869142</v>
      </c>
      <c r="AL10" s="10">
        <f t="shared" si="17"/>
        <v>5.9665027835605819</v>
      </c>
      <c r="AM10" s="10">
        <f t="shared" si="18"/>
        <v>0.72286952314542974</v>
      </c>
      <c r="AN10" s="10">
        <f t="shared" si="19"/>
        <v>0.31072040181239485</v>
      </c>
      <c r="AO10" s="7">
        <f t="shared" si="34"/>
        <v>2.0621120954280148E-2</v>
      </c>
      <c r="AP10" s="7">
        <f t="shared" si="20"/>
        <v>2.5977173653231045E-2</v>
      </c>
      <c r="AQ10" s="7">
        <f t="shared" si="21"/>
        <v>2.3564574154817608E-2</v>
      </c>
      <c r="AR10" s="1">
        <f t="shared" si="35"/>
        <v>8553.7876507887431</v>
      </c>
      <c r="AS10" s="1">
        <f t="shared" si="36"/>
        <v>976.61702321789789</v>
      </c>
      <c r="AT10" s="1">
        <f t="shared" si="37"/>
        <v>312.01186130975947</v>
      </c>
      <c r="AU10" s="1">
        <f t="shared" si="38"/>
        <v>1710.7575301577488</v>
      </c>
      <c r="AV10" s="1">
        <f t="shared" si="39"/>
        <v>195.32340464357958</v>
      </c>
      <c r="AW10" s="1">
        <f t="shared" si="40"/>
        <v>62.402372261951896</v>
      </c>
      <c r="AX10">
        <v>0</v>
      </c>
      <c r="AY10">
        <v>0</v>
      </c>
      <c r="AZ10">
        <v>0</v>
      </c>
      <c r="BA10">
        <f t="shared" si="4"/>
        <v>0</v>
      </c>
      <c r="BB10">
        <f t="shared" si="22"/>
        <v>0</v>
      </c>
      <c r="BC10">
        <f t="shared" si="5"/>
        <v>0</v>
      </c>
      <c r="BD10">
        <f t="shared" si="6"/>
        <v>0</v>
      </c>
      <c r="BE10">
        <f t="shared" si="7"/>
        <v>0</v>
      </c>
      <c r="BF10">
        <f t="shared" si="8"/>
        <v>0</v>
      </c>
      <c r="BG10">
        <f t="shared" si="9"/>
        <v>0</v>
      </c>
      <c r="BH10">
        <f t="shared" si="23"/>
        <v>0</v>
      </c>
      <c r="BI10">
        <f t="shared" si="24"/>
        <v>0</v>
      </c>
      <c r="BJ10">
        <f t="shared" si="25"/>
        <v>0</v>
      </c>
      <c r="BK10" s="7">
        <f t="shared" si="26"/>
        <v>7.5046453543986508E-2</v>
      </c>
      <c r="BL10" s="8">
        <f>BL$3*temperature!$I120+BL$4*temperature!$I120^2</f>
        <v>1.3364090510427704</v>
      </c>
      <c r="BM10" s="8">
        <f>BM$3*temperature!$I120+BM$4*temperature!$I120^2</f>
        <v>0.79352384445024415</v>
      </c>
      <c r="BN10" s="8">
        <f>BN$3*temperature!$I120+BN$4*temperature!$I120^2</f>
        <v>0.41475124358394444</v>
      </c>
      <c r="BO10" s="8"/>
      <c r="BP10" s="8"/>
      <c r="BQ10" s="8"/>
    </row>
    <row r="11" spans="1:69" x14ac:dyDescent="0.3">
      <c r="A11">
        <v>1965</v>
      </c>
      <c r="B11" s="1">
        <v>800.66078402081905</v>
      </c>
      <c r="C11" s="1">
        <v>1305.235463</v>
      </c>
      <c r="D11" s="1">
        <v>1203.382967</v>
      </c>
      <c r="E11" s="7">
        <f t="shared" si="27"/>
        <v>1.0843849345893997E-2</v>
      </c>
      <c r="F11" s="7">
        <f t="shared" si="10"/>
        <v>2.3218792043280922E-2</v>
      </c>
      <c r="G11" s="7">
        <f t="shared" si="11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12"/>
        <v>12399.656778314171</v>
      </c>
      <c r="L11" s="1">
        <f t="shared" si="0"/>
        <v>830.23461070803955</v>
      </c>
      <c r="M11" s="1">
        <f t="shared" si="1"/>
        <v>291.52074910797808</v>
      </c>
      <c r="N11" s="7">
        <f t="shared" si="28"/>
        <v>4.4553182315254292E-2</v>
      </c>
      <c r="O11" s="7">
        <f t="shared" si="13"/>
        <v>6.5363156890022589E-2</v>
      </c>
      <c r="P11" s="7">
        <f t="shared" si="14"/>
        <v>7.1084306753329551E-2</v>
      </c>
      <c r="Q11" s="1">
        <v>2371.6535028912936</v>
      </c>
      <c r="R11" s="1"/>
      <c r="S11" s="1"/>
      <c r="T11" s="1">
        <f t="shared" si="15"/>
        <v>238.88727562627687</v>
      </c>
      <c r="U11" s="1"/>
      <c r="V11" s="1"/>
      <c r="W11" s="7">
        <f t="shared" si="29"/>
        <v>2.3673425215083199E-2</v>
      </c>
      <c r="X11" s="7"/>
      <c r="Y11" s="7"/>
      <c r="Z11" s="1">
        <v>6397.5940110054044</v>
      </c>
      <c r="AA11" s="1">
        <v>2944.6596719999998</v>
      </c>
      <c r="AB11" s="1">
        <v>454.80166899999767</v>
      </c>
      <c r="AC11" s="8">
        <f t="shared" si="16"/>
        <v>2.697524745164531</v>
      </c>
      <c r="AD11" s="8"/>
      <c r="AE11" s="8"/>
      <c r="AF11" s="7">
        <f t="shared" si="30"/>
        <v>-3.4801996623438303E-2</v>
      </c>
      <c r="AG11" s="7"/>
      <c r="AH11" s="7"/>
      <c r="AI11" s="1">
        <f t="shared" si="31"/>
        <v>15558.457848600259</v>
      </c>
      <c r="AJ11" s="1">
        <f t="shared" si="32"/>
        <v>1725.2935495004265</v>
      </c>
      <c r="AK11" s="1">
        <f t="shared" si="33"/>
        <v>545.86666941177418</v>
      </c>
      <c r="AL11" s="10">
        <f t="shared" si="17"/>
        <v>6.0895387591344337</v>
      </c>
      <c r="AM11" s="10">
        <f t="shared" si="18"/>
        <v>0.74164763027680691</v>
      </c>
      <c r="AN11" s="10">
        <f t="shared" si="19"/>
        <v>0.31804239576231774</v>
      </c>
      <c r="AO11" s="7">
        <f t="shared" si="34"/>
        <v>2.0621120954280148E-2</v>
      </c>
      <c r="AP11" s="7">
        <f t="shared" si="20"/>
        <v>2.5977173653231045E-2</v>
      </c>
      <c r="AQ11" s="7">
        <f t="shared" si="21"/>
        <v>2.3564574154817608E-2</v>
      </c>
      <c r="AR11" s="1">
        <f t="shared" si="35"/>
        <v>8825.4438169729783</v>
      </c>
      <c r="AS11" s="1">
        <f t="shared" si="36"/>
        <v>1023.5788535981193</v>
      </c>
      <c r="AT11" s="1">
        <f t="shared" si="37"/>
        <v>326.75739099029039</v>
      </c>
      <c r="AU11" s="1">
        <f t="shared" si="38"/>
        <v>1765.0887633945958</v>
      </c>
      <c r="AV11" s="1">
        <f t="shared" si="39"/>
        <v>204.71577071962386</v>
      </c>
      <c r="AW11" s="1">
        <f t="shared" si="40"/>
        <v>65.351478198058075</v>
      </c>
      <c r="AX11">
        <v>0</v>
      </c>
      <c r="AY11">
        <v>0</v>
      </c>
      <c r="AZ11">
        <v>0</v>
      </c>
      <c r="BA11">
        <f t="shared" si="4"/>
        <v>0</v>
      </c>
      <c r="BB11">
        <f t="shared" si="22"/>
        <v>0</v>
      </c>
      <c r="BC11">
        <f t="shared" si="5"/>
        <v>0</v>
      </c>
      <c r="BD11">
        <f t="shared" si="6"/>
        <v>0</v>
      </c>
      <c r="BE11">
        <f t="shared" si="7"/>
        <v>0</v>
      </c>
      <c r="BF11">
        <f t="shared" si="8"/>
        <v>0</v>
      </c>
      <c r="BG11">
        <f t="shared" si="9"/>
        <v>0</v>
      </c>
      <c r="BH11">
        <f t="shared" si="23"/>
        <v>0</v>
      </c>
      <c r="BI11">
        <f t="shared" si="24"/>
        <v>0</v>
      </c>
      <c r="BJ11">
        <f t="shared" si="25"/>
        <v>0</v>
      </c>
      <c r="BK11" s="7">
        <f t="shared" si="26"/>
        <v>6.8693189053533804E-2</v>
      </c>
      <c r="BL11" s="8">
        <f>BL$3*temperature!$I121+BL$4*temperature!$I121^2</f>
        <v>1.3700075268206302</v>
      </c>
      <c r="BM11" s="8">
        <f>BM$3*temperature!$I121+BM$4*temperature!$I121^2</f>
        <v>0.81285284958377091</v>
      </c>
      <c r="BN11" s="8">
        <f>BN$3*temperature!$I121+BN$4*temperature!$I121^2</f>
        <v>0.42416666028709138</v>
      </c>
      <c r="BO11" s="8"/>
      <c r="BP11" s="8"/>
      <c r="BQ11" s="8"/>
    </row>
    <row r="12" spans="1:69" x14ac:dyDescent="0.3">
      <c r="A12">
        <v>1966</v>
      </c>
      <c r="B12" s="1">
        <v>808.565449944119</v>
      </c>
      <c r="C12" s="1">
        <v>1337.5104560370733</v>
      </c>
      <c r="D12" s="1">
        <v>1233.6147822000003</v>
      </c>
      <c r="E12" s="7">
        <f t="shared" si="27"/>
        <v>9.8726777694839729E-3</v>
      </c>
      <c r="F12" s="7">
        <f t="shared" si="10"/>
        <v>2.472733384280823E-2</v>
      </c>
      <c r="G12" s="7">
        <f t="shared" si="11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12"/>
        <v>12996.075816765251</v>
      </c>
      <c r="L12" s="1">
        <f t="shared" si="0"/>
        <v>854.85668859617681</v>
      </c>
      <c r="M12" s="1">
        <f t="shared" si="1"/>
        <v>291.12409350119117</v>
      </c>
      <c r="N12" s="7">
        <f t="shared" si="28"/>
        <v>4.8099640910558072E-2</v>
      </c>
      <c r="O12" s="7">
        <f t="shared" si="13"/>
        <v>2.9656771195239795E-2</v>
      </c>
      <c r="P12" s="7">
        <f t="shared" si="14"/>
        <v>-1.3606427947260302E-3</v>
      </c>
      <c r="Q12" s="1">
        <v>2485.4318011903943</v>
      </c>
      <c r="R12" s="1"/>
      <c r="S12" s="1"/>
      <c r="T12" s="1">
        <f t="shared" si="15"/>
        <v>236.5235749850483</v>
      </c>
      <c r="U12" s="1"/>
      <c r="V12" s="1"/>
      <c r="W12" s="7">
        <f t="shared" si="29"/>
        <v>-9.8946276440710079E-3</v>
      </c>
      <c r="X12" s="7"/>
      <c r="Y12" s="7"/>
      <c r="Z12" s="1">
        <v>6680.4349658986584</v>
      </c>
      <c r="AA12" s="1">
        <v>3146.7883789999996</v>
      </c>
      <c r="AB12" s="1">
        <v>469.78474300000289</v>
      </c>
      <c r="AC12" s="8">
        <f t="shared" si="16"/>
        <v>2.6878367624889457</v>
      </c>
      <c r="AD12" s="8"/>
      <c r="AE12" s="8"/>
      <c r="AF12" s="7">
        <f t="shared" si="30"/>
        <v>-3.5914342187042259E-3</v>
      </c>
      <c r="AG12" s="7"/>
      <c r="AH12" s="7"/>
      <c r="AI12" s="1">
        <f t="shared" si="31"/>
        <v>15767.700827134828</v>
      </c>
      <c r="AJ12" s="1">
        <f t="shared" si="32"/>
        <v>1757.4799652700076</v>
      </c>
      <c r="AK12" s="1">
        <f t="shared" si="33"/>
        <v>556.63148066865483</v>
      </c>
      <c r="AL12" s="10">
        <f t="shared" si="17"/>
        <v>6.2151118744423215</v>
      </c>
      <c r="AM12" s="10">
        <f t="shared" si="18"/>
        <v>0.76091353955801477</v>
      </c>
      <c r="AN12" s="10">
        <f t="shared" si="19"/>
        <v>0.32553692938163475</v>
      </c>
      <c r="AO12" s="7">
        <f t="shared" si="34"/>
        <v>2.0621120954280148E-2</v>
      </c>
      <c r="AP12" s="7">
        <f t="shared" si="20"/>
        <v>2.5977173653231045E-2</v>
      </c>
      <c r="AQ12" s="7">
        <f t="shared" si="21"/>
        <v>2.3564574154817608E-2</v>
      </c>
      <c r="AR12" s="1">
        <f t="shared" si="35"/>
        <v>9102.7951347293456</v>
      </c>
      <c r="AS12" s="1">
        <f t="shared" si="36"/>
        <v>1074.8581088250889</v>
      </c>
      <c r="AT12" s="1">
        <f t="shared" si="37"/>
        <v>342.49754863160757</v>
      </c>
      <c r="AU12" s="1">
        <f t="shared" si="38"/>
        <v>1820.5590269458692</v>
      </c>
      <c r="AV12" s="1">
        <f t="shared" si="39"/>
        <v>214.9716217650178</v>
      </c>
      <c r="AW12" s="1">
        <f t="shared" si="40"/>
        <v>68.49950972632152</v>
      </c>
      <c r="AX12">
        <v>0</v>
      </c>
      <c r="AY12">
        <v>0</v>
      </c>
      <c r="AZ12">
        <v>0</v>
      </c>
      <c r="BA12">
        <f t="shared" si="4"/>
        <v>0</v>
      </c>
      <c r="BB12">
        <f t="shared" si="22"/>
        <v>0</v>
      </c>
      <c r="BC12">
        <f t="shared" si="5"/>
        <v>0</v>
      </c>
      <c r="BD12">
        <f t="shared" si="6"/>
        <v>0</v>
      </c>
      <c r="BE12">
        <f t="shared" si="7"/>
        <v>0</v>
      </c>
      <c r="BF12">
        <f t="shared" si="8"/>
        <v>0</v>
      </c>
      <c r="BG12">
        <f t="shared" si="9"/>
        <v>0</v>
      </c>
      <c r="BH12">
        <f t="shared" si="23"/>
        <v>0</v>
      </c>
      <c r="BI12">
        <f t="shared" si="24"/>
        <v>0</v>
      </c>
      <c r="BJ12">
        <f t="shared" si="25"/>
        <v>0</v>
      </c>
      <c r="BK12" s="7">
        <f t="shared" si="26"/>
        <v>6.5035237962948605E-2</v>
      </c>
      <c r="BL12" s="8">
        <f>BL$3*temperature!$I122+BL$4*temperature!$I122^2</f>
        <v>1.4046478712678423</v>
      </c>
      <c r="BM12" s="8">
        <f>BM$3*temperature!$I122+BM$4*temperature!$I122^2</f>
        <v>0.83274038984190102</v>
      </c>
      <c r="BN12" s="8">
        <f>BN$3*temperature!$I122+BN$4*temperature!$I122^2</f>
        <v>0.43380747984620571</v>
      </c>
      <c r="BO12" s="8"/>
      <c r="BP12" s="8"/>
      <c r="BQ12" s="8"/>
    </row>
    <row r="13" spans="1:69" x14ac:dyDescent="0.3">
      <c r="A13">
        <v>1967</v>
      </c>
      <c r="B13" s="1">
        <v>815.87312639580489</v>
      </c>
      <c r="C13" s="1">
        <v>1368.8453209955549</v>
      </c>
      <c r="D13" s="1">
        <v>1264.7723281999999</v>
      </c>
      <c r="E13" s="7">
        <f t="shared" si="27"/>
        <v>9.0378292223478596E-3</v>
      </c>
      <c r="F13" s="7">
        <f t="shared" si="10"/>
        <v>2.3427753268803642E-2</v>
      </c>
      <c r="G13" s="7">
        <f t="shared" si="11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12"/>
        <v>13450.202697696455</v>
      </c>
      <c r="L13" s="1">
        <f t="shared" si="0"/>
        <v>867.65435758493743</v>
      </c>
      <c r="M13" s="1">
        <f t="shared" si="1"/>
        <v>297.73298924832733</v>
      </c>
      <c r="N13" s="7">
        <f t="shared" si="28"/>
        <v>3.4943385013603168E-2</v>
      </c>
      <c r="O13" s="7">
        <f t="shared" si="13"/>
        <v>1.4970543202716957E-2</v>
      </c>
      <c r="P13" s="7">
        <f t="shared" si="14"/>
        <v>2.2701301248050587E-2</v>
      </c>
      <c r="Q13" s="1">
        <v>2609.7598050683955</v>
      </c>
      <c r="R13" s="1"/>
      <c r="S13" s="1"/>
      <c r="T13" s="1">
        <f t="shared" si="15"/>
        <v>237.82038632290613</v>
      </c>
      <c r="U13" s="1"/>
      <c r="V13" s="1"/>
      <c r="W13" s="7">
        <f t="shared" si="29"/>
        <v>5.4827994965820359E-3</v>
      </c>
      <c r="X13" s="7"/>
      <c r="Y13" s="7"/>
      <c r="Z13" s="1">
        <v>6971.1848429002885</v>
      </c>
      <c r="AA13" s="1">
        <v>3188.9185419999999</v>
      </c>
      <c r="AB13" s="1">
        <v>496.66283300000077</v>
      </c>
      <c r="AC13" s="8">
        <f t="shared" si="16"/>
        <v>2.6711978739811997</v>
      </c>
      <c r="AD13" s="8"/>
      <c r="AE13" s="8"/>
      <c r="AF13" s="7">
        <f t="shared" si="30"/>
        <v>-6.1904386233404551E-3</v>
      </c>
      <c r="AG13" s="7"/>
      <c r="AH13" s="7"/>
      <c r="AI13" s="1">
        <f t="shared" si="31"/>
        <v>16011.489771367214</v>
      </c>
      <c r="AJ13" s="1">
        <f t="shared" si="32"/>
        <v>1796.7035905080247</v>
      </c>
      <c r="AK13" s="1">
        <f t="shared" si="33"/>
        <v>569.46784232811092</v>
      </c>
      <c r="AL13" s="10">
        <f t="shared" si="17"/>
        <v>6.3432744481495797</v>
      </c>
      <c r="AM13" s="10">
        <f t="shared" si="18"/>
        <v>0.78067992271020803</v>
      </c>
      <c r="AN13" s="10">
        <f t="shared" si="19"/>
        <v>0.33320806849417989</v>
      </c>
      <c r="AO13" s="7">
        <f t="shared" si="34"/>
        <v>2.0621120954280148E-2</v>
      </c>
      <c r="AP13" s="7">
        <f t="shared" si="20"/>
        <v>2.5977173653231045E-2</v>
      </c>
      <c r="AQ13" s="7">
        <f t="shared" si="21"/>
        <v>2.3564574154817608E-2</v>
      </c>
      <c r="AR13" s="1">
        <f t="shared" si="35"/>
        <v>9386.3761279839782</v>
      </c>
      <c r="AS13" s="1">
        <f t="shared" si="36"/>
        <v>1128.3706942022791</v>
      </c>
      <c r="AT13" s="1">
        <f t="shared" si="37"/>
        <v>359.2685772943359</v>
      </c>
      <c r="AU13" s="1">
        <f t="shared" si="38"/>
        <v>1877.2752255967957</v>
      </c>
      <c r="AV13" s="1">
        <f t="shared" si="39"/>
        <v>225.67413884045584</v>
      </c>
      <c r="AW13" s="1">
        <f t="shared" si="40"/>
        <v>71.853715458867185</v>
      </c>
      <c r="AX13">
        <v>0</v>
      </c>
      <c r="AY13">
        <v>0</v>
      </c>
      <c r="AZ13">
        <v>0</v>
      </c>
      <c r="BA13">
        <f t="shared" si="4"/>
        <v>0</v>
      </c>
      <c r="BB13">
        <f t="shared" si="22"/>
        <v>0</v>
      </c>
      <c r="BC13">
        <f t="shared" si="5"/>
        <v>0</v>
      </c>
      <c r="BD13">
        <f t="shared" si="6"/>
        <v>0</v>
      </c>
      <c r="BE13">
        <f t="shared" si="7"/>
        <v>0</v>
      </c>
      <c r="BF13">
        <f t="shared" si="8"/>
        <v>0</v>
      </c>
      <c r="BG13">
        <f t="shared" si="9"/>
        <v>0</v>
      </c>
      <c r="BH13">
        <f t="shared" si="23"/>
        <v>0</v>
      </c>
      <c r="BI13">
        <f t="shared" si="24"/>
        <v>0</v>
      </c>
      <c r="BJ13">
        <f t="shared" si="25"/>
        <v>0</v>
      </c>
      <c r="BK13" s="7">
        <f t="shared" si="26"/>
        <v>5.2772381868527701E-2</v>
      </c>
      <c r="BL13" s="8">
        <f>BL$3*temperature!$I123+BL$4*temperature!$I123^2</f>
        <v>1.4403824276277617</v>
      </c>
      <c r="BM13" s="8">
        <f>BM$3*temperature!$I123+BM$4*temperature!$I123^2</f>
        <v>0.85321170865615525</v>
      </c>
      <c r="BN13" s="8">
        <f>BN$3*temperature!$I123+BN$4*temperature!$I123^2</f>
        <v>0.44368043537613655</v>
      </c>
      <c r="BO13" s="8"/>
      <c r="BP13" s="8"/>
      <c r="BQ13" s="8"/>
    </row>
    <row r="14" spans="1:69" x14ac:dyDescent="0.3">
      <c r="A14">
        <v>1968</v>
      </c>
      <c r="B14" s="1">
        <v>822.62322241253833</v>
      </c>
      <c r="C14" s="1">
        <v>1400.9943564285577</v>
      </c>
      <c r="D14" s="1">
        <v>1296.6763331999996</v>
      </c>
      <c r="E14" s="7">
        <f t="shared" si="27"/>
        <v>8.2734628686111922E-3</v>
      </c>
      <c r="F14" s="7">
        <f t="shared" si="10"/>
        <v>2.3486244164987902E-2</v>
      </c>
      <c r="G14" s="7">
        <f t="shared" si="11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12"/>
        <v>14147.198057643967</v>
      </c>
      <c r="L14" s="1">
        <f t="shared" si="0"/>
        <v>928.89338556550786</v>
      </c>
      <c r="M14" s="1">
        <f t="shared" si="1"/>
        <v>306.35141038049125</v>
      </c>
      <c r="N14" s="7">
        <f t="shared" si="28"/>
        <v>5.1820435395139697E-2</v>
      </c>
      <c r="O14" s="7">
        <f t="shared" si="13"/>
        <v>7.0579980893573202E-2</v>
      </c>
      <c r="P14" s="7">
        <f t="shared" si="14"/>
        <v>2.8946812894071527E-2</v>
      </c>
      <c r="Q14" s="1">
        <v>2771.6413588603582</v>
      </c>
      <c r="R14" s="1"/>
      <c r="S14" s="1"/>
      <c r="T14" s="1">
        <f t="shared" si="15"/>
        <v>238.15825215926691</v>
      </c>
      <c r="U14" s="1"/>
      <c r="V14" s="1"/>
      <c r="W14" s="7">
        <f t="shared" si="29"/>
        <v>1.4206765096329566E-3</v>
      </c>
      <c r="X14" s="7"/>
      <c r="Y14" s="7"/>
      <c r="Z14" s="1">
        <v>7346.5497552800771</v>
      </c>
      <c r="AA14" s="1">
        <v>3339.6542439999994</v>
      </c>
      <c r="AB14" s="1">
        <v>548.99933499999679</v>
      </c>
      <c r="AC14" s="8">
        <f t="shared" si="16"/>
        <v>2.6506134106401222</v>
      </c>
      <c r="AD14" s="8"/>
      <c r="AE14" s="8"/>
      <c r="AF14" s="7">
        <f t="shared" si="30"/>
        <v>-7.7060795613759225E-3</v>
      </c>
      <c r="AG14" s="7"/>
      <c r="AH14" s="7"/>
      <c r="AI14" s="1">
        <f t="shared" si="31"/>
        <v>16287.616019827288</v>
      </c>
      <c r="AJ14" s="1">
        <f t="shared" si="32"/>
        <v>1842.7073702976782</v>
      </c>
      <c r="AK14" s="1">
        <f t="shared" si="33"/>
        <v>584.37477355416706</v>
      </c>
      <c r="AL14" s="10">
        <f t="shared" si="17"/>
        <v>6.4740798777910671</v>
      </c>
      <c r="AM14" s="10">
        <f t="shared" si="18"/>
        <v>0.80095978063004214</v>
      </c>
      <c r="AN14" s="10">
        <f t="shared" si="19"/>
        <v>0.34105997473319455</v>
      </c>
      <c r="AO14" s="7">
        <f t="shared" si="34"/>
        <v>2.0621120954280148E-2</v>
      </c>
      <c r="AP14" s="7">
        <f t="shared" si="20"/>
        <v>2.5977173653231045E-2</v>
      </c>
      <c r="AQ14" s="7">
        <f t="shared" si="21"/>
        <v>2.3564574154817608E-2</v>
      </c>
      <c r="AR14" s="1">
        <f t="shared" si="35"/>
        <v>9676.3224057587577</v>
      </c>
      <c r="AS14" s="1">
        <f t="shared" si="36"/>
        <v>1185.3622500003498</v>
      </c>
      <c r="AT14" s="1">
        <f t="shared" si="37"/>
        <v>377.08070893414532</v>
      </c>
      <c r="AU14" s="1">
        <f t="shared" si="38"/>
        <v>1935.2644811517516</v>
      </c>
      <c r="AV14" s="1">
        <f t="shared" si="39"/>
        <v>237.07245000006998</v>
      </c>
      <c r="AW14" s="1">
        <f t="shared" si="40"/>
        <v>75.416141786829073</v>
      </c>
      <c r="AX14">
        <v>0</v>
      </c>
      <c r="AY14">
        <v>0</v>
      </c>
      <c r="AZ14">
        <v>0</v>
      </c>
      <c r="BA14">
        <f t="shared" si="4"/>
        <v>0</v>
      </c>
      <c r="BB14">
        <f t="shared" si="22"/>
        <v>0</v>
      </c>
      <c r="BC14">
        <f t="shared" si="5"/>
        <v>0</v>
      </c>
      <c r="BD14">
        <f t="shared" si="6"/>
        <v>0</v>
      </c>
      <c r="BE14">
        <f t="shared" si="7"/>
        <v>0</v>
      </c>
      <c r="BF14">
        <f t="shared" si="8"/>
        <v>0</v>
      </c>
      <c r="BG14">
        <f t="shared" si="9"/>
        <v>0</v>
      </c>
      <c r="BH14">
        <f t="shared" si="23"/>
        <v>0</v>
      </c>
      <c r="BI14">
        <f t="shared" si="24"/>
        <v>0</v>
      </c>
      <c r="BJ14">
        <f t="shared" si="25"/>
        <v>0</v>
      </c>
      <c r="BK14" s="7">
        <f t="shared" si="26"/>
        <v>7.2294549261994828E-2</v>
      </c>
      <c r="BL14" s="8">
        <f>BL$3*temperature!$I124+BL$4*temperature!$I124^2</f>
        <v>1.4771943825530993</v>
      </c>
      <c r="BM14" s="8">
        <f>BM$3*temperature!$I124+BM$4*temperature!$I124^2</f>
        <v>0.87425195968384428</v>
      </c>
      <c r="BN14" s="8">
        <f>BN$3*temperature!$I124+BN$4*temperature!$I124^2</f>
        <v>0.45377238394987207</v>
      </c>
      <c r="BO14" s="8"/>
      <c r="BP14" s="8"/>
      <c r="BQ14" s="8"/>
    </row>
    <row r="15" spans="1:69" x14ac:dyDescent="0.3">
      <c r="A15">
        <v>1969</v>
      </c>
      <c r="B15" s="1">
        <v>831.14216744508656</v>
      </c>
      <c r="C15" s="1">
        <v>1434.8684787736713</v>
      </c>
      <c r="D15" s="1">
        <v>1329.1099802000001</v>
      </c>
      <c r="E15" s="7">
        <f t="shared" si="27"/>
        <v>1.0355828525681954E-2</v>
      </c>
      <c r="F15" s="7">
        <f t="shared" si="10"/>
        <v>2.4178628693027893E-2</v>
      </c>
      <c r="G15" s="7">
        <f t="shared" si="11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12"/>
        <v>14860.457675322026</v>
      </c>
      <c r="L15" s="1">
        <f t="shared" si="0"/>
        <v>960.92249773698404</v>
      </c>
      <c r="M15" s="1">
        <f t="shared" si="1"/>
        <v>318.45456157543998</v>
      </c>
      <c r="N15" s="7">
        <f t="shared" si="28"/>
        <v>5.041702355277855E-2</v>
      </c>
      <c r="O15" s="7">
        <f t="shared" si="13"/>
        <v>3.4480934700570565E-2</v>
      </c>
      <c r="P15" s="7">
        <f t="shared" si="14"/>
        <v>3.9507411374135604E-2</v>
      </c>
      <c r="Q15" s="1">
        <v>2952.370692419564</v>
      </c>
      <c r="R15" s="1"/>
      <c r="S15" s="1"/>
      <c r="T15" s="1">
        <f t="shared" si="15"/>
        <v>239.03603915056789</v>
      </c>
      <c r="U15" s="1"/>
      <c r="V15" s="1"/>
      <c r="W15" s="7">
        <f t="shared" si="29"/>
        <v>3.6857299016199718E-3</v>
      </c>
      <c r="X15" s="7"/>
      <c r="Y15" s="7"/>
      <c r="Z15" s="1">
        <v>7797.5573611812506</v>
      </c>
      <c r="AA15" s="1">
        <v>3617.4698309999994</v>
      </c>
      <c r="AB15" s="1">
        <v>580.34912700000041</v>
      </c>
      <c r="AC15" s="8">
        <f t="shared" si="16"/>
        <v>2.6411173167387387</v>
      </c>
      <c r="AD15" s="8"/>
      <c r="AE15" s="8"/>
      <c r="AF15" s="7">
        <f t="shared" si="30"/>
        <v>-3.5826023754592651E-3</v>
      </c>
      <c r="AG15" s="7"/>
      <c r="AH15" s="7"/>
      <c r="AI15" s="1">
        <f t="shared" si="31"/>
        <v>16594.118898996312</v>
      </c>
      <c r="AJ15" s="1">
        <f t="shared" si="32"/>
        <v>1895.5090832679803</v>
      </c>
      <c r="AK15" s="1">
        <f t="shared" si="33"/>
        <v>601.35343798557938</v>
      </c>
      <c r="AL15" s="10">
        <f t="shared" si="17"/>
        <v>6.6075826620186682</v>
      </c>
      <c r="AM15" s="10">
        <f t="shared" si="18"/>
        <v>0.82176645194072262</v>
      </c>
      <c r="AN15" s="10">
        <f t="shared" si="19"/>
        <v>0.34909690779903513</v>
      </c>
      <c r="AO15" s="7">
        <f t="shared" si="34"/>
        <v>2.0621120954280148E-2</v>
      </c>
      <c r="AP15" s="7">
        <f t="shared" si="20"/>
        <v>2.5977173653231045E-2</v>
      </c>
      <c r="AQ15" s="7">
        <f t="shared" si="21"/>
        <v>2.3564574154817608E-2</v>
      </c>
      <c r="AR15" s="1">
        <f t="shared" si="35"/>
        <v>9994.7905533313224</v>
      </c>
      <c r="AS15" s="1">
        <f t="shared" si="36"/>
        <v>1246.6463148570547</v>
      </c>
      <c r="AT15" s="1">
        <f t="shared" si="37"/>
        <v>395.93208496619508</v>
      </c>
      <c r="AU15" s="1">
        <f t="shared" si="38"/>
        <v>1998.9581106662645</v>
      </c>
      <c r="AV15" s="1">
        <f t="shared" si="39"/>
        <v>249.32926297141094</v>
      </c>
      <c r="AW15" s="1">
        <f t="shared" si="40"/>
        <v>79.186416993239021</v>
      </c>
      <c r="AX15">
        <v>0</v>
      </c>
      <c r="AY15">
        <v>0</v>
      </c>
      <c r="AZ15">
        <v>0</v>
      </c>
      <c r="BA15">
        <f t="shared" si="4"/>
        <v>0</v>
      </c>
      <c r="BB15">
        <f t="shared" si="22"/>
        <v>0</v>
      </c>
      <c r="BC15">
        <f t="shared" si="5"/>
        <v>0</v>
      </c>
      <c r="BD15">
        <f t="shared" si="6"/>
        <v>0</v>
      </c>
      <c r="BE15">
        <f t="shared" si="7"/>
        <v>0</v>
      </c>
      <c r="BF15">
        <f t="shared" si="8"/>
        <v>0</v>
      </c>
      <c r="BG15">
        <f t="shared" si="9"/>
        <v>0</v>
      </c>
      <c r="BH15">
        <f t="shared" si="23"/>
        <v>0</v>
      </c>
      <c r="BI15">
        <f t="shared" si="24"/>
        <v>0</v>
      </c>
      <c r="BJ15">
        <f t="shared" si="25"/>
        <v>0</v>
      </c>
      <c r="BK15" s="7">
        <f t="shared" si="26"/>
        <v>6.9156537978306759E-2</v>
      </c>
      <c r="BL15" s="8">
        <f>BL$3*temperature!$I125+BL$4*temperature!$I125^2</f>
        <v>1.5151392004004016</v>
      </c>
      <c r="BM15" s="8">
        <f>BM$3*temperature!$I125+BM$4*temperature!$I125^2</f>
        <v>0.89588717346396418</v>
      </c>
      <c r="BN15" s="8">
        <f>BN$3*temperature!$I125+BN$4*temperature!$I125^2</f>
        <v>0.46408928991926757</v>
      </c>
      <c r="BO15" s="8"/>
      <c r="BP15" s="8"/>
      <c r="BQ15" s="8"/>
    </row>
    <row r="16" spans="1:69" x14ac:dyDescent="0.3">
      <c r="A16">
        <v>1970</v>
      </c>
      <c r="B16" s="1">
        <v>838.68260221630339</v>
      </c>
      <c r="C16" s="1">
        <v>1469.36546</v>
      </c>
      <c r="D16" s="1">
        <v>1361.9334650000001</v>
      </c>
      <c r="E16" s="7">
        <f t="shared" si="27"/>
        <v>9.0723766240810022E-3</v>
      </c>
      <c r="F16" s="7">
        <f t="shared" si="10"/>
        <v>2.4041911671104588E-2</v>
      </c>
      <c r="G16" s="7">
        <f t="shared" si="11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12"/>
        <v>15268.913327934199</v>
      </c>
      <c r="L16" s="1">
        <f t="shared" si="0"/>
        <v>1020.2942153499797</v>
      </c>
      <c r="M16" s="1">
        <f t="shared" si="1"/>
        <v>332.42707462745153</v>
      </c>
      <c r="N16" s="7">
        <f t="shared" si="28"/>
        <v>2.7486074893270152E-2</v>
      </c>
      <c r="O16" s="7">
        <f t="shared" si="13"/>
        <v>6.1786166681307542E-2</v>
      </c>
      <c r="P16" s="7">
        <f t="shared" si="14"/>
        <v>4.3876002224265687E-2</v>
      </c>
      <c r="Q16" s="1">
        <v>3224.0732506673107</v>
      </c>
      <c r="R16" s="1"/>
      <c r="S16" s="1"/>
      <c r="T16" s="1">
        <f t="shared" si="15"/>
        <v>251.76719217015059</v>
      </c>
      <c r="U16" s="1"/>
      <c r="V16" s="1"/>
      <c r="W16" s="7">
        <f t="shared" si="29"/>
        <v>5.3260391465754564E-2</v>
      </c>
      <c r="X16" s="7"/>
      <c r="Y16" s="7"/>
      <c r="Z16" s="1">
        <v>8459.1172432894891</v>
      </c>
      <c r="AA16" s="1">
        <v>4005.5741099999991</v>
      </c>
      <c r="AB16" s="1">
        <v>679.83088799999541</v>
      </c>
      <c r="AC16" s="8">
        <f t="shared" si="16"/>
        <v>2.6237360585832352</v>
      </c>
      <c r="AD16" s="8"/>
      <c r="AE16" s="8"/>
      <c r="AF16" s="7">
        <f t="shared" si="30"/>
        <v>-6.5810246464045319E-3</v>
      </c>
      <c r="AG16" s="7"/>
      <c r="AH16" s="7"/>
      <c r="AI16" s="1">
        <f t="shared" si="31"/>
        <v>16933.665119762947</v>
      </c>
      <c r="AJ16" s="1">
        <f t="shared" si="32"/>
        <v>1955.2874379125933</v>
      </c>
      <c r="AK16" s="1">
        <f t="shared" si="33"/>
        <v>620.40451118026056</v>
      </c>
      <c r="AL16" s="10">
        <f t="shared" si="17"/>
        <v>6.7438384233075599</v>
      </c>
      <c r="AM16" s="10">
        <f t="shared" si="18"/>
        <v>0.84311362176518634</v>
      </c>
      <c r="AN16" s="10">
        <f t="shared" si="19"/>
        <v>0.35732322777008302</v>
      </c>
      <c r="AO16" s="7">
        <f t="shared" si="34"/>
        <v>2.0621120954280148E-2</v>
      </c>
      <c r="AP16" s="7">
        <f t="shared" si="20"/>
        <v>2.5977173653231045E-2</v>
      </c>
      <c r="AQ16" s="7">
        <f t="shared" si="21"/>
        <v>2.3564574154817608E-2</v>
      </c>
      <c r="AR16" s="1">
        <f t="shared" si="35"/>
        <v>10316.573033869898</v>
      </c>
      <c r="AS16" s="1">
        <f t="shared" si="36"/>
        <v>1311.6926635051279</v>
      </c>
      <c r="AT16" s="1">
        <f t="shared" si="37"/>
        <v>415.83491446550767</v>
      </c>
      <c r="AU16" s="1">
        <f t="shared" si="38"/>
        <v>2063.3146067739794</v>
      </c>
      <c r="AV16" s="1">
        <f t="shared" si="39"/>
        <v>262.3385327010256</v>
      </c>
      <c r="AW16" s="1">
        <f t="shared" si="40"/>
        <v>83.166982893101533</v>
      </c>
      <c r="AX16">
        <v>0</v>
      </c>
      <c r="AY16">
        <v>0</v>
      </c>
      <c r="AZ16">
        <v>0</v>
      </c>
      <c r="BA16">
        <f t="shared" si="4"/>
        <v>0</v>
      </c>
      <c r="BB16">
        <f t="shared" si="22"/>
        <v>0</v>
      </c>
      <c r="BC16">
        <f t="shared" si="5"/>
        <v>0</v>
      </c>
      <c r="BD16">
        <f t="shared" si="6"/>
        <v>0</v>
      </c>
      <c r="BE16">
        <f t="shared" si="7"/>
        <v>0</v>
      </c>
      <c r="BF16">
        <f t="shared" si="8"/>
        <v>0</v>
      </c>
      <c r="BG16">
        <f t="shared" si="9"/>
        <v>0</v>
      </c>
      <c r="BH16">
        <f t="shared" si="23"/>
        <v>0</v>
      </c>
      <c r="BI16">
        <f t="shared" si="24"/>
        <v>0</v>
      </c>
      <c r="BJ16">
        <f t="shared" si="25"/>
        <v>0</v>
      </c>
      <c r="BK16" s="7">
        <f t="shared" si="26"/>
        <v>5.1440999330630149E-2</v>
      </c>
      <c r="BL16" s="8">
        <f>BL$3*temperature!$I126+BL$4*temperature!$I126^2</f>
        <v>1.5543038237247848</v>
      </c>
      <c r="BM16" s="8">
        <f>BM$3*temperature!$I126+BM$4*temperature!$I126^2</f>
        <v>0.9181605220522322</v>
      </c>
      <c r="BN16" s="8">
        <f>BN$3*temperature!$I126+BN$4*temperature!$I126^2</f>
        <v>0.47464436187654513</v>
      </c>
      <c r="BO16" s="8"/>
      <c r="BP16" s="8"/>
      <c r="BQ16" s="8"/>
    </row>
    <row r="17" spans="1:69" x14ac:dyDescent="0.3">
      <c r="A17">
        <v>1971</v>
      </c>
      <c r="B17" s="1">
        <v>847.096018199024</v>
      </c>
      <c r="C17" s="1">
        <v>1505.0043741073023</v>
      </c>
      <c r="D17" s="1">
        <v>1395.0753168699603</v>
      </c>
      <c r="E17" s="7">
        <f t="shared" si="27"/>
        <v>1.0031704437992728E-2</v>
      </c>
      <c r="F17" s="7">
        <f t="shared" si="10"/>
        <v>2.4254629006525308E-2</v>
      </c>
      <c r="G17" s="7">
        <f t="shared" si="11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12"/>
        <v>15683.819679483244</v>
      </c>
      <c r="L17" s="1">
        <f t="shared" si="0"/>
        <v>1056.3156192060862</v>
      </c>
      <c r="M17" s="1">
        <f t="shared" si="1"/>
        <v>335.79402433817955</v>
      </c>
      <c r="N17" s="7">
        <f t="shared" si="28"/>
        <v>2.7173273083552107E-2</v>
      </c>
      <c r="O17" s="7">
        <f t="shared" si="13"/>
        <v>3.5304918242382133E-2</v>
      </c>
      <c r="P17" s="7">
        <f t="shared" si="14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15"/>
        <v>254.42178021340607</v>
      </c>
      <c r="U17" s="1">
        <f t="shared" ref="U17:U55" si="41">R17/I17*1000</f>
        <v>966.56782143777843</v>
      </c>
      <c r="V17" s="1">
        <f t="shared" ref="V17:V55" si="42">S17/J17*1000</f>
        <v>962.73501234469597</v>
      </c>
      <c r="W17" s="7">
        <f t="shared" si="29"/>
        <v>1.0543820345986221E-2</v>
      </c>
      <c r="X17" s="7"/>
      <c r="Y17" s="7"/>
      <c r="Z17" s="1">
        <v>8611.4029254657999</v>
      </c>
      <c r="AA17" s="1">
        <v>4367.602351999999</v>
      </c>
      <c r="AB17" s="1">
        <v>723.98260000000209</v>
      </c>
      <c r="AC17" s="8">
        <f t="shared" si="16"/>
        <v>2.5476228902565792</v>
      </c>
      <c r="AD17" s="8">
        <f t="shared" ref="AD17:AD54" si="43">AA17/R17</f>
        <v>2.8423613876819047</v>
      </c>
      <c r="AE17" s="8">
        <f t="shared" ref="AE17:AE54" si="44">AB17/S17</f>
        <v>1.605279812372872</v>
      </c>
      <c r="AF17" s="7">
        <f t="shared" si="30"/>
        <v>-2.9009460794526598E-2</v>
      </c>
      <c r="AG17" s="7"/>
      <c r="AH17" s="7"/>
      <c r="AI17" s="1">
        <f t="shared" si="31"/>
        <v>17303.613214560632</v>
      </c>
      <c r="AJ17" s="1">
        <f t="shared" si="32"/>
        <v>2022.0972268223595</v>
      </c>
      <c r="AK17" s="1">
        <f t="shared" si="33"/>
        <v>641.53104295533603</v>
      </c>
      <c r="AL17" s="10">
        <f t="shared" si="17"/>
        <v>6.8829039311307074</v>
      </c>
      <c r="AM17" s="10">
        <f t="shared" si="18"/>
        <v>0.86501533072718517</v>
      </c>
      <c r="AN17" s="10">
        <f t="shared" si="19"/>
        <v>0.36574339746810991</v>
      </c>
      <c r="AO17" s="7">
        <f t="shared" si="34"/>
        <v>2.0621120954280148E-2</v>
      </c>
      <c r="AP17" s="7">
        <f t="shared" si="20"/>
        <v>2.5977173653231045E-2</v>
      </c>
      <c r="AQ17" s="7">
        <f t="shared" si="21"/>
        <v>2.3564574154817608E-2</v>
      </c>
      <c r="AR17" s="1">
        <f t="shared" si="35"/>
        <v>10659.704849185897</v>
      </c>
      <c r="AS17" s="1">
        <f t="shared" si="36"/>
        <v>1381.0659597903455</v>
      </c>
      <c r="AT17" s="1">
        <f t="shared" si="37"/>
        <v>436.81561405106328</v>
      </c>
      <c r="AU17" s="1">
        <f t="shared" si="38"/>
        <v>2131.9409698371796</v>
      </c>
      <c r="AV17" s="1">
        <f t="shared" si="39"/>
        <v>276.2131919580691</v>
      </c>
      <c r="AW17" s="1">
        <f t="shared" si="40"/>
        <v>87.363122810212658</v>
      </c>
      <c r="AX17">
        <v>0</v>
      </c>
      <c r="AY17">
        <v>0</v>
      </c>
      <c r="AZ17">
        <v>0</v>
      </c>
      <c r="BA17">
        <f t="shared" si="4"/>
        <v>0</v>
      </c>
      <c r="BB17">
        <f t="shared" si="22"/>
        <v>0</v>
      </c>
      <c r="BC17">
        <f t="shared" si="5"/>
        <v>0</v>
      </c>
      <c r="BD17">
        <f t="shared" si="6"/>
        <v>0</v>
      </c>
      <c r="BE17">
        <f t="shared" si="7"/>
        <v>0</v>
      </c>
      <c r="BF17">
        <f t="shared" si="8"/>
        <v>0</v>
      </c>
      <c r="BG17">
        <f t="shared" si="9"/>
        <v>0</v>
      </c>
      <c r="BH17">
        <f t="shared" si="23"/>
        <v>0</v>
      </c>
      <c r="BI17">
        <f t="shared" si="24"/>
        <v>0</v>
      </c>
      <c r="BJ17">
        <f t="shared" si="25"/>
        <v>0</v>
      </c>
      <c r="BK17" s="7">
        <f t="shared" si="26"/>
        <v>4.8303920805933015E-2</v>
      </c>
      <c r="BL17" s="8">
        <f>BL$3*temperature!$I127+BL$4*temperature!$I127^2</f>
        <v>1.5948202751955853</v>
      </c>
      <c r="BM17" s="8">
        <f>BM$3*temperature!$I127+BM$4*temperature!$I127^2</f>
        <v>0.94113968601139453</v>
      </c>
      <c r="BN17" s="8">
        <f>BN$3*temperature!$I127+BN$4*temperature!$I127^2</f>
        <v>0.48546111781265744</v>
      </c>
      <c r="BO17" s="8"/>
      <c r="BP17" s="8"/>
      <c r="BQ17" s="8"/>
    </row>
    <row r="18" spans="1:69" x14ac:dyDescent="0.3">
      <c r="A18">
        <v>1972</v>
      </c>
      <c r="B18" s="1">
        <v>854.9765232280613</v>
      </c>
      <c r="C18" s="1">
        <v>1539.1415411257376</v>
      </c>
      <c r="D18" s="1">
        <v>1428.5731519977162</v>
      </c>
      <c r="E18" s="7">
        <f t="shared" si="27"/>
        <v>9.3029654959206898E-3</v>
      </c>
      <c r="F18" s="7">
        <f t="shared" si="10"/>
        <v>2.268243707841977E-2</v>
      </c>
      <c r="G18" s="7">
        <f t="shared" si="11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12"/>
        <v>16384.195990758039</v>
      </c>
      <c r="L18" s="1">
        <f t="shared" si="0"/>
        <v>1095.1045930105074</v>
      </c>
      <c r="M18" s="1">
        <f t="shared" si="1"/>
        <v>338.40809822518537</v>
      </c>
      <c r="N18" s="7">
        <f t="shared" si="28"/>
        <v>4.4655978300425891E-2</v>
      </c>
      <c r="O18" s="7">
        <f t="shared" si="13"/>
        <v>3.6721007527631189E-2</v>
      </c>
      <c r="P18" s="7">
        <f t="shared" si="14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15"/>
        <v>253.30737992558272</v>
      </c>
      <c r="U18" s="1">
        <f t="shared" si="41"/>
        <v>960.46139471253696</v>
      </c>
      <c r="V18" s="1">
        <f t="shared" si="42"/>
        <v>962.13777894225257</v>
      </c>
      <c r="W18" s="7">
        <f t="shared" si="29"/>
        <v>-4.3801292754440668E-3</v>
      </c>
      <c r="X18" s="7">
        <f t="shared" ref="X18:X55" si="45">U18/U17-1</f>
        <v>-6.3176391659285347E-3</v>
      </c>
      <c r="Y18" s="7">
        <f t="shared" ref="Y18:Y55" si="46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8">
        <f t="shared" si="16"/>
        <v>2.5416490259019571</v>
      </c>
      <c r="AD18" s="8">
        <f t="shared" si="43"/>
        <v>2.83461239009165</v>
      </c>
      <c r="AE18" s="8">
        <f t="shared" si="44"/>
        <v>1.6520463245264814</v>
      </c>
      <c r="AF18" s="7">
        <f t="shared" si="30"/>
        <v>-2.3448777986213587E-3</v>
      </c>
      <c r="AG18" s="7">
        <f t="shared" ref="AG18:AG54" si="47">AD18/AD17-1</f>
        <v>-2.7262534679217687E-3</v>
      </c>
      <c r="AH18" s="7">
        <f t="shared" ref="AH18:AH54" si="48">AE18/AE17-1</f>
        <v>2.9132934827406087E-2</v>
      </c>
      <c r="AI18" s="1">
        <f t="shared" si="31"/>
        <v>17705.192862941749</v>
      </c>
      <c r="AJ18" s="1">
        <f t="shared" si="32"/>
        <v>2096.1006960981927</v>
      </c>
      <c r="AK18" s="1">
        <f t="shared" si="33"/>
        <v>664.7410614700151</v>
      </c>
      <c r="AL18" s="10">
        <f t="shared" si="17"/>
        <v>7.0248371256112438</v>
      </c>
      <c r="AM18" s="10">
        <f t="shared" si="18"/>
        <v>0.8874859841861924</v>
      </c>
      <c r="AN18" s="10">
        <f t="shared" si="19"/>
        <v>0.3743619848793821</v>
      </c>
      <c r="AO18" s="7">
        <f t="shared" si="34"/>
        <v>2.0621120954280148E-2</v>
      </c>
      <c r="AP18" s="7">
        <f t="shared" si="20"/>
        <v>2.5977173653231045E-2</v>
      </c>
      <c r="AQ18" s="7">
        <f t="shared" si="21"/>
        <v>2.3564574154817608E-2</v>
      </c>
      <c r="AR18" s="1">
        <f t="shared" si="35"/>
        <v>11010.822038053806</v>
      </c>
      <c r="AS18" s="1">
        <f t="shared" si="36"/>
        <v>1453.0038981016521</v>
      </c>
      <c r="AT18" s="1">
        <f t="shared" si="37"/>
        <v>458.92765558057278</v>
      </c>
      <c r="AU18" s="1">
        <f t="shared" si="38"/>
        <v>2202.1644076107614</v>
      </c>
      <c r="AV18" s="1">
        <f t="shared" si="39"/>
        <v>290.60077962033046</v>
      </c>
      <c r="AW18" s="1">
        <f t="shared" si="40"/>
        <v>91.785531116114555</v>
      </c>
      <c r="AX18">
        <v>0</v>
      </c>
      <c r="AY18">
        <v>0</v>
      </c>
      <c r="AZ18">
        <v>0</v>
      </c>
      <c r="BA18">
        <f t="shared" si="4"/>
        <v>0</v>
      </c>
      <c r="BB18">
        <f t="shared" si="22"/>
        <v>0</v>
      </c>
      <c r="BC18">
        <f t="shared" si="5"/>
        <v>0</v>
      </c>
      <c r="BD18">
        <f t="shared" si="6"/>
        <v>0</v>
      </c>
      <c r="BE18">
        <f t="shared" si="7"/>
        <v>0</v>
      </c>
      <c r="BF18">
        <f t="shared" si="8"/>
        <v>0</v>
      </c>
      <c r="BG18">
        <f t="shared" si="9"/>
        <v>0</v>
      </c>
      <c r="BH18">
        <f t="shared" si="23"/>
        <v>0</v>
      </c>
      <c r="BI18">
        <f t="shared" si="24"/>
        <v>0</v>
      </c>
      <c r="BJ18">
        <f t="shared" si="25"/>
        <v>0</v>
      </c>
      <c r="BK18" s="7">
        <f t="shared" si="26"/>
        <v>6.347093856464367E-2</v>
      </c>
      <c r="BL18" s="8">
        <f>BL$3*temperature!$I128+BL$4*temperature!$I128^2</f>
        <v>1.6366720931207013</v>
      </c>
      <c r="BM18" s="8">
        <f>BM$3*temperature!$I128+BM$4*temperature!$I128^2</f>
        <v>0.964807045440637</v>
      </c>
      <c r="BN18" s="8">
        <f>BN$3*temperature!$I128+BN$4*temperature!$I128^2</f>
        <v>0.4965216637840687</v>
      </c>
      <c r="BO18" s="8"/>
      <c r="BP18" s="8"/>
      <c r="BQ18" s="8"/>
    </row>
    <row r="19" spans="1:69" x14ac:dyDescent="0.3">
      <c r="A19">
        <v>1973</v>
      </c>
      <c r="B19" s="1">
        <v>862.01640312724589</v>
      </c>
      <c r="C19" s="1">
        <v>1572.4156197948987</v>
      </c>
      <c r="D19" s="1">
        <v>1462.6966421977168</v>
      </c>
      <c r="E19" s="7">
        <f t="shared" si="27"/>
        <v>8.234003750892116E-3</v>
      </c>
      <c r="F19" s="7">
        <f t="shared" si="10"/>
        <v>2.1618595678227326E-2</v>
      </c>
      <c r="G19" s="7">
        <f t="shared" si="11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12"/>
        <v>17285.569341438746</v>
      </c>
      <c r="L19" s="1">
        <f t="shared" si="0"/>
        <v>1159.7824956716206</v>
      </c>
      <c r="M19" s="1">
        <f t="shared" si="1"/>
        <v>347.52943617096099</v>
      </c>
      <c r="N19" s="7">
        <f t="shared" si="28"/>
        <v>5.5014805193318805E-2</v>
      </c>
      <c r="O19" s="7">
        <f t="shared" si="13"/>
        <v>5.906093634701115E-2</v>
      </c>
      <c r="P19" s="7">
        <f t="shared" si="14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15"/>
        <v>251.13148147524893</v>
      </c>
      <c r="U19" s="1">
        <f t="shared" si="41"/>
        <v>934.74464407668324</v>
      </c>
      <c r="V19" s="1">
        <f t="shared" si="42"/>
        <v>953.358521329567</v>
      </c>
      <c r="W19" s="7">
        <f t="shared" si="29"/>
        <v>-8.5899528508527334E-3</v>
      </c>
      <c r="X19" s="7">
        <f t="shared" si="45"/>
        <v>-2.6775413126886471E-2</v>
      </c>
      <c r="Y19" s="7">
        <f t="shared" si="46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8">
        <f t="shared" si="16"/>
        <v>2.5535858110607683</v>
      </c>
      <c r="AD19" s="8">
        <f t="shared" si="43"/>
        <v>2.8535309635613215</v>
      </c>
      <c r="AE19" s="8">
        <f t="shared" si="44"/>
        <v>1.6872467626084724</v>
      </c>
      <c r="AF19" s="7">
        <f t="shared" si="30"/>
        <v>4.69647265895623E-3</v>
      </c>
      <c r="AG19" s="7">
        <f t="shared" si="47"/>
        <v>6.6741306627322583E-3</v>
      </c>
      <c r="AH19" s="7">
        <f t="shared" si="48"/>
        <v>2.1307173751365927E-2</v>
      </c>
      <c r="AI19" s="1">
        <f t="shared" si="31"/>
        <v>18136.837984258334</v>
      </c>
      <c r="AJ19" s="1">
        <f t="shared" si="32"/>
        <v>2177.0914061087037</v>
      </c>
      <c r="AK19" s="1">
        <f t="shared" si="33"/>
        <v>690.05248643912819</v>
      </c>
      <c r="AL19" s="10">
        <f t="shared" si="17"/>
        <v>7.1696971416625912</v>
      </c>
      <c r="AM19" s="10">
        <f t="shared" si="18"/>
        <v>0.91054036171220576</v>
      </c>
      <c r="AN19" s="10">
        <f t="shared" si="19"/>
        <v>0.38318366563281703</v>
      </c>
      <c r="AO19" s="7">
        <f t="shared" si="34"/>
        <v>2.0621120954280148E-2</v>
      </c>
      <c r="AP19" s="7">
        <f t="shared" si="20"/>
        <v>2.5977173653231045E-2</v>
      </c>
      <c r="AQ19" s="7">
        <f t="shared" si="21"/>
        <v>2.3564574154817608E-2</v>
      </c>
      <c r="AR19" s="1">
        <f t="shared" si="35"/>
        <v>11366.468416722841</v>
      </c>
      <c r="AS19" s="1">
        <f t="shared" si="36"/>
        <v>1528.0178012114277</v>
      </c>
      <c r="AT19" s="1">
        <f t="shared" si="37"/>
        <v>482.28840869984691</v>
      </c>
      <c r="AU19" s="1">
        <f t="shared" si="38"/>
        <v>2273.2936833445683</v>
      </c>
      <c r="AV19" s="1">
        <f t="shared" si="39"/>
        <v>305.60356024228554</v>
      </c>
      <c r="AW19" s="1">
        <f t="shared" si="40"/>
        <v>96.457681739969388</v>
      </c>
      <c r="AX19">
        <v>0</v>
      </c>
      <c r="AY19">
        <v>0</v>
      </c>
      <c r="AZ19">
        <v>0</v>
      </c>
      <c r="BA19">
        <f t="shared" si="4"/>
        <v>0</v>
      </c>
      <c r="BB19">
        <f t="shared" si="22"/>
        <v>0</v>
      </c>
      <c r="BC19">
        <f t="shared" si="5"/>
        <v>0</v>
      </c>
      <c r="BD19">
        <f t="shared" si="6"/>
        <v>0</v>
      </c>
      <c r="BE19">
        <f t="shared" si="7"/>
        <v>0</v>
      </c>
      <c r="BF19">
        <f t="shared" si="8"/>
        <v>0</v>
      </c>
      <c r="BG19">
        <f t="shared" si="9"/>
        <v>0</v>
      </c>
      <c r="BH19">
        <f t="shared" si="23"/>
        <v>0</v>
      </c>
      <c r="BI19">
        <f t="shared" si="24"/>
        <v>0</v>
      </c>
      <c r="BJ19">
        <f t="shared" si="25"/>
        <v>0</v>
      </c>
      <c r="BK19" s="7">
        <f t="shared" si="26"/>
        <v>7.4891970679945102E-2</v>
      </c>
      <c r="BL19" s="8">
        <f>BL$3*temperature!$I129+BL$4*temperature!$I129^2</f>
        <v>1.6798517919154707</v>
      </c>
      <c r="BM19" s="8">
        <f>BM$3*temperature!$I129+BM$4*temperature!$I129^2</f>
        <v>0.98914945123225717</v>
      </c>
      <c r="BN19" s="8">
        <f>BN$3*temperature!$I129+BN$4*temperature!$I129^2</f>
        <v>0.50780949174080514</v>
      </c>
      <c r="BO19" s="8"/>
      <c r="BP19" s="8"/>
      <c r="BQ19" s="8"/>
    </row>
    <row r="20" spans="1:69" x14ac:dyDescent="0.3">
      <c r="A20">
        <v>1974</v>
      </c>
      <c r="B20" s="1">
        <v>870.12616462236304</v>
      </c>
      <c r="C20" s="1">
        <v>1604.3170882150407</v>
      </c>
      <c r="D20" s="1">
        <v>1497.8354094699612</v>
      </c>
      <c r="E20" s="7">
        <f t="shared" si="27"/>
        <v>9.4078969561326442E-3</v>
      </c>
      <c r="F20" s="7">
        <f t="shared" si="10"/>
        <v>2.0288190996412991E-2</v>
      </c>
      <c r="G20" s="7">
        <f t="shared" si="11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12"/>
        <v>17349.570095876647</v>
      </c>
      <c r="L20" s="1">
        <f t="shared" si="0"/>
        <v>1205.9742283933499</v>
      </c>
      <c r="M20" s="1">
        <f t="shared" si="1"/>
        <v>359.18800643393951</v>
      </c>
      <c r="N20" s="7">
        <f t="shared" si="28"/>
        <v>3.702554030689198E-3</v>
      </c>
      <c r="O20" s="7">
        <f t="shared" si="13"/>
        <v>3.9827927127819018E-2</v>
      </c>
      <c r="P20" s="7">
        <f t="shared" si="14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15"/>
        <v>244.90376906154114</v>
      </c>
      <c r="U20" s="1">
        <f t="shared" si="41"/>
        <v>922.20792846727261</v>
      </c>
      <c r="V20" s="1">
        <f t="shared" si="42"/>
        <v>933.54702847794022</v>
      </c>
      <c r="W20" s="7">
        <f t="shared" si="29"/>
        <v>-2.4798612970081124E-2</v>
      </c>
      <c r="X20" s="7">
        <f t="shared" si="45"/>
        <v>-1.3411914889112975E-2</v>
      </c>
      <c r="Y20" s="7">
        <f t="shared" si="46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8">
        <f t="shared" si="16"/>
        <v>2.5209714956491069</v>
      </c>
      <c r="AD20" s="8">
        <f t="shared" si="43"/>
        <v>2.8281856834735843</v>
      </c>
      <c r="AE20" s="8">
        <f t="shared" si="44"/>
        <v>1.6578699567928139</v>
      </c>
      <c r="AF20" s="7">
        <f t="shared" si="30"/>
        <v>-1.2771967666171058E-2</v>
      </c>
      <c r="AG20" s="7">
        <f t="shared" si="47"/>
        <v>-8.8820764208933367E-3</v>
      </c>
      <c r="AH20" s="7">
        <f t="shared" si="48"/>
        <v>-1.7411090343561919E-2</v>
      </c>
      <c r="AI20" s="1">
        <f t="shared" si="31"/>
        <v>18596.447869177071</v>
      </c>
      <c r="AJ20" s="1">
        <f t="shared" si="32"/>
        <v>2264.9858257401193</v>
      </c>
      <c r="AK20" s="1">
        <f t="shared" si="33"/>
        <v>717.50491953518485</v>
      </c>
      <c r="AL20" s="10">
        <f t="shared" si="17"/>
        <v>7.3175443336263726</v>
      </c>
      <c r="AM20" s="10">
        <f t="shared" si="18"/>
        <v>0.9341936268066795</v>
      </c>
      <c r="AN20" s="10">
        <f t="shared" si="19"/>
        <v>0.39221322553653637</v>
      </c>
      <c r="AO20" s="7">
        <f t="shared" si="34"/>
        <v>2.0621120954280148E-2</v>
      </c>
      <c r="AP20" s="7">
        <f t="shared" si="20"/>
        <v>2.5977173653231045E-2</v>
      </c>
      <c r="AQ20" s="7">
        <f t="shared" si="21"/>
        <v>2.3564574154817608E-2</v>
      </c>
      <c r="AR20" s="1">
        <f t="shared" si="35"/>
        <v>11746.734262470169</v>
      </c>
      <c r="AS20" s="1">
        <f t="shared" si="36"/>
        <v>1605.7656572216438</v>
      </c>
      <c r="AT20" s="1">
        <f t="shared" si="37"/>
        <v>507.05898804871407</v>
      </c>
      <c r="AU20" s="1">
        <f t="shared" si="38"/>
        <v>2349.346852494034</v>
      </c>
      <c r="AV20" s="1">
        <f t="shared" si="39"/>
        <v>321.15313144432878</v>
      </c>
      <c r="AW20" s="1">
        <f t="shared" si="40"/>
        <v>101.41179760974282</v>
      </c>
      <c r="AX20">
        <v>0</v>
      </c>
      <c r="AY20">
        <v>0</v>
      </c>
      <c r="AZ20">
        <v>0</v>
      </c>
      <c r="BA20">
        <f t="shared" si="4"/>
        <v>0</v>
      </c>
      <c r="BB20">
        <f t="shared" si="22"/>
        <v>0</v>
      </c>
      <c r="BC20">
        <f t="shared" si="5"/>
        <v>0</v>
      </c>
      <c r="BD20">
        <f t="shared" si="6"/>
        <v>0</v>
      </c>
      <c r="BE20">
        <f t="shared" si="7"/>
        <v>0</v>
      </c>
      <c r="BF20">
        <f t="shared" si="8"/>
        <v>0</v>
      </c>
      <c r="BG20">
        <f t="shared" si="9"/>
        <v>0</v>
      </c>
      <c r="BH20">
        <f t="shared" si="23"/>
        <v>0</v>
      </c>
      <c r="BI20">
        <f t="shared" si="24"/>
        <v>0</v>
      </c>
      <c r="BJ20">
        <f t="shared" si="25"/>
        <v>0</v>
      </c>
      <c r="BK20" s="7">
        <f t="shared" si="26"/>
        <v>3.0247627033290508E-2</v>
      </c>
      <c r="BL20" s="8">
        <f>BL$3*temperature!$I130+BL$4*temperature!$I130^2</f>
        <v>1.7244167366708303</v>
      </c>
      <c r="BM20" s="8">
        <f>BM$3*temperature!$I130+BM$4*temperature!$I130^2</f>
        <v>1.014189424285415</v>
      </c>
      <c r="BN20" s="8">
        <f>BN$3*temperature!$I130+BN$4*temperature!$I130^2</f>
        <v>0.51932359729052313</v>
      </c>
      <c r="BO20" s="8"/>
      <c r="BP20" s="8"/>
      <c r="BQ20" s="8"/>
    </row>
    <row r="21" spans="1:69" x14ac:dyDescent="0.3">
      <c r="A21">
        <v>1975</v>
      </c>
      <c r="B21" s="1">
        <v>877.79244192356566</v>
      </c>
      <c r="C21" s="1">
        <v>1634.0269719999999</v>
      </c>
      <c r="D21" s="1">
        <v>1534.260575</v>
      </c>
      <c r="E21" s="7">
        <f t="shared" si="27"/>
        <v>8.8105353141860743E-3</v>
      </c>
      <c r="F21" s="7">
        <f t="shared" si="10"/>
        <v>1.8518710548682371E-2</v>
      </c>
      <c r="G21" s="7">
        <f t="shared" si="11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12"/>
        <v>17228.237350138545</v>
      </c>
      <c r="L21" s="1">
        <f t="shared" si="0"/>
        <v>1244.8236972192326</v>
      </c>
      <c r="M21" s="1">
        <f t="shared" si="1"/>
        <v>366.79990767294532</v>
      </c>
      <c r="N21" s="7">
        <f t="shared" si="28"/>
        <v>-6.9934151144723788E-3</v>
      </c>
      <c r="O21" s="7">
        <f t="shared" si="13"/>
        <v>3.2214178305982166E-2</v>
      </c>
      <c r="P21" s="7">
        <f t="shared" si="14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15"/>
        <v>239.41517390052832</v>
      </c>
      <c r="U21" s="1">
        <f t="shared" si="41"/>
        <v>931.35755780438399</v>
      </c>
      <c r="V21" s="1">
        <f t="shared" si="42"/>
        <v>928.01965757292055</v>
      </c>
      <c r="W21" s="7">
        <f t="shared" si="29"/>
        <v>-2.2411231897511597E-2</v>
      </c>
      <c r="X21" s="7">
        <f t="shared" si="45"/>
        <v>9.9214385982544506E-3</v>
      </c>
      <c r="Y21" s="7">
        <f t="shared" si="46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8">
        <f t="shared" si="16"/>
        <v>2.4988921333566081</v>
      </c>
      <c r="AD21" s="8">
        <f t="shared" si="43"/>
        <v>2.8289948800713747</v>
      </c>
      <c r="AE21" s="8">
        <f t="shared" si="44"/>
        <v>1.6524296755249401</v>
      </c>
      <c r="AF21" s="7">
        <f t="shared" si="30"/>
        <v>-8.7582752643594608E-3</v>
      </c>
      <c r="AG21" s="7">
        <f t="shared" si="47"/>
        <v>2.8611862457217363E-4</v>
      </c>
      <c r="AH21" s="7">
        <f t="shared" si="48"/>
        <v>-3.2814885423209095E-3</v>
      </c>
      <c r="AI21" s="1">
        <f t="shared" si="31"/>
        <v>19086.149934753397</v>
      </c>
      <c r="AJ21" s="1">
        <f t="shared" si="32"/>
        <v>2359.6403746104361</v>
      </c>
      <c r="AK21" s="1">
        <f t="shared" si="33"/>
        <v>747.16622519140924</v>
      </c>
      <c r="AL21" s="10">
        <f t="shared" si="17"/>
        <v>7.468440300418389</v>
      </c>
      <c r="AM21" s="10">
        <f t="shared" si="18"/>
        <v>0.95846133687597834</v>
      </c>
      <c r="AN21" s="10">
        <f t="shared" si="19"/>
        <v>0.40145556317419229</v>
      </c>
      <c r="AO21" s="7">
        <f t="shared" si="34"/>
        <v>2.0621120954280148E-2</v>
      </c>
      <c r="AP21" s="7">
        <f t="shared" si="20"/>
        <v>2.5977173653231045E-2</v>
      </c>
      <c r="AQ21" s="7">
        <f t="shared" si="21"/>
        <v>2.3564574154817608E-2</v>
      </c>
      <c r="AR21" s="1">
        <f t="shared" si="35"/>
        <v>12136.320857069124</v>
      </c>
      <c r="AS21" s="1">
        <f t="shared" si="36"/>
        <v>1685.5868679662808</v>
      </c>
      <c r="AT21" s="1">
        <f t="shared" si="37"/>
        <v>533.38429875367615</v>
      </c>
      <c r="AU21" s="1">
        <f t="shared" si="38"/>
        <v>2427.2641714138249</v>
      </c>
      <c r="AV21" s="1">
        <f t="shared" si="39"/>
        <v>337.11737359325616</v>
      </c>
      <c r="AW21" s="1">
        <f t="shared" si="40"/>
        <v>106.67685975073523</v>
      </c>
      <c r="AX21">
        <v>0</v>
      </c>
      <c r="AY21">
        <v>0</v>
      </c>
      <c r="AZ21">
        <v>0</v>
      </c>
      <c r="BA21">
        <f t="shared" si="4"/>
        <v>0</v>
      </c>
      <c r="BB21">
        <f t="shared" si="22"/>
        <v>0</v>
      </c>
      <c r="BC21">
        <f t="shared" si="5"/>
        <v>0</v>
      </c>
      <c r="BD21">
        <f t="shared" si="6"/>
        <v>0</v>
      </c>
      <c r="BE21">
        <f t="shared" si="7"/>
        <v>0</v>
      </c>
      <c r="BF21">
        <f t="shared" si="8"/>
        <v>0</v>
      </c>
      <c r="BG21">
        <f t="shared" si="9"/>
        <v>0</v>
      </c>
      <c r="BH21">
        <f t="shared" si="23"/>
        <v>0</v>
      </c>
      <c r="BI21">
        <f t="shared" si="24"/>
        <v>0</v>
      </c>
      <c r="BJ21">
        <f t="shared" si="25"/>
        <v>0</v>
      </c>
      <c r="BK21" s="7">
        <f t="shared" si="26"/>
        <v>2.0173876499010562E-2</v>
      </c>
      <c r="BL21" s="8">
        <f>BL$3*temperature!$I131+BL$4*temperature!$I131^2</f>
        <v>1.7701748923828049</v>
      </c>
      <c r="BM21" s="8">
        <f>BM$3*temperature!$I131+BM$4*temperature!$I131^2</f>
        <v>1.0398087956305249</v>
      </c>
      <c r="BN21" s="8">
        <f>BN$3*temperature!$I131+BN$4*temperature!$I131^2</f>
        <v>0.53099763008037404</v>
      </c>
      <c r="BO21" s="8"/>
      <c r="BP21" s="8"/>
      <c r="BQ21" s="8"/>
    </row>
    <row r="22" spans="1:69" x14ac:dyDescent="0.3">
      <c r="A22">
        <v>1976</v>
      </c>
      <c r="B22" s="1">
        <v>883.92349629919272</v>
      </c>
      <c r="C22" s="1">
        <v>1662.2165939494678</v>
      </c>
      <c r="D22" s="1">
        <v>1572.0799859437618</v>
      </c>
      <c r="E22" s="7">
        <f t="shared" si="27"/>
        <v>6.9846288060895212E-3</v>
      </c>
      <c r="F22" s="7">
        <f t="shared" si="10"/>
        <v>1.7251625849825869E-2</v>
      </c>
      <c r="G22" s="7">
        <f t="shared" si="11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12"/>
        <v>17932.758017666725</v>
      </c>
      <c r="L22" s="1">
        <f t="shared" si="0"/>
        <v>1298.187201914672</v>
      </c>
      <c r="M22" s="1">
        <f t="shared" si="1"/>
        <v>378.36243498398869</v>
      </c>
      <c r="N22" s="7">
        <f t="shared" si="28"/>
        <v>4.0893369020279735E-2</v>
      </c>
      <c r="O22" s="7">
        <f t="shared" si="13"/>
        <v>4.2868323293207E-2</v>
      </c>
      <c r="P22" s="7">
        <f t="shared" si="14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15"/>
        <v>243.05387961291987</v>
      </c>
      <c r="U22" s="1">
        <f t="shared" si="41"/>
        <v>918.92731212169167</v>
      </c>
      <c r="V22" s="1">
        <f t="shared" si="42"/>
        <v>912.48467178528426</v>
      </c>
      <c r="W22" s="7">
        <f t="shared" si="29"/>
        <v>1.519830866653149E-2</v>
      </c>
      <c r="X22" s="7">
        <f t="shared" si="45"/>
        <v>-1.3346373343440576E-2</v>
      </c>
      <c r="Y22" s="7">
        <f t="shared" si="46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8">
        <f t="shared" si="16"/>
        <v>2.4636134916384531</v>
      </c>
      <c r="AD22" s="8">
        <f t="shared" si="43"/>
        <v>2.8412829323529851</v>
      </c>
      <c r="AE22" s="8">
        <f t="shared" si="44"/>
        <v>1.7017794034614855</v>
      </c>
      <c r="AF22" s="7">
        <f t="shared" si="30"/>
        <v>-1.411771290454511E-2</v>
      </c>
      <c r="AG22" s="7">
        <f t="shared" si="47"/>
        <v>4.3436106470791103E-3</v>
      </c>
      <c r="AH22" s="7">
        <f t="shared" si="48"/>
        <v>2.9864948970290017E-2</v>
      </c>
      <c r="AI22" s="1">
        <f t="shared" si="31"/>
        <v>19604.799112691886</v>
      </c>
      <c r="AJ22" s="1">
        <f t="shared" si="32"/>
        <v>2460.7937107426487</v>
      </c>
      <c r="AK22" s="1">
        <f t="shared" si="33"/>
        <v>779.12646242300366</v>
      </c>
      <c r="AL22" s="10">
        <f t="shared" si="17"/>
        <v>7.6224479111931371</v>
      </c>
      <c r="AM22" s="10">
        <f t="shared" si="18"/>
        <v>0.98335945346391362</v>
      </c>
      <c r="AN22" s="10">
        <f t="shared" si="19"/>
        <v>0.41091569256247462</v>
      </c>
      <c r="AO22" s="7">
        <f t="shared" si="34"/>
        <v>2.0621120954280148E-2</v>
      </c>
      <c r="AP22" s="7">
        <f t="shared" si="20"/>
        <v>2.5977173653231045E-2</v>
      </c>
      <c r="AQ22" s="7">
        <f t="shared" si="21"/>
        <v>2.3564574154817608E-2</v>
      </c>
      <c r="AR22" s="1">
        <f t="shared" si="35"/>
        <v>12522.720493719629</v>
      </c>
      <c r="AS22" s="1">
        <f t="shared" si="36"/>
        <v>1767.9803332996653</v>
      </c>
      <c r="AT22" s="1">
        <f t="shared" si="37"/>
        <v>561.37624208675288</v>
      </c>
      <c r="AU22" s="1">
        <f t="shared" si="38"/>
        <v>2504.544098743926</v>
      </c>
      <c r="AV22" s="1">
        <f t="shared" si="39"/>
        <v>353.59606665993306</v>
      </c>
      <c r="AW22" s="1">
        <f t="shared" si="40"/>
        <v>112.27524841735058</v>
      </c>
      <c r="AX22">
        <v>0</v>
      </c>
      <c r="AY22">
        <v>0</v>
      </c>
      <c r="AZ22">
        <v>0</v>
      </c>
      <c r="BA22">
        <f t="shared" si="4"/>
        <v>0</v>
      </c>
      <c r="BB22">
        <f t="shared" si="22"/>
        <v>0</v>
      </c>
      <c r="BC22">
        <f t="shared" si="5"/>
        <v>0</v>
      </c>
      <c r="BD22">
        <f t="shared" si="6"/>
        <v>0</v>
      </c>
      <c r="BE22">
        <f t="shared" si="7"/>
        <v>0</v>
      </c>
      <c r="BF22">
        <f t="shared" si="8"/>
        <v>0</v>
      </c>
      <c r="BG22">
        <f t="shared" si="9"/>
        <v>0</v>
      </c>
      <c r="BH22">
        <f t="shared" si="23"/>
        <v>0</v>
      </c>
      <c r="BI22">
        <f t="shared" si="24"/>
        <v>0</v>
      </c>
      <c r="BJ22">
        <f t="shared" si="25"/>
        <v>0</v>
      </c>
      <c r="BK22" s="7">
        <f t="shared" si="26"/>
        <v>6.1508636266423861E-2</v>
      </c>
      <c r="BL22" s="8">
        <f>BL$3*temperature!$I132+BL$4*temperature!$I132^2</f>
        <v>1.8169181573041699</v>
      </c>
      <c r="BM22" s="8">
        <f>BM$3*temperature!$I132+BM$4*temperature!$I132^2</f>
        <v>1.0658811463545013</v>
      </c>
      <c r="BN22" s="8">
        <f>BN$3*temperature!$I132+BN$4*temperature!$I132^2</f>
        <v>0.54276235580271104</v>
      </c>
      <c r="BO22" s="8"/>
      <c r="BP22" s="8"/>
      <c r="BQ22" s="8"/>
    </row>
    <row r="23" spans="1:69" x14ac:dyDescent="0.3">
      <c r="A23">
        <v>1977</v>
      </c>
      <c r="B23" s="1">
        <v>890.4188228507594</v>
      </c>
      <c r="C23" s="1">
        <v>1689.0923013485108</v>
      </c>
      <c r="D23" s="1">
        <v>1611.1564088423465</v>
      </c>
      <c r="E23" s="7">
        <f t="shared" si="27"/>
        <v>7.3482904106083602E-3</v>
      </c>
      <c r="F23" s="7">
        <f t="shared" si="10"/>
        <v>1.6168595294302479E-2</v>
      </c>
      <c r="G23" s="7">
        <f t="shared" si="11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12"/>
        <v>18501.185325325401</v>
      </c>
      <c r="L23" s="1">
        <f t="shared" si="0"/>
        <v>1336.9446331800771</v>
      </c>
      <c r="M23" s="1">
        <f t="shared" si="1"/>
        <v>389.70954969738369</v>
      </c>
      <c r="N23" s="7">
        <f t="shared" si="28"/>
        <v>3.1697706905913892E-2</v>
      </c>
      <c r="O23" s="7">
        <f t="shared" si="13"/>
        <v>2.9855040327190441E-2</v>
      </c>
      <c r="P23" s="7">
        <f t="shared" si="14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15"/>
        <v>239.50476052364905</v>
      </c>
      <c r="U23" s="1">
        <f t="shared" si="41"/>
        <v>930.19975001883006</v>
      </c>
      <c r="V23" s="1">
        <f t="shared" si="42"/>
        <v>900.51487180944673</v>
      </c>
      <c r="W23" s="7">
        <f t="shared" si="29"/>
        <v>-1.4602190653870806E-2</v>
      </c>
      <c r="X23" s="7">
        <f t="shared" si="45"/>
        <v>1.2266952726774027E-2</v>
      </c>
      <c r="Y23" s="7">
        <f t="shared" si="46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8">
        <f t="shared" si="16"/>
        <v>2.4545082380311687</v>
      </c>
      <c r="AD23" s="8">
        <f t="shared" si="43"/>
        <v>2.8172710428917731</v>
      </c>
      <c r="AE23" s="8">
        <f t="shared" si="44"/>
        <v>1.7962150035071196</v>
      </c>
      <c r="AF23" s="7">
        <f t="shared" si="30"/>
        <v>-3.6958937098646727E-3</v>
      </c>
      <c r="AG23" s="7">
        <f t="shared" si="47"/>
        <v>-8.4510729951581265E-3</v>
      </c>
      <c r="AH23" s="7">
        <f t="shared" si="48"/>
        <v>5.5492268770880981E-2</v>
      </c>
      <c r="AI23" s="1">
        <f t="shared" si="31"/>
        <v>20148.863300166624</v>
      </c>
      <c r="AJ23" s="1">
        <f t="shared" si="32"/>
        <v>2568.3104063283172</v>
      </c>
      <c r="AK23" s="1">
        <f t="shared" si="33"/>
        <v>813.48906459805391</v>
      </c>
      <c r="AL23" s="10">
        <f t="shared" si="17"/>
        <v>7.7796313315375505</v>
      </c>
      <c r="AM23" s="10">
        <f t="shared" si="18"/>
        <v>1.008904352750092</v>
      </c>
      <c r="AN23" s="10">
        <f t="shared" si="19"/>
        <v>0.4205987458712413</v>
      </c>
      <c r="AO23" s="7">
        <f t="shared" si="34"/>
        <v>2.0621120954280148E-2</v>
      </c>
      <c r="AP23" s="7">
        <f t="shared" si="20"/>
        <v>2.5977173653231045E-2</v>
      </c>
      <c r="AQ23" s="7">
        <f t="shared" si="21"/>
        <v>2.3564574154817608E-2</v>
      </c>
      <c r="AR23" s="1">
        <f t="shared" si="35"/>
        <v>12926.608401519468</v>
      </c>
      <c r="AS23" s="1">
        <f t="shared" si="36"/>
        <v>1853.1142854562922</v>
      </c>
      <c r="AT23" s="1">
        <f t="shared" si="37"/>
        <v>591.08301482606362</v>
      </c>
      <c r="AU23" s="1">
        <f t="shared" si="38"/>
        <v>2585.321680303894</v>
      </c>
      <c r="AV23" s="1">
        <f t="shared" si="39"/>
        <v>370.62285709125848</v>
      </c>
      <c r="AW23" s="1">
        <f t="shared" si="40"/>
        <v>118.21660296521273</v>
      </c>
      <c r="AX23">
        <v>0</v>
      </c>
      <c r="AY23">
        <v>0</v>
      </c>
      <c r="AZ23">
        <v>0</v>
      </c>
      <c r="BA23">
        <f t="shared" si="4"/>
        <v>0</v>
      </c>
      <c r="BB23">
        <f t="shared" si="22"/>
        <v>0</v>
      </c>
      <c r="BC23">
        <f t="shared" si="5"/>
        <v>0</v>
      </c>
      <c r="BD23">
        <f t="shared" si="6"/>
        <v>0</v>
      </c>
      <c r="BE23">
        <f t="shared" si="7"/>
        <v>0</v>
      </c>
      <c r="BF23">
        <f t="shared" si="8"/>
        <v>0</v>
      </c>
      <c r="BG23">
        <f t="shared" si="9"/>
        <v>0</v>
      </c>
      <c r="BH23">
        <f t="shared" si="23"/>
        <v>0</v>
      </c>
      <c r="BI23">
        <f t="shared" si="24"/>
        <v>0</v>
      </c>
      <c r="BJ23">
        <f t="shared" si="25"/>
        <v>0</v>
      </c>
      <c r="BK23" s="7">
        <f t="shared" si="26"/>
        <v>5.2648442643014909E-2</v>
      </c>
      <c r="BL23" s="8">
        <f>BL$3*temperature!$I133+BL$4*temperature!$I133^2</f>
        <v>1.8647434240547101</v>
      </c>
      <c r="BM23" s="8">
        <f>BM$3*temperature!$I133+BM$4*temperature!$I133^2</f>
        <v>1.0924501281334165</v>
      </c>
      <c r="BN23" s="8">
        <f>BN$3*temperature!$I133+BN$4*temperature!$I133^2</f>
        <v>0.55462522463368302</v>
      </c>
      <c r="BO23" s="8"/>
      <c r="BP23" s="8"/>
      <c r="BQ23" s="8"/>
    </row>
    <row r="24" spans="1:69" x14ac:dyDescent="0.3">
      <c r="A24">
        <v>1978</v>
      </c>
      <c r="B24" s="1">
        <v>896.88262225133417</v>
      </c>
      <c r="C24" s="1">
        <v>1716.1724351060971</v>
      </c>
      <c r="D24" s="1">
        <v>1651.4398251985463</v>
      </c>
      <c r="E24" s="7">
        <f t="shared" si="27"/>
        <v>7.2592798295529892E-3</v>
      </c>
      <c r="F24" s="7">
        <f t="shared" si="10"/>
        <v>1.6032358762138932E-2</v>
      </c>
      <c r="G24" s="7">
        <f t="shared" si="11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12"/>
        <v>19135.326643346936</v>
      </c>
      <c r="L24" s="1">
        <f t="shared" si="0"/>
        <v>1358.3805478897186</v>
      </c>
      <c r="M24" s="1">
        <f t="shared" si="1"/>
        <v>399.88145910666537</v>
      </c>
      <c r="N24" s="7">
        <f t="shared" si="28"/>
        <v>3.4275712981129303E-2</v>
      </c>
      <c r="O24" s="7">
        <f t="shared" si="13"/>
        <v>1.6033509673959889E-2</v>
      </c>
      <c r="P24" s="7">
        <f t="shared" si="14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15"/>
        <v>236.96599895979352</v>
      </c>
      <c r="U24" s="1">
        <f t="shared" si="41"/>
        <v>953.04866684438355</v>
      </c>
      <c r="V24" s="1">
        <f t="shared" si="42"/>
        <v>887.72358916796884</v>
      </c>
      <c r="W24" s="7">
        <f t="shared" si="29"/>
        <v>-1.0600046355257464E-2</v>
      </c>
      <c r="X24" s="7">
        <f t="shared" si="45"/>
        <v>2.4563451909217271E-2</v>
      </c>
      <c r="Y24" s="7">
        <f t="shared" si="46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8">
        <f t="shared" si="16"/>
        <v>2.4498286870526638</v>
      </c>
      <c r="AD24" s="8">
        <f t="shared" si="43"/>
        <v>2.81064944312521</v>
      </c>
      <c r="AE24" s="8">
        <f t="shared" si="44"/>
        <v>1.831713986286849</v>
      </c>
      <c r="AF24" s="7">
        <f t="shared" si="30"/>
        <v>-1.9065126390688247E-3</v>
      </c>
      <c r="AG24" s="7">
        <f t="shared" si="47"/>
        <v>-2.3503595024234603E-3</v>
      </c>
      <c r="AH24" s="7">
        <f t="shared" si="48"/>
        <v>1.9763214710052823E-2</v>
      </c>
      <c r="AI24" s="1">
        <f t="shared" si="31"/>
        <v>20719.298650453857</v>
      </c>
      <c r="AJ24" s="1">
        <f t="shared" si="32"/>
        <v>2682.1022227867443</v>
      </c>
      <c r="AK24" s="1">
        <f t="shared" si="33"/>
        <v>850.35676110346128</v>
      </c>
      <c r="AL24" s="10">
        <f t="shared" si="17"/>
        <v>7.9400560502048938</v>
      </c>
      <c r="AM24" s="10">
        <f t="shared" si="18"/>
        <v>1.0351128363209818</v>
      </c>
      <c r="AN24" s="10">
        <f t="shared" si="19"/>
        <v>0.43050997620774745</v>
      </c>
      <c r="AO24" s="7">
        <f t="shared" si="34"/>
        <v>2.0621120954280148E-2</v>
      </c>
      <c r="AP24" s="7">
        <f t="shared" si="20"/>
        <v>2.5977173653231045E-2</v>
      </c>
      <c r="AQ24" s="7">
        <f t="shared" si="21"/>
        <v>2.3564574154817608E-2</v>
      </c>
      <c r="AR24" s="1">
        <f t="shared" si="35"/>
        <v>13344.031722777712</v>
      </c>
      <c r="AS24" s="1">
        <f t="shared" si="36"/>
        <v>1942.3679221830037</v>
      </c>
      <c r="AT24" s="1">
        <f t="shared" si="37"/>
        <v>622.57783732422467</v>
      </c>
      <c r="AU24" s="1">
        <f t="shared" si="38"/>
        <v>2668.8063445555426</v>
      </c>
      <c r="AV24" s="1">
        <f t="shared" si="39"/>
        <v>388.47358443660073</v>
      </c>
      <c r="AW24" s="1">
        <f t="shared" si="40"/>
        <v>124.51556746484493</v>
      </c>
      <c r="AX24">
        <v>0</v>
      </c>
      <c r="AY24">
        <v>0</v>
      </c>
      <c r="AZ24">
        <v>0</v>
      </c>
      <c r="BA24">
        <f t="shared" si="4"/>
        <v>0</v>
      </c>
      <c r="BB24">
        <f t="shared" si="22"/>
        <v>0</v>
      </c>
      <c r="BC24">
        <f t="shared" si="5"/>
        <v>0</v>
      </c>
      <c r="BD24">
        <f t="shared" si="6"/>
        <v>0</v>
      </c>
      <c r="BE24">
        <f t="shared" si="7"/>
        <v>0</v>
      </c>
      <c r="BF24">
        <f t="shared" si="8"/>
        <v>0</v>
      </c>
      <c r="BG24">
        <f t="shared" si="9"/>
        <v>0</v>
      </c>
      <c r="BH24">
        <f t="shared" si="23"/>
        <v>0</v>
      </c>
      <c r="BI24">
        <f t="shared" si="24"/>
        <v>0</v>
      </c>
      <c r="BJ24">
        <f t="shared" si="25"/>
        <v>0</v>
      </c>
      <c r="BK24" s="7">
        <f t="shared" si="26"/>
        <v>5.298173514030588E-2</v>
      </c>
      <c r="BL24" s="8">
        <f>BL$3*temperature!$I134+BL$4*temperature!$I134^2</f>
        <v>1.9136186649180167</v>
      </c>
      <c r="BM24" s="8">
        <f>BM$3*temperature!$I134+BM$4*temperature!$I134^2</f>
        <v>1.1194864269039402</v>
      </c>
      <c r="BN24" s="8">
        <f>BN$3*temperature!$I134+BN$4*temperature!$I134^2</f>
        <v>0.56655951675071636</v>
      </c>
      <c r="BO24" s="8"/>
      <c r="BP24" s="8"/>
      <c r="BQ24" s="8"/>
    </row>
    <row r="25" spans="1:69" x14ac:dyDescent="0.3">
      <c r="A25">
        <v>1979</v>
      </c>
      <c r="B25" s="1">
        <v>903.31417676503577</v>
      </c>
      <c r="C25" s="1">
        <v>1743.8147918631214</v>
      </c>
      <c r="D25" s="1">
        <v>1692.845732815879</v>
      </c>
      <c r="E25" s="7">
        <f t="shared" si="27"/>
        <v>7.1710102906858975E-3</v>
      </c>
      <c r="F25" s="7">
        <f t="shared" si="10"/>
        <v>1.6106980972057983E-2</v>
      </c>
      <c r="G25" s="7">
        <f t="shared" si="11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12"/>
        <v>19732.332022041093</v>
      </c>
      <c r="L25" s="1">
        <f t="shared" si="0"/>
        <v>1405.6528949882536</v>
      </c>
      <c r="M25" s="1">
        <f t="shared" si="1"/>
        <v>401.96717409141297</v>
      </c>
      <c r="N25" s="7">
        <f t="shared" si="28"/>
        <v>3.1199121385352857E-2</v>
      </c>
      <c r="O25" s="7">
        <f t="shared" si="13"/>
        <v>3.4800518287731563E-2</v>
      </c>
      <c r="P25" s="7">
        <f t="shared" si="14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15"/>
        <v>233.53220678226603</v>
      </c>
      <c r="U25" s="1">
        <f t="shared" si="41"/>
        <v>937.57902753538292</v>
      </c>
      <c r="V25" s="1">
        <f t="shared" si="42"/>
        <v>902.67990564339846</v>
      </c>
      <c r="W25" s="7">
        <f t="shared" si="29"/>
        <v>-1.449065348024936E-2</v>
      </c>
      <c r="X25" s="7">
        <f t="shared" si="45"/>
        <v>-1.6231741197668126E-2</v>
      </c>
      <c r="Y25" s="7">
        <f t="shared" si="46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8">
        <f t="shared" si="16"/>
        <v>2.4496385895153021</v>
      </c>
      <c r="AD25" s="8">
        <f t="shared" si="43"/>
        <v>2.7832867863149318</v>
      </c>
      <c r="AE25" s="8">
        <f t="shared" si="44"/>
        <v>1.8505048501277181</v>
      </c>
      <c r="AF25" s="7">
        <f t="shared" si="30"/>
        <v>-7.7596257389900281E-5</v>
      </c>
      <c r="AG25" s="7">
        <f t="shared" si="47"/>
        <v>-9.73535026831851E-3</v>
      </c>
      <c r="AH25" s="7">
        <f t="shared" si="48"/>
        <v>1.0258623333963213E-2</v>
      </c>
      <c r="AI25" s="1">
        <f t="shared" si="31"/>
        <v>21316.175129964013</v>
      </c>
      <c r="AJ25" s="1">
        <f t="shared" si="32"/>
        <v>2802.3655849446704</v>
      </c>
      <c r="AK25" s="1">
        <f t="shared" si="33"/>
        <v>889.8366524579601</v>
      </c>
      <c r="AL25" s="10">
        <f t="shared" si="17"/>
        <v>8.1037889063999327</v>
      </c>
      <c r="AM25" s="10">
        <f t="shared" si="18"/>
        <v>1.0620021422207806</v>
      </c>
      <c r="AN25" s="10">
        <f t="shared" si="19"/>
        <v>0.44065476046648366</v>
      </c>
      <c r="AO25" s="7">
        <f t="shared" si="34"/>
        <v>2.0621120954280148E-2</v>
      </c>
      <c r="AP25" s="7">
        <f t="shared" si="20"/>
        <v>2.5977173653231045E-2</v>
      </c>
      <c r="AQ25" s="7">
        <f t="shared" si="21"/>
        <v>2.3564574154817608E-2</v>
      </c>
      <c r="AR25" s="1">
        <f t="shared" si="35"/>
        <v>13775.299073981647</v>
      </c>
      <c r="AS25" s="1">
        <f t="shared" si="36"/>
        <v>2036.2478405779661</v>
      </c>
      <c r="AT25" s="1">
        <f t="shared" si="37"/>
        <v>655.92537283621471</v>
      </c>
      <c r="AU25" s="1">
        <f t="shared" si="38"/>
        <v>2755.0598147963296</v>
      </c>
      <c r="AV25" s="1">
        <f t="shared" si="39"/>
        <v>407.24956811559326</v>
      </c>
      <c r="AW25" s="1">
        <f t="shared" si="40"/>
        <v>131.18507456724294</v>
      </c>
      <c r="AX25">
        <v>0</v>
      </c>
      <c r="AY25">
        <v>0</v>
      </c>
      <c r="AZ25">
        <v>0</v>
      </c>
      <c r="BA25">
        <f t="shared" si="4"/>
        <v>0</v>
      </c>
      <c r="BB25">
        <f t="shared" si="22"/>
        <v>0</v>
      </c>
      <c r="BC25">
        <f t="shared" si="5"/>
        <v>0</v>
      </c>
      <c r="BD25">
        <f t="shared" si="6"/>
        <v>0</v>
      </c>
      <c r="BE25">
        <f t="shared" si="7"/>
        <v>0</v>
      </c>
      <c r="BF25">
        <f t="shared" si="8"/>
        <v>0</v>
      </c>
      <c r="BG25">
        <f t="shared" si="9"/>
        <v>0</v>
      </c>
      <c r="BH25">
        <f t="shared" si="23"/>
        <v>0</v>
      </c>
      <c r="BI25">
        <f t="shared" si="24"/>
        <v>0</v>
      </c>
      <c r="BJ25">
        <f t="shared" si="25"/>
        <v>0</v>
      </c>
      <c r="BK25" s="7">
        <f t="shared" si="26"/>
        <v>5.1730956327600025E-2</v>
      </c>
      <c r="BL25" s="8">
        <f>BL$3*temperature!$I135+BL$4*temperature!$I135^2</f>
        <v>1.9634099015386433</v>
      </c>
      <c r="BM25" s="8">
        <f>BM$3*temperature!$I135+BM$4*temperature!$I135^2</f>
        <v>1.1469040007366094</v>
      </c>
      <c r="BN25" s="8">
        <f>BN$3*temperature!$I135+BN$4*temperature!$I135^2</f>
        <v>0.5785130773335353</v>
      </c>
      <c r="BO25" s="8"/>
      <c r="BP25" s="8"/>
      <c r="BQ25" s="8"/>
    </row>
    <row r="26" spans="1:69" x14ac:dyDescent="0.3">
      <c r="A26">
        <v>1980</v>
      </c>
      <c r="B26" s="1">
        <v>909.58314605023929</v>
      </c>
      <c r="C26" s="1">
        <v>1771.1376542472055</v>
      </c>
      <c r="D26" s="1">
        <v>1735.2726914999992</v>
      </c>
      <c r="E26" s="7">
        <f t="shared" si="27"/>
        <v>6.9399655695143725E-3</v>
      </c>
      <c r="F26" s="7">
        <f t="shared" si="10"/>
        <v>1.5668442836691332E-2</v>
      </c>
      <c r="G26" s="7">
        <f t="shared" si="11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12"/>
        <v>20124.351959751704</v>
      </c>
      <c r="L26" s="1">
        <f t="shared" si="0"/>
        <v>1449.8121240919959</v>
      </c>
      <c r="M26" s="1">
        <f t="shared" si="1"/>
        <v>417.06319180806776</v>
      </c>
      <c r="N26" s="7">
        <f t="shared" si="28"/>
        <v>1.9866883309723526E-2</v>
      </c>
      <c r="O26" s="7">
        <f t="shared" si="13"/>
        <v>3.1415457728710017E-2</v>
      </c>
      <c r="P26" s="7">
        <f t="shared" si="14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15"/>
        <v>221.55623080971907</v>
      </c>
      <c r="U26" s="1">
        <f t="shared" si="41"/>
        <v>902.87289581321522</v>
      </c>
      <c r="V26" s="1">
        <f t="shared" si="42"/>
        <v>880.94465297742408</v>
      </c>
      <c r="W26" s="7">
        <f t="shared" si="29"/>
        <v>-5.1281902986994754E-2</v>
      </c>
      <c r="X26" s="7">
        <f t="shared" si="45"/>
        <v>-3.7016753471331154E-2</v>
      </c>
      <c r="Y26" s="7">
        <f t="shared" si="46"/>
        <v>-2.4078582596210873E-2</v>
      </c>
      <c r="Z26" s="1">
        <v>9918.9793807804017</v>
      </c>
      <c r="AA26" s="1">
        <v>6533.856933</v>
      </c>
      <c r="AB26" s="1">
        <v>1193.3664780000026</v>
      </c>
      <c r="AC26" s="8">
        <f t="shared" si="16"/>
        <v>2.4457874406053151</v>
      </c>
      <c r="AD26" s="8">
        <f t="shared" si="43"/>
        <v>2.8182464047647726</v>
      </c>
      <c r="AE26" s="8">
        <f t="shared" si="44"/>
        <v>1.871783504022132</v>
      </c>
      <c r="AF26" s="7">
        <f t="shared" si="30"/>
        <v>-1.5721294261408225E-3</v>
      </c>
      <c r="AG26" s="7">
        <f t="shared" si="47"/>
        <v>1.2560552014162951E-2</v>
      </c>
      <c r="AH26" s="7">
        <f t="shared" si="48"/>
        <v>1.1498837137846607E-2</v>
      </c>
      <c r="AI26" s="1">
        <f t="shared" si="31"/>
        <v>21939.617431763942</v>
      </c>
      <c r="AJ26" s="1">
        <f t="shared" si="32"/>
        <v>2929.3785945657969</v>
      </c>
      <c r="AK26" s="1">
        <f t="shared" si="33"/>
        <v>932.03806177940703</v>
      </c>
      <c r="AL26" s="10">
        <f t="shared" si="17"/>
        <v>8.2708981176267589</v>
      </c>
      <c r="AM26" s="10">
        <f t="shared" si="18"/>
        <v>1.0895899562893532</v>
      </c>
      <c r="AN26" s="10">
        <f t="shared" si="19"/>
        <v>0.45103860224616948</v>
      </c>
      <c r="AO26" s="7">
        <f t="shared" si="34"/>
        <v>2.0621120954280148E-2</v>
      </c>
      <c r="AP26" s="7">
        <f t="shared" si="20"/>
        <v>2.5977173653231045E-2</v>
      </c>
      <c r="AQ26" s="7">
        <f t="shared" si="21"/>
        <v>2.3564574154817608E-2</v>
      </c>
      <c r="AR26" s="1">
        <f t="shared" si="35"/>
        <v>14219.109702597792</v>
      </c>
      <c r="AS26" s="1">
        <f t="shared" si="36"/>
        <v>2134.1259420488577</v>
      </c>
      <c r="AT26" s="1">
        <f t="shared" si="37"/>
        <v>691.18551481508996</v>
      </c>
      <c r="AU26" s="1">
        <f t="shared" si="38"/>
        <v>2843.8219405195587</v>
      </c>
      <c r="AV26" s="1">
        <f t="shared" si="39"/>
        <v>426.82518840977156</v>
      </c>
      <c r="AW26" s="1">
        <f t="shared" si="40"/>
        <v>138.237102963018</v>
      </c>
      <c r="AX26">
        <v>0</v>
      </c>
      <c r="AY26">
        <v>0</v>
      </c>
      <c r="AZ26">
        <v>0</v>
      </c>
      <c r="BA26">
        <f t="shared" si="4"/>
        <v>0</v>
      </c>
      <c r="BB26">
        <f t="shared" si="22"/>
        <v>0</v>
      </c>
      <c r="BC26">
        <f t="shared" si="5"/>
        <v>0</v>
      </c>
      <c r="BD26">
        <f t="shared" si="6"/>
        <v>0</v>
      </c>
      <c r="BE26">
        <f t="shared" si="7"/>
        <v>0</v>
      </c>
      <c r="BF26">
        <f t="shared" si="8"/>
        <v>0</v>
      </c>
      <c r="BG26">
        <f t="shared" si="9"/>
        <v>0</v>
      </c>
      <c r="BH26">
        <f t="shared" si="23"/>
        <v>0</v>
      </c>
      <c r="BI26">
        <f t="shared" si="24"/>
        <v>0</v>
      </c>
      <c r="BJ26">
        <f t="shared" si="25"/>
        <v>0</v>
      </c>
      <c r="BK26" s="7">
        <f t="shared" si="26"/>
        <v>4.2806571653571907E-2</v>
      </c>
      <c r="BL26" s="8">
        <f>BL$3*temperature!$I136+BL$4*temperature!$I136^2</f>
        <v>2.0141932957809603</v>
      </c>
      <c r="BM26" s="8">
        <f>BM$3*temperature!$I136+BM$4*temperature!$I136^2</f>
        <v>1.174731991391714</v>
      </c>
      <c r="BN26" s="8">
        <f>BN$3*temperature!$I136+BN$4*temperature!$I136^2</f>
        <v>0.59048333673398323</v>
      </c>
      <c r="BO26" s="8"/>
      <c r="BP26" s="8"/>
      <c r="BQ26" s="8"/>
    </row>
    <row r="27" spans="1:69" x14ac:dyDescent="0.3">
      <c r="A27">
        <v>1981</v>
      </c>
      <c r="B27" s="1">
        <v>915.87460548077411</v>
      </c>
      <c r="C27" s="1">
        <v>1799.1535041360673</v>
      </c>
      <c r="D27" s="1">
        <v>1778.6064313142044</v>
      </c>
      <c r="E27" s="7">
        <f t="shared" si="27"/>
        <v>6.9168601659503892E-3</v>
      </c>
      <c r="F27" s="7">
        <f t="shared" si="10"/>
        <v>1.5817996879959884E-2</v>
      </c>
      <c r="G27" s="7">
        <f t="shared" si="11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12"/>
        <v>20292.933909060386</v>
      </c>
      <c r="L27" s="1">
        <f t="shared" si="0"/>
        <v>1454.6029384071733</v>
      </c>
      <c r="M27" s="1">
        <f t="shared" si="1"/>
        <v>427.88781278464347</v>
      </c>
      <c r="N27" s="7">
        <f t="shared" si="28"/>
        <v>8.3770125689435204E-3</v>
      </c>
      <c r="O27" s="7">
        <f t="shared" si="13"/>
        <v>3.3044380272222451E-3</v>
      </c>
      <c r="P27" s="7">
        <f t="shared" si="14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15"/>
        <v>212.36445626954927</v>
      </c>
      <c r="U27" s="1">
        <f t="shared" si="41"/>
        <v>899.9089338975441</v>
      </c>
      <c r="V27" s="1">
        <f t="shared" si="42"/>
        <v>881.70150629598425</v>
      </c>
      <c r="W27" s="7">
        <f t="shared" si="29"/>
        <v>-4.1487321329563676E-2</v>
      </c>
      <c r="X27" s="7">
        <f t="shared" si="45"/>
        <v>-3.2828119322393379E-3</v>
      </c>
      <c r="Y27" s="7">
        <f t="shared" si="46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8">
        <f t="shared" si="16"/>
        <v>2.4149199480729333</v>
      </c>
      <c r="AD27" s="8">
        <f t="shared" si="43"/>
        <v>2.735183012324311</v>
      </c>
      <c r="AE27" s="8">
        <f t="shared" si="44"/>
        <v>1.8350201755581217</v>
      </c>
      <c r="AF27" s="7">
        <f t="shared" si="30"/>
        <v>-1.2620676686745269E-2</v>
      </c>
      <c r="AG27" s="7">
        <f t="shared" si="47"/>
        <v>-2.9473431528211025E-2</v>
      </c>
      <c r="AH27" s="7">
        <f t="shared" si="48"/>
        <v>-1.9640801612479497E-2</v>
      </c>
      <c r="AI27" s="1">
        <f t="shared" si="31"/>
        <v>22589.477629107107</v>
      </c>
      <c r="AJ27" s="1">
        <f t="shared" si="32"/>
        <v>3063.265923518989</v>
      </c>
      <c r="AK27" s="1">
        <f t="shared" si="33"/>
        <v>977.0713585644844</v>
      </c>
      <c r="AL27" s="10">
        <f t="shared" si="17"/>
        <v>8.4414533081108676</v>
      </c>
      <c r="AM27" s="10">
        <f t="shared" si="18"/>
        <v>1.1178944237946982</v>
      </c>
      <c r="AN27" s="10">
        <f t="shared" si="19"/>
        <v>0.4616671348354846</v>
      </c>
      <c r="AO27" s="7">
        <f t="shared" si="34"/>
        <v>2.0621120954280148E-2</v>
      </c>
      <c r="AP27" s="7">
        <f t="shared" si="20"/>
        <v>2.5977173653231045E-2</v>
      </c>
      <c r="AQ27" s="7">
        <f t="shared" si="21"/>
        <v>2.3564574154817608E-2</v>
      </c>
      <c r="AR27" s="1">
        <f t="shared" si="35"/>
        <v>14678.013210257626</v>
      </c>
      <c r="AS27" s="1">
        <f t="shared" si="36"/>
        <v>2237.1355800170063</v>
      </c>
      <c r="AT27" s="1">
        <f t="shared" si="37"/>
        <v>728.41369484042536</v>
      </c>
      <c r="AU27" s="1">
        <f t="shared" si="38"/>
        <v>2935.6026420515254</v>
      </c>
      <c r="AV27" s="1">
        <f t="shared" si="39"/>
        <v>447.4271160034013</v>
      </c>
      <c r="AW27" s="1">
        <f t="shared" si="40"/>
        <v>145.68273896808509</v>
      </c>
      <c r="AX27">
        <v>0</v>
      </c>
      <c r="AY27">
        <v>0</v>
      </c>
      <c r="AZ27">
        <v>0</v>
      </c>
      <c r="BA27">
        <f t="shared" si="4"/>
        <v>0</v>
      </c>
      <c r="BB27">
        <f t="shared" si="22"/>
        <v>0</v>
      </c>
      <c r="BC27">
        <f t="shared" si="5"/>
        <v>0</v>
      </c>
      <c r="BD27">
        <f t="shared" si="6"/>
        <v>0</v>
      </c>
      <c r="BE27">
        <f t="shared" si="7"/>
        <v>0</v>
      </c>
      <c r="BF27">
        <f t="shared" si="8"/>
        <v>0</v>
      </c>
      <c r="BG27">
        <f t="shared" si="9"/>
        <v>0</v>
      </c>
      <c r="BH27">
        <f t="shared" si="23"/>
        <v>0</v>
      </c>
      <c r="BI27">
        <f t="shared" si="24"/>
        <v>0</v>
      </c>
      <c r="BJ27">
        <f t="shared" si="25"/>
        <v>0</v>
      </c>
      <c r="BK27" s="7">
        <f t="shared" si="26"/>
        <v>2.9448153818693784E-2</v>
      </c>
      <c r="BL27" s="8">
        <f>BL$3*temperature!$I137+BL$4*temperature!$I137^2</f>
        <v>2.0657178112797956</v>
      </c>
      <c r="BM27" s="8">
        <f>BM$3*temperature!$I137+BM$4*temperature!$I137^2</f>
        <v>1.2028196037044427</v>
      </c>
      <c r="BN27" s="8">
        <f>BN$3*temperature!$I137+BN$4*temperature!$I137^2</f>
        <v>0.60238955657225768</v>
      </c>
      <c r="BO27" s="8"/>
      <c r="BP27" s="8"/>
      <c r="BQ27" s="8"/>
    </row>
    <row r="28" spans="1:69" x14ac:dyDescent="0.3">
      <c r="A28">
        <v>1982</v>
      </c>
      <c r="B28" s="1">
        <v>921.55163861389883</v>
      </c>
      <c r="C28" s="1">
        <v>1829.4163993666116</v>
      </c>
      <c r="D28" s="1">
        <v>1822.7481860632315</v>
      </c>
      <c r="E28" s="7">
        <f t="shared" si="27"/>
        <v>6.1984829573309419E-3</v>
      </c>
      <c r="F28" s="7">
        <f t="shared" si="10"/>
        <v>1.6820629902325246E-2</v>
      </c>
      <c r="G28" s="7">
        <f t="shared" si="11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12"/>
        <v>20237.139804597737</v>
      </c>
      <c r="L28" s="1">
        <f t="shared" si="0"/>
        <v>1436.3355887459484</v>
      </c>
      <c r="M28" s="1">
        <f t="shared" si="1"/>
        <v>433.3540066629966</v>
      </c>
      <c r="N28" s="7">
        <f t="shared" si="28"/>
        <v>-2.7494350847778737E-3</v>
      </c>
      <c r="O28" s="7">
        <f t="shared" si="13"/>
        <v>-1.2558306585870205E-2</v>
      </c>
      <c r="P28" s="7">
        <f t="shared" si="14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15"/>
        <v>206.37847509359841</v>
      </c>
      <c r="U28" s="1">
        <f t="shared" si="41"/>
        <v>927.07388067722479</v>
      </c>
      <c r="V28" s="1">
        <f t="shared" si="42"/>
        <v>889.61113157263264</v>
      </c>
      <c r="W28" s="7">
        <f t="shared" si="29"/>
        <v>-2.8187302532176051E-2</v>
      </c>
      <c r="X28" s="7">
        <f t="shared" si="45"/>
        <v>3.0186328589969724E-2</v>
      </c>
      <c r="Y28" s="7">
        <f t="shared" si="46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8">
        <f t="shared" si="16"/>
        <v>2.3856263347113855</v>
      </c>
      <c r="AD28" s="8">
        <f t="shared" si="43"/>
        <v>2.7388918519516774</v>
      </c>
      <c r="AE28" s="8">
        <f t="shared" si="44"/>
        <v>1.8382081108631489</v>
      </c>
      <c r="AF28" s="7">
        <f t="shared" si="30"/>
        <v>-1.2130262696667726E-2</v>
      </c>
      <c r="AG28" s="7">
        <f t="shared" si="47"/>
        <v>1.3559749423182055E-3</v>
      </c>
      <c r="AH28" s="7">
        <f t="shared" si="48"/>
        <v>1.7372753430668908E-3</v>
      </c>
      <c r="AI28" s="1">
        <f t="shared" si="31"/>
        <v>23266.132508247923</v>
      </c>
      <c r="AJ28" s="1">
        <f t="shared" si="32"/>
        <v>3204.3664471704915</v>
      </c>
      <c r="AK28" s="1">
        <f t="shared" si="33"/>
        <v>1025.0469616761211</v>
      </c>
      <c r="AL28" s="10">
        <f t="shared" si="17"/>
        <v>8.6155255378073292</v>
      </c>
      <c r="AM28" s="10">
        <f t="shared" si="18"/>
        <v>1.1469341613675916</v>
      </c>
      <c r="AN28" s="10">
        <f t="shared" si="19"/>
        <v>0.47254612426915754</v>
      </c>
      <c r="AO28" s="7">
        <f t="shared" si="34"/>
        <v>2.0621120954280148E-2</v>
      </c>
      <c r="AP28" s="7">
        <f t="shared" si="20"/>
        <v>2.5977173653231045E-2</v>
      </c>
      <c r="AQ28" s="7">
        <f t="shared" si="21"/>
        <v>2.3564574154817608E-2</v>
      </c>
      <c r="AR28" s="1">
        <f t="shared" si="35"/>
        <v>15144.061131962364</v>
      </c>
      <c r="AS28" s="1">
        <f t="shared" si="36"/>
        <v>2347.129099409734</v>
      </c>
      <c r="AT28" s="1">
        <f t="shared" si="37"/>
        <v>767.66952063484507</v>
      </c>
      <c r="AU28" s="1">
        <f t="shared" si="38"/>
        <v>3028.8122263924729</v>
      </c>
      <c r="AV28" s="1">
        <f t="shared" si="39"/>
        <v>469.42581988194684</v>
      </c>
      <c r="AW28" s="1">
        <f t="shared" si="40"/>
        <v>153.53390412696902</v>
      </c>
      <c r="AX28">
        <v>0</v>
      </c>
      <c r="AY28">
        <v>0</v>
      </c>
      <c r="AZ28">
        <v>0</v>
      </c>
      <c r="BA28">
        <f t="shared" si="4"/>
        <v>0</v>
      </c>
      <c r="BB28">
        <f t="shared" si="22"/>
        <v>0</v>
      </c>
      <c r="BC28">
        <f t="shared" si="5"/>
        <v>0</v>
      </c>
      <c r="BD28">
        <f t="shared" si="6"/>
        <v>0</v>
      </c>
      <c r="BE28">
        <f t="shared" si="7"/>
        <v>0</v>
      </c>
      <c r="BF28">
        <f t="shared" si="8"/>
        <v>0</v>
      </c>
      <c r="BG28">
        <f t="shared" si="9"/>
        <v>0</v>
      </c>
      <c r="BH28">
        <f t="shared" si="23"/>
        <v>0</v>
      </c>
      <c r="BI28">
        <f t="shared" si="24"/>
        <v>0</v>
      </c>
      <c r="BJ28">
        <f t="shared" si="25"/>
        <v>0</v>
      </c>
      <c r="BK28" s="7">
        <f t="shared" si="26"/>
        <v>1.7109021078205416E-2</v>
      </c>
      <c r="BL28" s="8">
        <f>BL$3*temperature!$I138+BL$4*temperature!$I138^2</f>
        <v>2.1176619430043386</v>
      </c>
      <c r="BM28" s="8">
        <f>BM$3*temperature!$I138+BM$4*temperature!$I138^2</f>
        <v>1.2309796768737473</v>
      </c>
      <c r="BN28" s="8">
        <f>BN$3*temperature!$I138+BN$4*temperature!$I138^2</f>
        <v>0.61413805380737951</v>
      </c>
      <c r="BO28" s="8"/>
      <c r="BP28" s="8"/>
      <c r="BQ28" s="8"/>
    </row>
    <row r="29" spans="1:69" x14ac:dyDescent="0.3">
      <c r="A29">
        <v>1983</v>
      </c>
      <c r="B29" s="1">
        <v>926.77344196489094</v>
      </c>
      <c r="C29" s="1">
        <v>1859.8300727213013</v>
      </c>
      <c r="D29" s="1">
        <v>1867.5480402701805</v>
      </c>
      <c r="E29" s="7">
        <f t="shared" si="27"/>
        <v>5.666316603642807E-3</v>
      </c>
      <c r="F29" s="7">
        <f t="shared" si="10"/>
        <v>1.6624795407551574E-2</v>
      </c>
      <c r="G29" s="7">
        <f t="shared" si="11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12"/>
        <v>20622.14124085362</v>
      </c>
      <c r="L29" s="1">
        <f t="shared" si="0"/>
        <v>1421.1857477326455</v>
      </c>
      <c r="M29" s="1">
        <f t="shared" si="1"/>
        <v>440.35839097389959</v>
      </c>
      <c r="N29" s="7">
        <f t="shared" si="28"/>
        <v>1.9024498519717437E-2</v>
      </c>
      <c r="O29" s="7">
        <f t="shared" si="13"/>
        <v>-1.0547563627891443E-2</v>
      </c>
      <c r="P29" s="7">
        <f t="shared" si="14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15"/>
        <v>202.10092770770731</v>
      </c>
      <c r="U29" s="1">
        <f t="shared" si="41"/>
        <v>939.74627918148394</v>
      </c>
      <c r="V29" s="1">
        <f t="shared" si="42"/>
        <v>883.6069313906263</v>
      </c>
      <c r="W29" s="7">
        <f t="shared" si="29"/>
        <v>-2.0726712821921511E-2</v>
      </c>
      <c r="X29" s="7">
        <f t="shared" si="45"/>
        <v>1.3669243377886886E-2</v>
      </c>
      <c r="Y29" s="7">
        <f t="shared" si="46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8">
        <f t="shared" si="16"/>
        <v>2.3750849615876435</v>
      </c>
      <c r="AD29" s="8">
        <f t="shared" si="43"/>
        <v>2.7443910675908154</v>
      </c>
      <c r="AE29" s="8">
        <f t="shared" si="44"/>
        <v>1.8865369423268037</v>
      </c>
      <c r="AF29" s="7">
        <f t="shared" si="30"/>
        <v>-4.4187025312232286E-3</v>
      </c>
      <c r="AG29" s="7">
        <f t="shared" si="47"/>
        <v>2.0078250388817498E-3</v>
      </c>
      <c r="AH29" s="7">
        <f t="shared" si="48"/>
        <v>2.6291273103436374E-2</v>
      </c>
      <c r="AI29" s="1">
        <f t="shared" si="31"/>
        <v>23968.331483815607</v>
      </c>
      <c r="AJ29" s="1">
        <f t="shared" si="32"/>
        <v>3353.3556223353889</v>
      </c>
      <c r="AK29" s="1">
        <f t="shared" si="33"/>
        <v>1076.076169635478</v>
      </c>
      <c r="AL29" s="10">
        <f t="shared" si="17"/>
        <v>8.7931873320071432</v>
      </c>
      <c r="AM29" s="10">
        <f t="shared" si="18"/>
        <v>1.1767282692462604</v>
      </c>
      <c r="AN29" s="10">
        <f t="shared" si="19"/>
        <v>0.48368147245606974</v>
      </c>
      <c r="AO29" s="7">
        <f t="shared" si="34"/>
        <v>2.0621120954280148E-2</v>
      </c>
      <c r="AP29" s="7">
        <f t="shared" si="20"/>
        <v>2.5977173653231045E-2</v>
      </c>
      <c r="AQ29" s="7">
        <f t="shared" si="21"/>
        <v>2.3564574154817608E-2</v>
      </c>
      <c r="AR29" s="1">
        <f t="shared" si="35"/>
        <v>15618.982920650913</v>
      </c>
      <c r="AS29" s="1">
        <f t="shared" si="36"/>
        <v>2462.3553193478451</v>
      </c>
      <c r="AT29" s="1">
        <f t="shared" si="37"/>
        <v>808.99433513658573</v>
      </c>
      <c r="AU29" s="1">
        <f t="shared" si="38"/>
        <v>3123.796584130183</v>
      </c>
      <c r="AV29" s="1">
        <f t="shared" si="39"/>
        <v>492.47106386956904</v>
      </c>
      <c r="AW29" s="1">
        <f t="shared" si="40"/>
        <v>161.79886702731716</v>
      </c>
      <c r="AX29">
        <v>0</v>
      </c>
      <c r="AY29">
        <v>0</v>
      </c>
      <c r="AZ29">
        <v>0</v>
      </c>
      <c r="BA29">
        <f t="shared" si="4"/>
        <v>0</v>
      </c>
      <c r="BB29">
        <f t="shared" si="22"/>
        <v>0</v>
      </c>
      <c r="BC29">
        <f t="shared" si="5"/>
        <v>0</v>
      </c>
      <c r="BD29">
        <f t="shared" si="6"/>
        <v>0</v>
      </c>
      <c r="BE29">
        <f t="shared" si="7"/>
        <v>0</v>
      </c>
      <c r="BF29">
        <f t="shared" si="8"/>
        <v>0</v>
      </c>
      <c r="BG29">
        <f t="shared" si="9"/>
        <v>0</v>
      </c>
      <c r="BH29">
        <f t="shared" si="23"/>
        <v>0</v>
      </c>
      <c r="BI29">
        <f t="shared" si="24"/>
        <v>0</v>
      </c>
      <c r="BJ29">
        <f t="shared" si="25"/>
        <v>0</v>
      </c>
      <c r="BK29" s="7">
        <f t="shared" si="26"/>
        <v>3.5451074401415789E-2</v>
      </c>
      <c r="BL29" s="8">
        <f>BL$3*temperature!$I139+BL$4*temperature!$I139^2</f>
        <v>2.1698501571169837</v>
      </c>
      <c r="BM29" s="8">
        <f>BM$3*temperature!$I139+BM$4*temperature!$I139^2</f>
        <v>1.2591064170339041</v>
      </c>
      <c r="BN29" s="8">
        <f>BN$3*temperature!$I139+BN$4*temperature!$I139^2</f>
        <v>0.62567179899520964</v>
      </c>
      <c r="BO29" s="8"/>
      <c r="BP29" s="8"/>
      <c r="BQ29" s="8"/>
    </row>
    <row r="30" spans="1:69" x14ac:dyDescent="0.3">
      <c r="A30">
        <v>1984</v>
      </c>
      <c r="B30" s="1">
        <v>931.65160996489089</v>
      </c>
      <c r="C30" s="1">
        <v>1889.4103818676083</v>
      </c>
      <c r="D30" s="1">
        <v>1912.9676268623828</v>
      </c>
      <c r="E30" s="7">
        <f t="shared" si="27"/>
        <v>5.2636035724735741E-3</v>
      </c>
      <c r="F30" s="7">
        <f t="shared" si="10"/>
        <v>1.5904845060938921E-2</v>
      </c>
      <c r="G30" s="7">
        <f t="shared" si="11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12"/>
        <v>21351.694434927398</v>
      </c>
      <c r="L30" s="1">
        <f t="shared" si="0"/>
        <v>1457.3086030603524</v>
      </c>
      <c r="M30" s="1">
        <f t="shared" si="1"/>
        <v>452.38859579981255</v>
      </c>
      <c r="N30" s="7">
        <f t="shared" si="28"/>
        <v>3.5377179583490292E-2</v>
      </c>
      <c r="O30" s="7">
        <f t="shared" si="13"/>
        <v>2.5417406123961817E-2</v>
      </c>
      <c r="P30" s="7">
        <f t="shared" si="14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15"/>
        <v>201.70557911853126</v>
      </c>
      <c r="U30" s="1">
        <f t="shared" si="41"/>
        <v>941.66348339372075</v>
      </c>
      <c r="V30" s="1">
        <f t="shared" si="42"/>
        <v>872.71451539045961</v>
      </c>
      <c r="W30" s="7">
        <f t="shared" si="29"/>
        <v>-1.9561938367143039E-3</v>
      </c>
      <c r="X30" s="7">
        <f t="shared" si="45"/>
        <v>2.040129612331798E-3</v>
      </c>
      <c r="Y30" s="7">
        <f t="shared" si="46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8">
        <f t="shared" si="16"/>
        <v>2.3409095494429892</v>
      </c>
      <c r="AD30" s="8">
        <f t="shared" si="43"/>
        <v>2.7203543668669528</v>
      </c>
      <c r="AE30" s="8">
        <f t="shared" si="44"/>
        <v>1.9115173214066605</v>
      </c>
      <c r="AF30" s="7">
        <f t="shared" si="30"/>
        <v>-1.4389132472048205E-2</v>
      </c>
      <c r="AG30" s="7">
        <f t="shared" si="47"/>
        <v>-8.7584823488597863E-3</v>
      </c>
      <c r="AH30" s="7">
        <f t="shared" si="48"/>
        <v>1.3241394069414048E-2</v>
      </c>
      <c r="AI30" s="1">
        <f t="shared" si="31"/>
        <v>24695.294919564229</v>
      </c>
      <c r="AJ30" s="1">
        <f t="shared" si="32"/>
        <v>3510.4911239714193</v>
      </c>
      <c r="AK30" s="1">
        <f t="shared" si="33"/>
        <v>1130.2674196992473</v>
      </c>
      <c r="AL30" s="10">
        <f t="shared" si="17"/>
        <v>8.974512711554107</v>
      </c>
      <c r="AM30" s="10">
        <f t="shared" si="18"/>
        <v>1.2072963438391364</v>
      </c>
      <c r="AN30" s="10">
        <f t="shared" si="19"/>
        <v>0.49507922038107216</v>
      </c>
      <c r="AO30" s="7">
        <f t="shared" si="34"/>
        <v>2.0621120954280148E-2</v>
      </c>
      <c r="AP30" s="7">
        <f t="shared" si="20"/>
        <v>2.5977173653231045E-2</v>
      </c>
      <c r="AQ30" s="7">
        <f t="shared" si="21"/>
        <v>2.3564574154817608E-2</v>
      </c>
      <c r="AR30" s="1">
        <f t="shared" si="35"/>
        <v>16104.103440851959</v>
      </c>
      <c r="AS30" s="1">
        <f t="shared" si="36"/>
        <v>2581.9539914058173</v>
      </c>
      <c r="AT30" s="1">
        <f t="shared" si="37"/>
        <v>852.46594137172281</v>
      </c>
      <c r="AU30" s="1">
        <f t="shared" si="38"/>
        <v>3220.8206881703918</v>
      </c>
      <c r="AV30" s="1">
        <f t="shared" si="39"/>
        <v>516.39079828116348</v>
      </c>
      <c r="AW30" s="1">
        <f t="shared" si="40"/>
        <v>170.49318827434456</v>
      </c>
      <c r="AX30">
        <v>0</v>
      </c>
      <c r="AY30">
        <v>0</v>
      </c>
      <c r="AZ30">
        <v>0</v>
      </c>
      <c r="BA30">
        <f t="shared" si="4"/>
        <v>0</v>
      </c>
      <c r="BB30">
        <f t="shared" si="22"/>
        <v>0</v>
      </c>
      <c r="BC30">
        <f t="shared" si="5"/>
        <v>0</v>
      </c>
      <c r="BD30">
        <f t="shared" si="6"/>
        <v>0</v>
      </c>
      <c r="BE30">
        <f t="shared" si="7"/>
        <v>0</v>
      </c>
      <c r="BF30">
        <f t="shared" si="8"/>
        <v>0</v>
      </c>
      <c r="BG30">
        <f t="shared" si="9"/>
        <v>0</v>
      </c>
      <c r="BH30">
        <f t="shared" si="23"/>
        <v>0</v>
      </c>
      <c r="BI30">
        <f t="shared" si="24"/>
        <v>0</v>
      </c>
      <c r="BJ30">
        <f t="shared" si="25"/>
        <v>0</v>
      </c>
      <c r="BK30" s="7">
        <f t="shared" si="26"/>
        <v>5.377947418379822E-2</v>
      </c>
      <c r="BL30" s="8">
        <f>BL$3*temperature!$I140+BL$4*temperature!$I140^2</f>
        <v>2.2221390489074349</v>
      </c>
      <c r="BM30" s="8">
        <f>BM$3*temperature!$I140+BM$4*temperature!$I140^2</f>
        <v>1.2871125438101301</v>
      </c>
      <c r="BN30" s="8">
        <f>BN$3*temperature!$I140+BN$4*temperature!$I140^2</f>
        <v>0.63694281489987825</v>
      </c>
      <c r="BO30" s="8"/>
      <c r="BP30" s="8"/>
      <c r="BQ30" s="8"/>
    </row>
    <row r="31" spans="1:69" x14ac:dyDescent="0.3">
      <c r="A31">
        <v>1985</v>
      </c>
      <c r="B31" s="1">
        <v>936.70532544805008</v>
      </c>
      <c r="C31" s="1">
        <v>1919.7628284999998</v>
      </c>
      <c r="D31" s="1">
        <v>1958.9577659694839</v>
      </c>
      <c r="E31" s="7">
        <f t="shared" si="27"/>
        <v>5.4244692212248591E-3</v>
      </c>
      <c r="F31" s="7">
        <f t="shared" si="10"/>
        <v>1.6064507173073395E-2</v>
      </c>
      <c r="G31" s="7">
        <f t="shared" si="11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12"/>
        <v>21972.725966800524</v>
      </c>
      <c r="L31" s="1">
        <f t="shared" si="0"/>
        <v>1475.8527077734223</v>
      </c>
      <c r="M31" s="1">
        <f t="shared" si="1"/>
        <v>458.08177067860311</v>
      </c>
      <c r="N31" s="7">
        <f t="shared" si="28"/>
        <v>2.9085819571173399E-2</v>
      </c>
      <c r="O31" s="7">
        <f t="shared" si="13"/>
        <v>1.272489895011053E-2</v>
      </c>
      <c r="P31" s="7">
        <f t="shared" si="14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15"/>
        <v>199.08113068127511</v>
      </c>
      <c r="U31" s="1">
        <f t="shared" si="41"/>
        <v>947.36627196858285</v>
      </c>
      <c r="V31" s="1">
        <f t="shared" si="42"/>
        <v>874.98272398389327</v>
      </c>
      <c r="W31" s="7">
        <f t="shared" si="29"/>
        <v>-1.3011283320596201E-2</v>
      </c>
      <c r="X31" s="7">
        <f t="shared" si="45"/>
        <v>6.0560791359451915E-3</v>
      </c>
      <c r="Y31" s="7">
        <f t="shared" si="46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8">
        <f t="shared" si="16"/>
        <v>2.3139111537652339</v>
      </c>
      <c r="AD31" s="8">
        <f t="shared" si="43"/>
        <v>2.8188005878676665</v>
      </c>
      <c r="AE31" s="8">
        <f t="shared" si="44"/>
        <v>1.9431513150416031</v>
      </c>
      <c r="AF31" s="7">
        <f t="shared" si="30"/>
        <v>-1.1533292981858012E-2</v>
      </c>
      <c r="AG31" s="7">
        <f t="shared" si="47"/>
        <v>3.6188748862926667E-2</v>
      </c>
      <c r="AH31" s="7">
        <f t="shared" si="48"/>
        <v>1.6549153534043626E-2</v>
      </c>
      <c r="AI31" s="1">
        <f t="shared" si="31"/>
        <v>25446.586115778198</v>
      </c>
      <c r="AJ31" s="1">
        <f t="shared" si="32"/>
        <v>3675.8328098554407</v>
      </c>
      <c r="AK31" s="1">
        <f t="shared" si="33"/>
        <v>1187.7338660036671</v>
      </c>
      <c r="AL31" s="10">
        <f t="shared" si="17"/>
        <v>9.1595772236847885</v>
      </c>
      <c r="AM31" s="10">
        <f t="shared" si="18"/>
        <v>1.2386584906139566</v>
      </c>
      <c r="AN31" s="10">
        <f t="shared" si="19"/>
        <v>0.50674555138225119</v>
      </c>
      <c r="AO31" s="7">
        <f t="shared" si="34"/>
        <v>2.0621120954280148E-2</v>
      </c>
      <c r="AP31" s="7">
        <f t="shared" si="20"/>
        <v>2.5977173653231045E-2</v>
      </c>
      <c r="AQ31" s="7">
        <f t="shared" si="21"/>
        <v>2.3564574154817608E-2</v>
      </c>
      <c r="AR31" s="1">
        <f t="shared" si="35"/>
        <v>16606.714721536202</v>
      </c>
      <c r="AS31" s="1">
        <f t="shared" si="36"/>
        <v>2707.8262661865601</v>
      </c>
      <c r="AT31" s="1">
        <f t="shared" si="37"/>
        <v>898.1602512070865</v>
      </c>
      <c r="AU31" s="1">
        <f t="shared" si="38"/>
        <v>3321.3429443072405</v>
      </c>
      <c r="AV31" s="1">
        <f t="shared" si="39"/>
        <v>541.56525323731205</v>
      </c>
      <c r="AW31" s="1">
        <f t="shared" si="40"/>
        <v>179.63205024141732</v>
      </c>
      <c r="AX31">
        <v>0</v>
      </c>
      <c r="AY31">
        <v>0</v>
      </c>
      <c r="AZ31">
        <v>0</v>
      </c>
      <c r="BA31">
        <f t="shared" si="4"/>
        <v>0</v>
      </c>
      <c r="BB31">
        <f t="shared" si="22"/>
        <v>0</v>
      </c>
      <c r="BC31">
        <f t="shared" si="5"/>
        <v>0</v>
      </c>
      <c r="BD31">
        <f t="shared" si="6"/>
        <v>0</v>
      </c>
      <c r="BE31">
        <f t="shared" si="7"/>
        <v>0</v>
      </c>
      <c r="BF31">
        <f t="shared" si="8"/>
        <v>0</v>
      </c>
      <c r="BG31">
        <f t="shared" si="9"/>
        <v>0</v>
      </c>
      <c r="BH31">
        <f t="shared" si="23"/>
        <v>0</v>
      </c>
      <c r="BI31">
        <f t="shared" si="24"/>
        <v>0</v>
      </c>
      <c r="BJ31">
        <f t="shared" si="25"/>
        <v>0</v>
      </c>
      <c r="BK31" s="7">
        <f t="shared" si="26"/>
        <v>4.6607326093668328E-2</v>
      </c>
      <c r="BL31" s="8">
        <f>BL$3*temperature!$I141+BL$4*temperature!$I141^2</f>
        <v>2.274565218099367</v>
      </c>
      <c r="BM31" s="8">
        <f>BM$3*temperature!$I141+BM$4*temperature!$I141^2</f>
        <v>1.3150073206000652</v>
      </c>
      <c r="BN31" s="8">
        <f>BN$3*temperature!$I141+BN$4*temperature!$I141^2</f>
        <v>0.64794214102893033</v>
      </c>
      <c r="BO31" s="8"/>
      <c r="BP31" s="8"/>
      <c r="BQ31" s="8"/>
    </row>
    <row r="32" spans="1:69" x14ac:dyDescent="0.3">
      <c r="A32">
        <v>1986</v>
      </c>
      <c r="B32" s="1">
        <v>942.02861229508358</v>
      </c>
      <c r="C32" s="1">
        <v>1951.6290223478265</v>
      </c>
      <c r="D32" s="1">
        <v>2006.9086632270353</v>
      </c>
      <c r="E32" s="7">
        <f t="shared" si="27"/>
        <v>5.6829898394004097E-3</v>
      </c>
      <c r="F32" s="7">
        <f t="shared" si="10"/>
        <v>1.659902638740296E-2</v>
      </c>
      <c r="G32" s="7">
        <f t="shared" si="11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12"/>
        <v>22509.556794976885</v>
      </c>
      <c r="L32" s="1">
        <f t="shared" si="0"/>
        <v>1512.5139657455427</v>
      </c>
      <c r="M32" s="1">
        <f t="shared" si="1"/>
        <v>463.59221716490123</v>
      </c>
      <c r="N32" s="7">
        <f t="shared" si="28"/>
        <v>2.4431689949962587E-2</v>
      </c>
      <c r="O32" s="7">
        <f t="shared" si="13"/>
        <v>2.4840729551819818E-2</v>
      </c>
      <c r="P32" s="7">
        <f t="shared" si="14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15"/>
        <v>195.25370142171693</v>
      </c>
      <c r="U32" s="1">
        <f t="shared" si="41"/>
        <v>932.00882127495822</v>
      </c>
      <c r="V32" s="1">
        <f t="shared" si="42"/>
        <v>880.29203924593799</v>
      </c>
      <c r="W32" s="7">
        <f t="shared" si="29"/>
        <v>-1.9225474792414321E-2</v>
      </c>
      <c r="X32" s="7">
        <f t="shared" si="45"/>
        <v>-1.621067917238872E-2</v>
      </c>
      <c r="Y32" s="7">
        <f t="shared" si="46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8">
        <f t="shared" si="16"/>
        <v>2.2895410329228123</v>
      </c>
      <c r="AD32" s="8">
        <f t="shared" si="43"/>
        <v>2.8253717061001042</v>
      </c>
      <c r="AE32" s="8">
        <f t="shared" si="44"/>
        <v>1.9502411781325806</v>
      </c>
      <c r="AF32" s="7">
        <f t="shared" si="30"/>
        <v>-1.0532003704103454E-2</v>
      </c>
      <c r="AG32" s="7">
        <f t="shared" si="47"/>
        <v>2.3311752738808256E-3</v>
      </c>
      <c r="AH32" s="7">
        <f t="shared" si="48"/>
        <v>3.6486417892915846E-3</v>
      </c>
      <c r="AI32" s="1">
        <f t="shared" si="31"/>
        <v>26223.270448507621</v>
      </c>
      <c r="AJ32" s="1">
        <f t="shared" si="32"/>
        <v>3849.8147821072084</v>
      </c>
      <c r="AK32" s="1">
        <f t="shared" si="33"/>
        <v>1248.5925296447178</v>
      </c>
      <c r="AL32" s="10">
        <f t="shared" si="17"/>
        <v>9.3484579735044626</v>
      </c>
      <c r="AM32" s="10">
        <f t="shared" si="18"/>
        <v>1.2708353373216845</v>
      </c>
      <c r="AN32" s="10">
        <f t="shared" si="19"/>
        <v>0.51868679450542221</v>
      </c>
      <c r="AO32" s="7">
        <f t="shared" si="34"/>
        <v>2.0621120954280148E-2</v>
      </c>
      <c r="AP32" s="7">
        <f t="shared" si="20"/>
        <v>2.5977173653231045E-2</v>
      </c>
      <c r="AQ32" s="7">
        <f t="shared" si="21"/>
        <v>2.3564574154817608E-2</v>
      </c>
      <c r="AR32" s="1">
        <f t="shared" si="35"/>
        <v>17128.86655162213</v>
      </c>
      <c r="AS32" s="1">
        <f t="shared" si="36"/>
        <v>2841.1558926250655</v>
      </c>
      <c r="AT32" s="1">
        <f t="shared" si="37"/>
        <v>946.69792193630326</v>
      </c>
      <c r="AU32" s="1">
        <f t="shared" si="38"/>
        <v>3425.7733103244263</v>
      </c>
      <c r="AV32" s="1">
        <f t="shared" si="39"/>
        <v>568.23117852501309</v>
      </c>
      <c r="AW32" s="1">
        <f t="shared" si="40"/>
        <v>189.33958438726066</v>
      </c>
      <c r="AX32">
        <v>0</v>
      </c>
      <c r="AY32">
        <v>0</v>
      </c>
      <c r="AZ32">
        <v>0</v>
      </c>
      <c r="BA32">
        <f t="shared" si="4"/>
        <v>0</v>
      </c>
      <c r="BB32">
        <f t="shared" si="22"/>
        <v>0</v>
      </c>
      <c r="BC32">
        <f t="shared" si="5"/>
        <v>0</v>
      </c>
      <c r="BD32">
        <f t="shared" si="6"/>
        <v>0</v>
      </c>
      <c r="BE32">
        <f t="shared" si="7"/>
        <v>0</v>
      </c>
      <c r="BF32">
        <f t="shared" si="8"/>
        <v>0</v>
      </c>
      <c r="BG32">
        <f t="shared" si="9"/>
        <v>0</v>
      </c>
      <c r="BH32">
        <f t="shared" si="23"/>
        <v>0</v>
      </c>
      <c r="BI32">
        <f t="shared" si="24"/>
        <v>0</v>
      </c>
      <c r="BJ32">
        <f t="shared" si="25"/>
        <v>0</v>
      </c>
      <c r="BK32" s="7">
        <f t="shared" si="26"/>
        <v>4.3919983115699973E-2</v>
      </c>
      <c r="BL32" s="8">
        <f>BL$3*temperature!$I142+BL$4*temperature!$I142^2</f>
        <v>2.3271213879280808</v>
      </c>
      <c r="BM32" s="8">
        <f>BM$3*temperature!$I142+BM$4*temperature!$I142^2</f>
        <v>1.3427754190860772</v>
      </c>
      <c r="BN32" s="8">
        <f>BN$3*temperature!$I142+BN$4*temperature!$I142^2</f>
        <v>0.65864958076805713</v>
      </c>
      <c r="BO32" s="8"/>
      <c r="BP32" s="8"/>
      <c r="BQ32" s="8"/>
    </row>
    <row r="33" spans="1:69" x14ac:dyDescent="0.3">
      <c r="A33">
        <v>1987</v>
      </c>
      <c r="B33" s="1">
        <v>947.30641569152567</v>
      </c>
      <c r="C33" s="1">
        <v>1985.0015884222066</v>
      </c>
      <c r="D33" s="1">
        <v>2055.4687294649952</v>
      </c>
      <c r="E33" s="7">
        <f t="shared" si="27"/>
        <v>5.6025935173917851E-3</v>
      </c>
      <c r="F33" s="7">
        <f t="shared" si="10"/>
        <v>1.7099851299727353E-2</v>
      </c>
      <c r="G33" s="7">
        <f t="shared" si="11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12"/>
        <v>23071.639145062869</v>
      </c>
      <c r="L33" s="1">
        <f t="shared" si="0"/>
        <v>1548.4183338076225</v>
      </c>
      <c r="M33" s="1">
        <f t="shared" si="1"/>
        <v>470.12163331276088</v>
      </c>
      <c r="N33" s="7">
        <f t="shared" si="28"/>
        <v>2.4970831509726343E-2</v>
      </c>
      <c r="O33" s="7">
        <f t="shared" si="13"/>
        <v>2.3738205977081428E-2</v>
      </c>
      <c r="P33" s="7">
        <f t="shared" si="14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15"/>
        <v>195.30292964894775</v>
      </c>
      <c r="U33" s="1">
        <f t="shared" si="41"/>
        <v>932.08276797894018</v>
      </c>
      <c r="V33" s="1">
        <f t="shared" si="42"/>
        <v>880.90253472291624</v>
      </c>
      <c r="W33" s="7">
        <f t="shared" si="29"/>
        <v>2.521244251574295E-4</v>
      </c>
      <c r="X33" s="7">
        <f t="shared" si="45"/>
        <v>7.9341206106642304E-5</v>
      </c>
      <c r="Y33" s="7">
        <f t="shared" si="46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8">
        <f t="shared" si="16"/>
        <v>2.2887742285086174</v>
      </c>
      <c r="AD33" s="8">
        <f t="shared" si="43"/>
        <v>2.8495451502593916</v>
      </c>
      <c r="AE33" s="8">
        <f t="shared" si="44"/>
        <v>1.9390383149350143</v>
      </c>
      <c r="AF33" s="7">
        <f t="shared" si="30"/>
        <v>-3.3491621384740267E-4</v>
      </c>
      <c r="AG33" s="7">
        <f t="shared" si="47"/>
        <v>8.5558456280623307E-3</v>
      </c>
      <c r="AH33" s="7">
        <f t="shared" si="48"/>
        <v>-5.7443475828427015E-3</v>
      </c>
      <c r="AI33" s="1">
        <f t="shared" si="31"/>
        <v>27026.716713981288</v>
      </c>
      <c r="AJ33" s="1">
        <f t="shared" si="32"/>
        <v>4033.0644824215005</v>
      </c>
      <c r="AK33" s="1">
        <f t="shared" si="33"/>
        <v>1313.0728610675067</v>
      </c>
      <c r="AL33" s="10">
        <f t="shared" si="17"/>
        <v>9.5412336561121034</v>
      </c>
      <c r="AM33" s="10">
        <f t="shared" si="18"/>
        <v>1.3038480475639525</v>
      </c>
      <c r="AN33" s="10">
        <f t="shared" si="19"/>
        <v>0.53090942793766982</v>
      </c>
      <c r="AO33" s="7">
        <f t="shared" si="34"/>
        <v>2.0621120954280148E-2</v>
      </c>
      <c r="AP33" s="7">
        <f t="shared" si="20"/>
        <v>2.5977173653231045E-2</v>
      </c>
      <c r="AQ33" s="7">
        <f t="shared" si="21"/>
        <v>2.3564574154817608E-2</v>
      </c>
      <c r="AR33" s="1">
        <f t="shared" si="35"/>
        <v>17666.70561109337</v>
      </c>
      <c r="AS33" s="1">
        <f t="shared" si="36"/>
        <v>2982.3780962531046</v>
      </c>
      <c r="AT33" s="1">
        <f t="shared" si="37"/>
        <v>997.71591982171071</v>
      </c>
      <c r="AU33" s="1">
        <f t="shared" si="38"/>
        <v>3533.3411222186742</v>
      </c>
      <c r="AV33" s="1">
        <f t="shared" si="39"/>
        <v>596.47561925062098</v>
      </c>
      <c r="AW33" s="1">
        <f t="shared" si="40"/>
        <v>199.54318396434215</v>
      </c>
      <c r="AX33">
        <v>0</v>
      </c>
      <c r="AY33">
        <v>0</v>
      </c>
      <c r="AZ33">
        <v>0</v>
      </c>
      <c r="BA33">
        <f t="shared" si="4"/>
        <v>0</v>
      </c>
      <c r="BB33">
        <f t="shared" si="22"/>
        <v>0</v>
      </c>
      <c r="BC33">
        <f t="shared" si="5"/>
        <v>0</v>
      </c>
      <c r="BD33">
        <f t="shared" si="6"/>
        <v>0</v>
      </c>
      <c r="BE33">
        <f t="shared" si="7"/>
        <v>0</v>
      </c>
      <c r="BF33">
        <f t="shared" si="8"/>
        <v>0</v>
      </c>
      <c r="BG33">
        <f t="shared" si="9"/>
        <v>0</v>
      </c>
      <c r="BH33">
        <f t="shared" si="23"/>
        <v>0</v>
      </c>
      <c r="BI33">
        <f t="shared" si="24"/>
        <v>0</v>
      </c>
      <c r="BJ33">
        <f t="shared" si="25"/>
        <v>0</v>
      </c>
      <c r="BK33" s="7">
        <f t="shared" si="26"/>
        <v>4.4197072041392865E-2</v>
      </c>
      <c r="BL33" s="8">
        <f>BL$3*temperature!$I143+BL$4*temperature!$I143^2</f>
        <v>2.37979675164169</v>
      </c>
      <c r="BM33" s="8">
        <f>BM$3*temperature!$I143+BM$4*temperature!$I143^2</f>
        <v>1.3703986763386178</v>
      </c>
      <c r="BN33" s="8">
        <f>BN$3*temperature!$I143+BN$4*temperature!$I143^2</f>
        <v>0.66904263833359656</v>
      </c>
      <c r="BO33" s="8"/>
      <c r="BP33" s="8"/>
      <c r="BQ33" s="8"/>
    </row>
    <row r="34" spans="1:69" x14ac:dyDescent="0.3">
      <c r="A34">
        <v>1988</v>
      </c>
      <c r="B34" s="1">
        <v>952.81034412393706</v>
      </c>
      <c r="C34" s="1">
        <v>2018.5674788956755</v>
      </c>
      <c r="D34" s="1">
        <v>2104.4294449077634</v>
      </c>
      <c r="E34" s="7">
        <f t="shared" si="27"/>
        <v>5.8100825047127103E-3</v>
      </c>
      <c r="F34" s="7">
        <f t="shared" si="10"/>
        <v>1.6909754969087532E-2</v>
      </c>
      <c r="G34" s="7">
        <f t="shared" si="11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12"/>
        <v>24000.715913458287</v>
      </c>
      <c r="L34" s="1">
        <f t="shared" si="0"/>
        <v>1573.2339947487048</v>
      </c>
      <c r="M34" s="1">
        <f t="shared" si="1"/>
        <v>493.67244906660113</v>
      </c>
      <c r="N34" s="7">
        <f t="shared" si="28"/>
        <v>4.0269213754335009E-2</v>
      </c>
      <c r="O34" s="7">
        <f t="shared" si="13"/>
        <v>1.6026457708014696E-2</v>
      </c>
      <c r="P34" s="7">
        <f t="shared" si="14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15"/>
        <v>192.35179252239072</v>
      </c>
      <c r="U34" s="1">
        <f t="shared" si="41"/>
        <v>930.71902837306368</v>
      </c>
      <c r="V34" s="1">
        <f t="shared" si="42"/>
        <v>854.64270394924336</v>
      </c>
      <c r="W34" s="7">
        <f t="shared" si="29"/>
        <v>-1.51105625085175E-2</v>
      </c>
      <c r="X34" s="7">
        <f t="shared" si="45"/>
        <v>-1.4631099862875141E-3</v>
      </c>
      <c r="Y34" s="7">
        <f t="shared" si="46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8">
        <f t="shared" si="16"/>
        <v>2.293792180198313</v>
      </c>
      <c r="AD34" s="8">
        <f t="shared" si="43"/>
        <v>2.8876122898394789</v>
      </c>
      <c r="AE34" s="8">
        <f t="shared" si="44"/>
        <v>1.9885137845060206</v>
      </c>
      <c r="AF34" s="7">
        <f t="shared" si="30"/>
        <v>2.1924188184192506E-3</v>
      </c>
      <c r="AG34" s="7">
        <f t="shared" si="47"/>
        <v>1.3359023132734738E-2</v>
      </c>
      <c r="AH34" s="7">
        <f t="shared" si="48"/>
        <v>2.5515467739823494E-2</v>
      </c>
      <c r="AI34" s="1">
        <f t="shared" si="31"/>
        <v>27857.386164801832</v>
      </c>
      <c r="AJ34" s="1">
        <f t="shared" si="32"/>
        <v>4226.2336534299711</v>
      </c>
      <c r="AK34" s="1">
        <f t="shared" si="33"/>
        <v>1381.3087589250983</v>
      </c>
      <c r="AL34" s="10">
        <f t="shared" si="17"/>
        <v>9.737984589387839</v>
      </c>
      <c r="AM34" s="10">
        <f t="shared" si="18"/>
        <v>1.3377183347129475</v>
      </c>
      <c r="AN34" s="10">
        <f t="shared" si="19"/>
        <v>0.54342008252179885</v>
      </c>
      <c r="AO34" s="7">
        <f t="shared" si="34"/>
        <v>2.0621120954280148E-2</v>
      </c>
      <c r="AP34" s="7">
        <f t="shared" si="20"/>
        <v>2.5977173653231045E-2</v>
      </c>
      <c r="AQ34" s="7">
        <f t="shared" si="21"/>
        <v>2.3564574154817608E-2</v>
      </c>
      <c r="AR34" s="1">
        <f t="shared" si="35"/>
        <v>18224.781346912463</v>
      </c>
      <c r="AS34" s="1">
        <f t="shared" si="36"/>
        <v>3130.3290962038368</v>
      </c>
      <c r="AT34" s="1">
        <f t="shared" si="37"/>
        <v>1051.2386818989658</v>
      </c>
      <c r="AU34" s="1">
        <f t="shared" si="38"/>
        <v>3644.9562693824928</v>
      </c>
      <c r="AV34" s="1">
        <f t="shared" si="39"/>
        <v>626.06581924076738</v>
      </c>
      <c r="AW34" s="1">
        <f t="shared" si="40"/>
        <v>210.24773637979317</v>
      </c>
      <c r="AX34">
        <v>0</v>
      </c>
      <c r="AY34">
        <v>0</v>
      </c>
      <c r="AZ34">
        <v>0</v>
      </c>
      <c r="BA34">
        <f t="shared" si="4"/>
        <v>0</v>
      </c>
      <c r="BB34">
        <f t="shared" si="22"/>
        <v>0</v>
      </c>
      <c r="BC34">
        <f t="shared" si="5"/>
        <v>0</v>
      </c>
      <c r="BD34">
        <f t="shared" si="6"/>
        <v>0</v>
      </c>
      <c r="BE34">
        <f t="shared" si="7"/>
        <v>0</v>
      </c>
      <c r="BF34">
        <f t="shared" si="8"/>
        <v>0</v>
      </c>
      <c r="BG34">
        <f t="shared" si="9"/>
        <v>0</v>
      </c>
      <c r="BH34">
        <f t="shared" si="23"/>
        <v>0</v>
      </c>
      <c r="BI34">
        <f t="shared" si="24"/>
        <v>0</v>
      </c>
      <c r="BJ34">
        <f t="shared" si="25"/>
        <v>0</v>
      </c>
      <c r="BK34" s="7">
        <f t="shared" si="26"/>
        <v>5.7694154448594243E-2</v>
      </c>
      <c r="BL34" s="8">
        <f>BL$3*temperature!$I144+BL$4*temperature!$I144^2</f>
        <v>2.4325527743913256</v>
      </c>
      <c r="BM34" s="8">
        <f>BM$3*temperature!$I144+BM$4*temperature!$I144^2</f>
        <v>1.3978434973497664</v>
      </c>
      <c r="BN34" s="8">
        <f>BN$3*temperature!$I144+BN$4*temperature!$I144^2</f>
        <v>0.67909189457428165</v>
      </c>
      <c r="BO34" s="8"/>
      <c r="BP34" s="8"/>
      <c r="BQ34" s="8"/>
    </row>
    <row r="35" spans="1:69" x14ac:dyDescent="0.3">
      <c r="A35">
        <v>1989</v>
      </c>
      <c r="B35" s="1">
        <v>958.65364362799335</v>
      </c>
      <c r="C35" s="1">
        <v>2051.303637009778</v>
      </c>
      <c r="D35" s="1">
        <v>2153.3894404845114</v>
      </c>
      <c r="E35" s="7">
        <f t="shared" si="27"/>
        <v>6.1326994822132885E-3</v>
      </c>
      <c r="F35" s="7">
        <f t="shared" si="10"/>
        <v>1.6217519828473526E-2</v>
      </c>
      <c r="G35" s="7">
        <f t="shared" si="11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12"/>
        <v>24787.920685637644</v>
      </c>
      <c r="L35" s="1">
        <f t="shared" si="0"/>
        <v>1573.1307333909833</v>
      </c>
      <c r="M35" s="1">
        <f t="shared" si="1"/>
        <v>510.22591761261259</v>
      </c>
      <c r="N35" s="7">
        <f t="shared" si="28"/>
        <v>3.2799220449000632E-2</v>
      </c>
      <c r="O35" s="7">
        <f t="shared" si="13"/>
        <v>-6.5636363100640693E-5</v>
      </c>
      <c r="P35" s="7">
        <f t="shared" si="14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15"/>
        <v>187.91117978496482</v>
      </c>
      <c r="U35" s="1">
        <f t="shared" si="41"/>
        <v>927.55947584821479</v>
      </c>
      <c r="V35" s="1">
        <f t="shared" si="42"/>
        <v>838.68873584744733</v>
      </c>
      <c r="W35" s="7">
        <f t="shared" si="29"/>
        <v>-2.3085892152052589E-2</v>
      </c>
      <c r="X35" s="7">
        <f t="shared" si="45"/>
        <v>-3.394743664338673E-3</v>
      </c>
      <c r="Y35" s="7">
        <f t="shared" si="46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8">
        <f t="shared" si="16"/>
        <v>2.3093853587707547</v>
      </c>
      <c r="AD35" s="8">
        <f t="shared" si="43"/>
        <v>2.8609420451927874</v>
      </c>
      <c r="AE35" s="8">
        <f t="shared" si="44"/>
        <v>1.9721805144674187</v>
      </c>
      <c r="AF35" s="7">
        <f t="shared" si="30"/>
        <v>6.7979909893551849E-3</v>
      </c>
      <c r="AG35" s="7">
        <f t="shared" si="47"/>
        <v>-9.2360891870889583E-3</v>
      </c>
      <c r="AH35" s="7">
        <f t="shared" si="48"/>
        <v>-8.2138078025238981E-3</v>
      </c>
      <c r="AI35" s="1">
        <f t="shared" si="31"/>
        <v>28716.603817704141</v>
      </c>
      <c r="AJ35" s="1">
        <f t="shared" si="32"/>
        <v>4429.6761073277412</v>
      </c>
      <c r="AK35" s="1">
        <f t="shared" si="33"/>
        <v>1453.4256194123818</v>
      </c>
      <c r="AL35" s="10">
        <f t="shared" si="17"/>
        <v>9.938792747456521</v>
      </c>
      <c r="AM35" s="10">
        <f t="shared" si="18"/>
        <v>1.3724684761928969</v>
      </c>
      <c r="AN35" s="10">
        <f t="shared" si="19"/>
        <v>0.55622554535360091</v>
      </c>
      <c r="AO35" s="7">
        <f t="shared" si="34"/>
        <v>2.0621120954280148E-2</v>
      </c>
      <c r="AP35" s="7">
        <f t="shared" si="20"/>
        <v>2.5977173653231045E-2</v>
      </c>
      <c r="AQ35" s="7">
        <f t="shared" si="21"/>
        <v>2.3564574154817608E-2</v>
      </c>
      <c r="AR35" s="1">
        <f t="shared" si="35"/>
        <v>18805.705535227633</v>
      </c>
      <c r="AS35" s="1">
        <f t="shared" si="36"/>
        <v>3283.9817317822931</v>
      </c>
      <c r="AT35" s="1">
        <f t="shared" si="37"/>
        <v>1107.2037703407129</v>
      </c>
      <c r="AU35" s="1">
        <f t="shared" si="38"/>
        <v>3761.141107045527</v>
      </c>
      <c r="AV35" s="1">
        <f t="shared" si="39"/>
        <v>656.79634635645868</v>
      </c>
      <c r="AW35" s="1">
        <f t="shared" si="40"/>
        <v>221.44075406814261</v>
      </c>
      <c r="AX35">
        <v>0</v>
      </c>
      <c r="AY35">
        <v>0</v>
      </c>
      <c r="AZ35">
        <v>0</v>
      </c>
      <c r="BA35">
        <f t="shared" si="4"/>
        <v>0</v>
      </c>
      <c r="BB35">
        <f t="shared" si="22"/>
        <v>0</v>
      </c>
      <c r="BC35">
        <f t="shared" si="5"/>
        <v>0</v>
      </c>
      <c r="BD35">
        <f t="shared" si="6"/>
        <v>0</v>
      </c>
      <c r="BE35">
        <f t="shared" si="7"/>
        <v>0</v>
      </c>
      <c r="BF35">
        <f t="shared" si="8"/>
        <v>0</v>
      </c>
      <c r="BG35">
        <f t="shared" si="9"/>
        <v>0</v>
      </c>
      <c r="BH35">
        <f t="shared" si="23"/>
        <v>0</v>
      </c>
      <c r="BI35">
        <f t="shared" si="24"/>
        <v>0</v>
      </c>
      <c r="BJ35">
        <f t="shared" si="25"/>
        <v>0</v>
      </c>
      <c r="BK35" s="7">
        <f t="shared" si="26"/>
        <v>4.9561917962211294E-2</v>
      </c>
      <c r="BL35" s="8">
        <f>BL$3*temperature!$I145+BL$4*temperature!$I145^2</f>
        <v>2.485394782848505</v>
      </c>
      <c r="BM35" s="8">
        <f>BM$3*temperature!$I145+BM$4*temperature!$I145^2</f>
        <v>1.4250980954903092</v>
      </c>
      <c r="BN35" s="8">
        <f>BN$3*temperature!$I145+BN$4*temperature!$I145^2</f>
        <v>0.68877464048455361</v>
      </c>
      <c r="BO35" s="8"/>
      <c r="BP35" s="8"/>
      <c r="BQ35" s="8"/>
    </row>
    <row r="36" spans="1:69" x14ac:dyDescent="0.3">
      <c r="A36">
        <v>1990</v>
      </c>
      <c r="B36" s="1">
        <v>965.08958199999995</v>
      </c>
      <c r="C36" s="1">
        <v>2084.8014689034158</v>
      </c>
      <c r="D36" s="1">
        <v>2202.0974930000007</v>
      </c>
      <c r="E36" s="7">
        <f t="shared" si="27"/>
        <v>6.7135178745578727E-3</v>
      </c>
      <c r="F36" s="7">
        <f t="shared" si="10"/>
        <v>1.6330021206645062E-2</v>
      </c>
      <c r="G36" s="7">
        <f t="shared" si="11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12"/>
        <v>25494.583209308556</v>
      </c>
      <c r="L36" s="1">
        <f t="shared" si="0"/>
        <v>1578.844569513195</v>
      </c>
      <c r="M36" s="1">
        <f t="shared" si="1"/>
        <v>524.4093877674519</v>
      </c>
      <c r="N36" s="7">
        <f t="shared" si="28"/>
        <v>2.8508342132963049E-2</v>
      </c>
      <c r="O36" s="7">
        <f t="shared" si="13"/>
        <v>3.6321432166639411E-3</v>
      </c>
      <c r="P36" s="7">
        <f t="shared" si="14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15"/>
        <v>180.71486919793657</v>
      </c>
      <c r="U36" s="1">
        <f t="shared" si="41"/>
        <v>931.01927467261214</v>
      </c>
      <c r="V36" s="1">
        <f t="shared" si="42"/>
        <v>844.47815420020129</v>
      </c>
      <c r="W36" s="7">
        <f t="shared" si="29"/>
        <v>-3.8296340831148634E-2</v>
      </c>
      <c r="X36" s="7">
        <f t="shared" si="45"/>
        <v>3.7300021340771483E-3</v>
      </c>
      <c r="Y36" s="7">
        <f t="shared" si="46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8">
        <f t="shared" si="16"/>
        <v>2.2835509596639398</v>
      </c>
      <c r="AD36" s="8">
        <f t="shared" si="43"/>
        <v>2.7475569888912075</v>
      </c>
      <c r="AE36" s="8">
        <f t="shared" si="44"/>
        <v>1.9497480298762651</v>
      </c>
      <c r="AF36" s="7">
        <f t="shared" si="30"/>
        <v>-1.1186699096666142E-2</v>
      </c>
      <c r="AG36" s="7">
        <f t="shared" si="47"/>
        <v>-3.9632070314776113E-2</v>
      </c>
      <c r="AH36" s="7">
        <f t="shared" si="48"/>
        <v>-1.137445808159776E-2</v>
      </c>
      <c r="AI36" s="1">
        <f t="shared" si="31"/>
        <v>29606.084542979253</v>
      </c>
      <c r="AJ36" s="1">
        <f t="shared" si="32"/>
        <v>4643.5048429514254</v>
      </c>
      <c r="AK36" s="1">
        <f t="shared" si="33"/>
        <v>1529.5238115392863</v>
      </c>
      <c r="AL36" s="10">
        <f t="shared" si="17"/>
        <v>10.143741794841343</v>
      </c>
      <c r="AM36" s="10">
        <f t="shared" si="18"/>
        <v>1.4081213281325451</v>
      </c>
      <c r="AN36" s="10">
        <f t="shared" si="19"/>
        <v>0.56933276346388972</v>
      </c>
      <c r="AO36" s="7">
        <f t="shared" si="34"/>
        <v>2.0621120954280148E-2</v>
      </c>
      <c r="AP36" s="7">
        <f t="shared" si="20"/>
        <v>2.5977173653231045E-2</v>
      </c>
      <c r="AQ36" s="7">
        <f t="shared" si="21"/>
        <v>2.3564574154817608E-2</v>
      </c>
      <c r="AR36" s="1">
        <f t="shared" si="35"/>
        <v>19414.601595393222</v>
      </c>
      <c r="AS36" s="1">
        <f t="shared" si="36"/>
        <v>3445.5695493833528</v>
      </c>
      <c r="AT36" s="1">
        <f t="shared" si="37"/>
        <v>1165.5922721539505</v>
      </c>
      <c r="AU36" s="1">
        <f t="shared" si="38"/>
        <v>3882.9203190786448</v>
      </c>
      <c r="AV36" s="1">
        <f t="shared" si="39"/>
        <v>689.11390987667062</v>
      </c>
      <c r="AW36" s="1">
        <f t="shared" si="40"/>
        <v>233.11845443079011</v>
      </c>
      <c r="AX36">
        <v>0</v>
      </c>
      <c r="AY36">
        <v>0</v>
      </c>
      <c r="AZ36">
        <v>0</v>
      </c>
      <c r="BA36">
        <f t="shared" si="4"/>
        <v>0</v>
      </c>
      <c r="BB36">
        <f t="shared" si="22"/>
        <v>0</v>
      </c>
      <c r="BC36">
        <f t="shared" si="5"/>
        <v>0</v>
      </c>
      <c r="BD36">
        <f t="shared" si="6"/>
        <v>0</v>
      </c>
      <c r="BE36">
        <f t="shared" si="7"/>
        <v>0</v>
      </c>
      <c r="BF36">
        <f t="shared" si="8"/>
        <v>0</v>
      </c>
      <c r="BG36">
        <f t="shared" si="9"/>
        <v>0</v>
      </c>
      <c r="BH36">
        <f t="shared" si="23"/>
        <v>0</v>
      </c>
      <c r="BI36">
        <f t="shared" si="24"/>
        <v>0</v>
      </c>
      <c r="BJ36">
        <f t="shared" si="25"/>
        <v>0</v>
      </c>
      <c r="BK36" s="7">
        <f t="shared" si="26"/>
        <v>4.6800538557361299E-2</v>
      </c>
      <c r="BL36" s="8">
        <f>BL$3*temperature!$I146+BL$4*temperature!$I146^2</f>
        <v>2.5382453263476585</v>
      </c>
      <c r="BM36" s="8">
        <f>BM$3*temperature!$I146+BM$4*temperature!$I146^2</f>
        <v>1.4521069164936662</v>
      </c>
      <c r="BN36" s="8">
        <f>BN$3*temperature!$I146+BN$4*temperature!$I146^2</f>
        <v>0.69805125015551539</v>
      </c>
      <c r="BO36" s="8"/>
      <c r="BP36" s="8"/>
      <c r="BQ36" s="8"/>
    </row>
    <row r="37" spans="1:69" x14ac:dyDescent="0.3">
      <c r="A37">
        <v>1991</v>
      </c>
      <c r="B37" s="1">
        <v>971.30660538821314</v>
      </c>
      <c r="C37" s="1">
        <v>2115.3616604105928</v>
      </c>
      <c r="D37" s="1">
        <v>2250.8548680506537</v>
      </c>
      <c r="E37" s="7">
        <f t="shared" si="27"/>
        <v>6.4419132733040119E-3</v>
      </c>
      <c r="F37" s="7">
        <f t="shared" si="10"/>
        <v>1.4658561960459116E-2</v>
      </c>
      <c r="G37" s="7">
        <f t="shared" si="11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12"/>
        <v>25684.596648354625</v>
      </c>
      <c r="L37" s="1">
        <f t="shared" si="0"/>
        <v>1611.2686812955199</v>
      </c>
      <c r="M37" s="1">
        <f t="shared" si="1"/>
        <v>529.3692355980869</v>
      </c>
      <c r="N37" s="7">
        <f t="shared" si="28"/>
        <v>7.4530906226657478E-3</v>
      </c>
      <c r="O37" s="7">
        <f t="shared" si="13"/>
        <v>2.0536607851349364E-2</v>
      </c>
      <c r="P37" s="7">
        <f t="shared" si="14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15"/>
        <v>179.22403290080703</v>
      </c>
      <c r="U37" s="1">
        <f t="shared" si="41"/>
        <v>898.86196704348333</v>
      </c>
      <c r="V37" s="1">
        <f t="shared" si="42"/>
        <v>853.87683090177541</v>
      </c>
      <c r="W37" s="7">
        <f t="shared" si="29"/>
        <v>-8.2496603834885107E-3</v>
      </c>
      <c r="X37" s="7">
        <f t="shared" si="45"/>
        <v>-3.4539894612210631E-2</v>
      </c>
      <c r="Y37" s="7">
        <f t="shared" si="46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8">
        <f t="shared" si="16"/>
        <v>2.4940307832691997</v>
      </c>
      <c r="AD37" s="8">
        <f t="shared" si="43"/>
        <v>2.770157627257464</v>
      </c>
      <c r="AE37" s="8">
        <f t="shared" si="44"/>
        <v>1.9972197592887198</v>
      </c>
      <c r="AF37" s="7">
        <f t="shared" si="30"/>
        <v>9.2172159642207152E-2</v>
      </c>
      <c r="AG37" s="7">
        <f t="shared" si="47"/>
        <v>8.2257214163834469E-3</v>
      </c>
      <c r="AH37" s="7">
        <f t="shared" si="48"/>
        <v>2.4347622710749528E-2</v>
      </c>
      <c r="AI37" s="1">
        <f t="shared" si="31"/>
        <v>30528.396407759974</v>
      </c>
      <c r="AJ37" s="1">
        <f t="shared" si="32"/>
        <v>4868.2682685329537</v>
      </c>
      <c r="AK37" s="1">
        <f t="shared" si="33"/>
        <v>1609.6898848161477</v>
      </c>
      <c r="AL37" s="10">
        <f t="shared" si="17"/>
        <v>10.352917121321754</v>
      </c>
      <c r="AM37" s="10">
        <f t="shared" si="18"/>
        <v>1.4447003403982626</v>
      </c>
      <c r="AN37" s="10">
        <f t="shared" si="19"/>
        <v>0.58274884758730183</v>
      </c>
      <c r="AO37" s="7">
        <f t="shared" si="34"/>
        <v>2.0621120954280148E-2</v>
      </c>
      <c r="AP37" s="7">
        <f t="shared" si="20"/>
        <v>2.5977173653231045E-2</v>
      </c>
      <c r="AQ37" s="7">
        <f t="shared" si="21"/>
        <v>2.3564574154817608E-2</v>
      </c>
      <c r="AR37" s="1">
        <f t="shared" si="35"/>
        <v>20039.579743064602</v>
      </c>
      <c r="AS37" s="1">
        <f t="shared" si="36"/>
        <v>3610.4420492919689</v>
      </c>
      <c r="AT37" s="1">
        <f t="shared" si="37"/>
        <v>1226.6138409998002</v>
      </c>
      <c r="AU37" s="1">
        <f t="shared" si="38"/>
        <v>4007.9159486129206</v>
      </c>
      <c r="AV37" s="1">
        <f t="shared" si="39"/>
        <v>722.08840985839379</v>
      </c>
      <c r="AW37" s="1">
        <f t="shared" si="40"/>
        <v>245.32276819996005</v>
      </c>
      <c r="AX37">
        <v>0</v>
      </c>
      <c r="AY37">
        <v>0</v>
      </c>
      <c r="AZ37">
        <v>0</v>
      </c>
      <c r="BA37">
        <f t="shared" si="4"/>
        <v>0</v>
      </c>
      <c r="BB37">
        <f t="shared" si="22"/>
        <v>0</v>
      </c>
      <c r="BC37">
        <f t="shared" si="5"/>
        <v>0</v>
      </c>
      <c r="BD37">
        <f t="shared" si="6"/>
        <v>0</v>
      </c>
      <c r="BE37">
        <f t="shared" si="7"/>
        <v>0</v>
      </c>
      <c r="BF37">
        <f t="shared" si="8"/>
        <v>0</v>
      </c>
      <c r="BG37">
        <f t="shared" si="9"/>
        <v>0</v>
      </c>
      <c r="BH37">
        <f t="shared" si="23"/>
        <v>0</v>
      </c>
      <c r="BI37">
        <f t="shared" si="24"/>
        <v>0</v>
      </c>
      <c r="BJ37">
        <f t="shared" si="25"/>
        <v>0</v>
      </c>
      <c r="BK37" s="7">
        <f t="shared" si="26"/>
        <v>3.0796148802888695E-2</v>
      </c>
      <c r="BL37" s="8">
        <f>BL$3*temperature!$I147+BL$4*temperature!$I147^2</f>
        <v>2.5909863869684227</v>
      </c>
      <c r="BM37" s="8">
        <f>BM$3*temperature!$I147+BM$4*temperature!$I147^2</f>
        <v>1.4787937803918925</v>
      </c>
      <c r="BN37" s="8">
        <f>BN$3*temperature!$I147+BN$4*temperature!$I147^2</f>
        <v>0.70687514959254394</v>
      </c>
      <c r="BO37" s="8"/>
      <c r="BP37" s="8"/>
      <c r="BQ37" s="8"/>
    </row>
    <row r="38" spans="1:69" x14ac:dyDescent="0.3">
      <c r="A38">
        <v>1992</v>
      </c>
      <c r="B38" s="1">
        <v>977.31730766866428</v>
      </c>
      <c r="C38" s="1">
        <v>2141.7241709324203</v>
      </c>
      <c r="D38" s="1">
        <v>2298.7854691087018</v>
      </c>
      <c r="E38" s="7">
        <f t="shared" si="27"/>
        <v>6.1882645985391616E-3</v>
      </c>
      <c r="F38" s="7">
        <f t="shared" si="10"/>
        <v>1.246241293638195E-2</v>
      </c>
      <c r="G38" s="7">
        <f t="shared" si="11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12"/>
        <v>25968.718551230631</v>
      </c>
      <c r="L38" s="1">
        <f t="shared" si="0"/>
        <v>1643.0307990508757</v>
      </c>
      <c r="M38" s="1">
        <f t="shared" si="1"/>
        <v>539.24478308317077</v>
      </c>
      <c r="N38" s="7">
        <f t="shared" si="28"/>
        <v>1.1061956968446474E-2</v>
      </c>
      <c r="O38" s="7">
        <f t="shared" si="13"/>
        <v>1.9712489992555371E-2</v>
      </c>
      <c r="P38" s="7">
        <f t="shared" si="14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15"/>
        <v>177.55425611266796</v>
      </c>
      <c r="U38" s="1">
        <f t="shared" si="41"/>
        <v>848.05370684498394</v>
      </c>
      <c r="V38" s="1">
        <f t="shared" si="42"/>
        <v>848.93393409751468</v>
      </c>
      <c r="W38" s="7">
        <f t="shared" si="29"/>
        <v>-9.3167013436374901E-3</v>
      </c>
      <c r="X38" s="7">
        <f t="shared" si="45"/>
        <v>-5.6525097357958964E-2</v>
      </c>
      <c r="Y38" s="7">
        <f t="shared" si="46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8">
        <f t="shared" si="16"/>
        <v>2.5066122179045962</v>
      </c>
      <c r="AD38" s="8">
        <f t="shared" si="43"/>
        <v>2.8705154383111862</v>
      </c>
      <c r="AE38" s="8">
        <f t="shared" si="44"/>
        <v>2.0325970830505562</v>
      </c>
      <c r="AF38" s="7">
        <f t="shared" si="30"/>
        <v>5.0446188233910227E-3</v>
      </c>
      <c r="AG38" s="7">
        <f t="shared" si="47"/>
        <v>3.6228195127321783E-2</v>
      </c>
      <c r="AH38" s="7">
        <f t="shared" si="48"/>
        <v>1.7713285479628693E-2</v>
      </c>
      <c r="AI38" s="1">
        <f t="shared" si="31"/>
        <v>31483.472715596898</v>
      </c>
      <c r="AJ38" s="1">
        <f t="shared" si="32"/>
        <v>5103.5298515380518</v>
      </c>
      <c r="AK38" s="1">
        <f t="shared" si="33"/>
        <v>1694.043664534493</v>
      </c>
      <c r="AL38" s="10">
        <f t="shared" si="17"/>
        <v>10.566405877510167</v>
      </c>
      <c r="AM38" s="10">
        <f t="shared" si="18"/>
        <v>1.4822295720176701</v>
      </c>
      <c r="AN38" s="10">
        <f t="shared" si="19"/>
        <v>0.5964810760199073</v>
      </c>
      <c r="AO38" s="7">
        <f t="shared" si="34"/>
        <v>2.0621120954280148E-2</v>
      </c>
      <c r="AP38" s="7">
        <f t="shared" si="20"/>
        <v>2.5977173653231045E-2</v>
      </c>
      <c r="AQ38" s="7">
        <f t="shared" si="21"/>
        <v>2.3564574154817608E-2</v>
      </c>
      <c r="AR38" s="1">
        <f t="shared" si="35"/>
        <v>20681.035819000379</v>
      </c>
      <c r="AS38" s="1">
        <f t="shared" si="36"/>
        <v>3776.5951924503188</v>
      </c>
      <c r="AT38" s="1">
        <f t="shared" si="37"/>
        <v>1289.9721805104373</v>
      </c>
      <c r="AU38" s="1">
        <f t="shared" si="38"/>
        <v>4136.2071638000762</v>
      </c>
      <c r="AV38" s="1">
        <f t="shared" si="39"/>
        <v>755.3190384900638</v>
      </c>
      <c r="AW38" s="1">
        <f t="shared" si="40"/>
        <v>257.99443610208749</v>
      </c>
      <c r="AX38">
        <v>0</v>
      </c>
      <c r="AY38">
        <v>0</v>
      </c>
      <c r="AZ38">
        <v>0</v>
      </c>
      <c r="BA38">
        <f t="shared" si="4"/>
        <v>0</v>
      </c>
      <c r="BB38">
        <f t="shared" si="22"/>
        <v>0</v>
      </c>
      <c r="BC38">
        <f t="shared" si="5"/>
        <v>0</v>
      </c>
      <c r="BD38">
        <f t="shared" si="6"/>
        <v>0</v>
      </c>
      <c r="BE38">
        <f t="shared" si="7"/>
        <v>0</v>
      </c>
      <c r="BF38">
        <f t="shared" si="8"/>
        <v>0</v>
      </c>
      <c r="BG38">
        <f t="shared" si="9"/>
        <v>0</v>
      </c>
      <c r="BH38">
        <f t="shared" si="23"/>
        <v>0</v>
      </c>
      <c r="BI38">
        <f t="shared" si="24"/>
        <v>0</v>
      </c>
      <c r="BJ38">
        <f t="shared" si="25"/>
        <v>0</v>
      </c>
      <c r="BK38" s="7">
        <f t="shared" si="26"/>
        <v>3.4870939747054103E-2</v>
      </c>
      <c r="BL38" s="8">
        <f>BL$3*temperature!$I148+BL$4*temperature!$I148^2</f>
        <v>2.6435243161485582</v>
      </c>
      <c r="BM38" s="8">
        <f>BM$3*temperature!$I148+BM$4*temperature!$I148^2</f>
        <v>1.5050953185709686</v>
      </c>
      <c r="BN38" s="8">
        <f>BN$3*temperature!$I148+BN$4*temperature!$I148^2</f>
        <v>0.71520462499830462</v>
      </c>
      <c r="BO38" s="8"/>
      <c r="BP38" s="8"/>
      <c r="BQ38" s="8"/>
    </row>
    <row r="39" spans="1:69" x14ac:dyDescent="0.3">
      <c r="A39">
        <v>1993</v>
      </c>
      <c r="B39" s="1">
        <v>983.60275570927422</v>
      </c>
      <c r="C39" s="1">
        <v>2168.6955115280452</v>
      </c>
      <c r="D39" s="1">
        <v>2346.9547504902093</v>
      </c>
      <c r="E39" s="7">
        <f t="shared" si="27"/>
        <v>6.4313278720127265E-3</v>
      </c>
      <c r="F39" s="7">
        <f t="shared" si="10"/>
        <v>1.2593283935289801E-2</v>
      </c>
      <c r="G39" s="7">
        <f t="shared" si="11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12"/>
        <v>26019.166524598586</v>
      </c>
      <c r="L39" s="1">
        <f t="shared" si="0"/>
        <v>1681.8679753353642</v>
      </c>
      <c r="M39" s="1">
        <f t="shared" si="1"/>
        <v>551.1172951451764</v>
      </c>
      <c r="N39" s="7">
        <f t="shared" si="28"/>
        <v>1.942643926323484E-3</v>
      </c>
      <c r="O39" s="7">
        <f t="shared" si="13"/>
        <v>2.3637521771912917E-2</v>
      </c>
      <c r="P39" s="7">
        <f t="shared" si="14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15"/>
        <v>178.52672604902381</v>
      </c>
      <c r="U39" s="1">
        <f t="shared" si="41"/>
        <v>809.7344341843268</v>
      </c>
      <c r="V39" s="1">
        <f t="shared" si="42"/>
        <v>848.75548948655353</v>
      </c>
      <c r="W39" s="7">
        <f t="shared" si="29"/>
        <v>5.477029712758652E-3</v>
      </c>
      <c r="X39" s="7">
        <f t="shared" si="45"/>
        <v>-4.518495981017101E-2</v>
      </c>
      <c r="Y39" s="7">
        <f t="shared" si="46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8">
        <f t="shared" si="16"/>
        <v>2.5234576073225217</v>
      </c>
      <c r="AD39" s="8">
        <f t="shared" si="43"/>
        <v>2.8708353689561941</v>
      </c>
      <c r="AE39" s="8">
        <f t="shared" si="44"/>
        <v>2.0633186248030597</v>
      </c>
      <c r="AF39" s="7">
        <f t="shared" si="30"/>
        <v>6.7203811174301187E-3</v>
      </c>
      <c r="AG39" s="7">
        <f t="shared" si="47"/>
        <v>1.1145407571677701E-4</v>
      </c>
      <c r="AH39" s="7">
        <f t="shared" si="48"/>
        <v>1.5114427747970671E-2</v>
      </c>
      <c r="AI39" s="1">
        <f t="shared" si="31"/>
        <v>32471.332607837285</v>
      </c>
      <c r="AJ39" s="1">
        <f t="shared" si="32"/>
        <v>5348.4959048743103</v>
      </c>
      <c r="AK39" s="1">
        <f t="shared" si="33"/>
        <v>1782.6337341831313</v>
      </c>
      <c r="AL39" s="10">
        <f t="shared" ref="AL39:AL56" si="49">(1+AL$5)*AL38</f>
        <v>10.784297011162321</v>
      </c>
      <c r="AM39" s="10">
        <f t="shared" ref="AM39:AM56" si="50">(1+AM$5)*AM38</f>
        <v>1.5207337070039275</v>
      </c>
      <c r="AN39" s="10">
        <f t="shared" ref="AN39:AN56" si="51">(1+AN$5)*AN38</f>
        <v>0.61053689856772375</v>
      </c>
      <c r="AO39" s="7">
        <f t="shared" si="34"/>
        <v>2.0621120954280148E-2</v>
      </c>
      <c r="AP39" s="7">
        <f t="shared" si="20"/>
        <v>2.5977173653231045E-2</v>
      </c>
      <c r="AQ39" s="7">
        <f t="shared" si="21"/>
        <v>2.3564574154817608E-2</v>
      </c>
      <c r="AR39" s="1">
        <f t="shared" si="35"/>
        <v>21347.530965259215</v>
      </c>
      <c r="AS39" s="1">
        <f t="shared" si="36"/>
        <v>3950.5573444347792</v>
      </c>
      <c r="AT39" s="1">
        <f t="shared" si="37"/>
        <v>1356.2136574006256</v>
      </c>
      <c r="AU39" s="1">
        <f t="shared" si="38"/>
        <v>4269.5061930518432</v>
      </c>
      <c r="AV39" s="1">
        <f t="shared" si="39"/>
        <v>790.11146888695589</v>
      </c>
      <c r="AW39" s="1">
        <f t="shared" si="40"/>
        <v>271.24273148012514</v>
      </c>
      <c r="AX39">
        <v>0</v>
      </c>
      <c r="AY39">
        <v>0</v>
      </c>
      <c r="AZ39">
        <v>0</v>
      </c>
      <c r="BA39">
        <f t="shared" si="4"/>
        <v>0</v>
      </c>
      <c r="BB39">
        <f t="shared" si="22"/>
        <v>0</v>
      </c>
      <c r="BC39">
        <f t="shared" si="5"/>
        <v>0</v>
      </c>
      <c r="BD39">
        <f t="shared" si="6"/>
        <v>0</v>
      </c>
      <c r="BE39">
        <f t="shared" si="7"/>
        <v>0</v>
      </c>
      <c r="BF39">
        <f t="shared" si="8"/>
        <v>0</v>
      </c>
      <c r="BG39">
        <f t="shared" si="9"/>
        <v>0</v>
      </c>
      <c r="BH39">
        <f t="shared" si="23"/>
        <v>0</v>
      </c>
      <c r="BI39">
        <f t="shared" si="24"/>
        <v>0</v>
      </c>
      <c r="BJ39">
        <f t="shared" si="25"/>
        <v>0</v>
      </c>
      <c r="BK39" s="7">
        <f t="shared" si="26"/>
        <v>2.8112857947955566E-2</v>
      </c>
      <c r="BL39" s="8">
        <f>BL$3*temperature!$I149+BL$4*temperature!$I149^2</f>
        <v>2.6956682217975674</v>
      </c>
      <c r="BM39" s="8">
        <f>BM$3*temperature!$I149+BM$4*temperature!$I149^2</f>
        <v>1.5309005658345947</v>
      </c>
      <c r="BN39" s="8">
        <f>BN$3*temperature!$I149+BN$4*temperature!$I149^2</f>
        <v>0.72298431430048193</v>
      </c>
      <c r="BO39" s="8"/>
      <c r="BP39" s="8"/>
      <c r="BQ39" s="8"/>
    </row>
    <row r="40" spans="1:69" x14ac:dyDescent="0.3">
      <c r="A40">
        <v>1994</v>
      </c>
      <c r="B40" s="1">
        <v>989.36736538489151</v>
      </c>
      <c r="C40" s="1">
        <v>2194.8813109255934</v>
      </c>
      <c r="D40" s="1">
        <v>2395.2634872860117</v>
      </c>
      <c r="E40" s="7">
        <f t="shared" si="27"/>
        <v>5.8607091553546375E-3</v>
      </c>
      <c r="F40" s="7">
        <f t="shared" si="10"/>
        <v>1.2074447177279346E-2</v>
      </c>
      <c r="G40" s="7">
        <f t="shared" si="11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12"/>
        <v>26632.781515108294</v>
      </c>
      <c r="L40" s="1">
        <f t="shared" si="0"/>
        <v>1719.423356585115</v>
      </c>
      <c r="M40" s="1">
        <f t="shared" si="1"/>
        <v>570.10603124801855</v>
      </c>
      <c r="N40" s="7">
        <f t="shared" si="28"/>
        <v>2.3583191641807444E-2</v>
      </c>
      <c r="O40" s="7">
        <f t="shared" si="13"/>
        <v>2.2329565578571797E-2</v>
      </c>
      <c r="P40" s="7">
        <f t="shared" si="14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15"/>
        <v>176.03566284065784</v>
      </c>
      <c r="U40" s="1">
        <f t="shared" si="41"/>
        <v>769.31632227109981</v>
      </c>
      <c r="V40" s="1">
        <f t="shared" si="42"/>
        <v>828.1612532754807</v>
      </c>
      <c r="W40" s="7">
        <f t="shared" si="29"/>
        <v>-1.3953446990799145E-2</v>
      </c>
      <c r="X40" s="7">
        <f t="shared" si="45"/>
        <v>-4.9915268768261689E-2</v>
      </c>
      <c r="Y40" s="7">
        <f t="shared" si="46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8">
        <f t="shared" si="16"/>
        <v>2.5032209020804457</v>
      </c>
      <c r="AD40" s="8">
        <f t="shared" si="43"/>
        <v>2.882563824344889</v>
      </c>
      <c r="AE40" s="8">
        <f t="shared" si="44"/>
        <v>2.0908889139613622</v>
      </c>
      <c r="AF40" s="7">
        <f t="shared" si="30"/>
        <v>-8.0194353902968141E-3</v>
      </c>
      <c r="AG40" s="7">
        <f t="shared" si="47"/>
        <v>4.0853806928535796E-3</v>
      </c>
      <c r="AH40" s="7">
        <f t="shared" si="48"/>
        <v>1.3362109383825205E-2</v>
      </c>
      <c r="AI40" s="1">
        <f t="shared" si="31"/>
        <v>33493.705540105402</v>
      </c>
      <c r="AJ40" s="1">
        <f t="shared" si="32"/>
        <v>5603.7577832738352</v>
      </c>
      <c r="AK40" s="1">
        <f t="shared" si="33"/>
        <v>1875.6130922449433</v>
      </c>
      <c r="AL40" s="10">
        <f t="shared" si="49"/>
        <v>11.006681304236382</v>
      </c>
      <c r="AM40" s="10">
        <f t="shared" si="50"/>
        <v>1.5602380705910903</v>
      </c>
      <c r="AN40" s="10">
        <f t="shared" si="51"/>
        <v>0.62492394058827527</v>
      </c>
      <c r="AO40" s="7">
        <f t="shared" si="34"/>
        <v>2.0621120954280148E-2</v>
      </c>
      <c r="AP40" s="7">
        <f t="shared" si="20"/>
        <v>2.5977173653231045E-2</v>
      </c>
      <c r="AQ40" s="7">
        <f t="shared" si="21"/>
        <v>2.3564574154817608E-2</v>
      </c>
      <c r="AR40" s="1">
        <f t="shared" si="35"/>
        <v>22025.972673419677</v>
      </c>
      <c r="AS40" s="1">
        <f t="shared" si="36"/>
        <v>4130.6231448912513</v>
      </c>
      <c r="AT40" s="1">
        <f t="shared" si="37"/>
        <v>1425.405562220285</v>
      </c>
      <c r="AU40" s="1">
        <f t="shared" si="38"/>
        <v>4405.1945346839357</v>
      </c>
      <c r="AV40" s="1">
        <f t="shared" si="39"/>
        <v>826.12462897825026</v>
      </c>
      <c r="AW40" s="1">
        <f t="shared" si="40"/>
        <v>285.081112444057</v>
      </c>
      <c r="AX40">
        <v>0</v>
      </c>
      <c r="AY40">
        <v>0</v>
      </c>
      <c r="AZ40">
        <v>0</v>
      </c>
      <c r="BA40">
        <f t="shared" si="4"/>
        <v>0</v>
      </c>
      <c r="BB40">
        <f t="shared" si="22"/>
        <v>0</v>
      </c>
      <c r="BC40">
        <f t="shared" si="5"/>
        <v>0</v>
      </c>
      <c r="BD40">
        <f t="shared" si="6"/>
        <v>0</v>
      </c>
      <c r="BE40">
        <f t="shared" si="7"/>
        <v>0</v>
      </c>
      <c r="BF40">
        <f t="shared" si="8"/>
        <v>0</v>
      </c>
      <c r="BG40">
        <f t="shared" si="9"/>
        <v>0</v>
      </c>
      <c r="BH40">
        <f t="shared" si="23"/>
        <v>0</v>
      </c>
      <c r="BI40">
        <f t="shared" si="24"/>
        <v>0</v>
      </c>
      <c r="BJ40">
        <f t="shared" si="25"/>
        <v>0</v>
      </c>
      <c r="BK40" s="7">
        <f t="shared" si="26"/>
        <v>4.6463920071268622E-2</v>
      </c>
      <c r="BL40" s="8">
        <f>BL$3*temperature!$I150+BL$4*temperature!$I150^2</f>
        <v>2.7472850523392416</v>
      </c>
      <c r="BM40" s="8">
        <f>BM$3*temperature!$I150+BM$4*temperature!$I150^2</f>
        <v>1.556129396456948</v>
      </c>
      <c r="BN40" s="8">
        <f>BN$3*temperature!$I150+BN$4*temperature!$I150^2</f>
        <v>0.73017109475625452</v>
      </c>
      <c r="BO40" s="8"/>
      <c r="BP40" s="8"/>
      <c r="BQ40" s="8"/>
    </row>
    <row r="41" spans="1:69" x14ac:dyDescent="0.3">
      <c r="A41">
        <v>1995</v>
      </c>
      <c r="B41" s="1">
        <v>995.08699659754791</v>
      </c>
      <c r="C41" s="1">
        <v>2221.9206720742259</v>
      </c>
      <c r="D41" s="1">
        <v>2444.1086520000008</v>
      </c>
      <c r="E41" s="7">
        <f t="shared" si="27"/>
        <v>5.7810995316500691E-3</v>
      </c>
      <c r="F41" s="7">
        <f t="shared" si="10"/>
        <v>1.2319281691468786E-2</v>
      </c>
      <c r="G41" s="7">
        <f t="shared" si="11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12"/>
        <v>27161.201175946793</v>
      </c>
      <c r="L41" s="1">
        <f t="shared" si="0"/>
        <v>1749.8982440645752</v>
      </c>
      <c r="M41" s="1">
        <f t="shared" si="1"/>
        <v>592.66214754713269</v>
      </c>
      <c r="N41" s="7">
        <f t="shared" si="28"/>
        <v>1.9840949040141886E-2</v>
      </c>
      <c r="O41" s="7">
        <f t="shared" si="13"/>
        <v>1.7723899912576169E-2</v>
      </c>
      <c r="P41" s="7">
        <f t="shared" si="14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15"/>
        <v>175.44939229898932</v>
      </c>
      <c r="U41" s="1">
        <f t="shared" si="41"/>
        <v>758.7894364238</v>
      </c>
      <c r="V41" s="1">
        <f t="shared" si="42"/>
        <v>828.5351055881282</v>
      </c>
      <c r="W41" s="7">
        <f t="shared" si="29"/>
        <v>-3.3304077833318235E-3</v>
      </c>
      <c r="X41" s="7">
        <f t="shared" si="45"/>
        <v>-1.3683429744767883E-2</v>
      </c>
      <c r="Y41" s="7">
        <f t="shared" si="46"/>
        <v>4.5142453980906438E-4</v>
      </c>
      <c r="Z41" s="1">
        <v>11767.061969</v>
      </c>
      <c r="AA41" s="1">
        <v>8487.4511829999992</v>
      </c>
      <c r="AB41" s="1">
        <v>2487.7368040000038</v>
      </c>
      <c r="AC41" s="8">
        <f t="shared" si="16"/>
        <v>2.481453543375975</v>
      </c>
      <c r="AD41" s="8">
        <f t="shared" si="43"/>
        <v>2.8768331091109078</v>
      </c>
      <c r="AE41" s="8">
        <f t="shared" si="44"/>
        <v>2.0728401776911358</v>
      </c>
      <c r="AF41" s="7">
        <f t="shared" si="30"/>
        <v>-8.6957402306683251E-3</v>
      </c>
      <c r="AG41" s="7">
        <f t="shared" si="47"/>
        <v>-1.9880618724144039E-3</v>
      </c>
      <c r="AH41" s="7">
        <f t="shared" si="48"/>
        <v>-8.632087601455396E-3</v>
      </c>
      <c r="AI41" s="1">
        <f t="shared" si="31"/>
        <v>34549.5295207788</v>
      </c>
      <c r="AJ41" s="1">
        <f t="shared" si="32"/>
        <v>5869.5066339247023</v>
      </c>
      <c r="AK41" s="1">
        <f t="shared" si="33"/>
        <v>1973.132895464506</v>
      </c>
      <c r="AL41" s="10">
        <f t="shared" si="49"/>
        <v>11.233651410716254</v>
      </c>
      <c r="AM41" s="10">
        <f t="shared" si="50"/>
        <v>1.6007686458912171</v>
      </c>
      <c r="AN41" s="10">
        <f t="shared" si="51"/>
        <v>0.63965000712738851</v>
      </c>
      <c r="AO41" s="7">
        <f t="shared" si="34"/>
        <v>2.0621120954280148E-2</v>
      </c>
      <c r="AP41" s="7">
        <f t="shared" si="20"/>
        <v>2.5977173653231045E-2</v>
      </c>
      <c r="AQ41" s="7">
        <f t="shared" si="21"/>
        <v>2.3564574154817608E-2</v>
      </c>
      <c r="AR41" s="1">
        <f t="shared" si="35"/>
        <v>22724.702776484522</v>
      </c>
      <c r="AS41" s="1">
        <f t="shared" si="36"/>
        <v>4319.48259514238</v>
      </c>
      <c r="AT41" s="1">
        <f t="shared" si="37"/>
        <v>1497.856068219344</v>
      </c>
      <c r="AU41" s="1">
        <f t="shared" si="38"/>
        <v>4544.9405552969047</v>
      </c>
      <c r="AV41" s="1">
        <f t="shared" si="39"/>
        <v>863.89651902847606</v>
      </c>
      <c r="AW41" s="1">
        <f t="shared" si="40"/>
        <v>299.57121364386882</v>
      </c>
      <c r="AX41">
        <v>0</v>
      </c>
      <c r="AY41">
        <v>0</v>
      </c>
      <c r="AZ41">
        <v>0</v>
      </c>
      <c r="BA41">
        <f t="shared" si="4"/>
        <v>0</v>
      </c>
      <c r="BB41">
        <f t="shared" si="22"/>
        <v>0</v>
      </c>
      <c r="BC41">
        <f t="shared" si="5"/>
        <v>0</v>
      </c>
      <c r="BD41">
        <f t="shared" si="6"/>
        <v>0</v>
      </c>
      <c r="BE41">
        <f t="shared" si="7"/>
        <v>0</v>
      </c>
      <c r="BF41">
        <f t="shared" si="8"/>
        <v>0</v>
      </c>
      <c r="BG41">
        <f t="shared" si="9"/>
        <v>0</v>
      </c>
      <c r="BH41">
        <f t="shared" si="23"/>
        <v>0</v>
      </c>
      <c r="BI41">
        <f t="shared" si="24"/>
        <v>0</v>
      </c>
      <c r="BJ41">
        <f t="shared" si="25"/>
        <v>0</v>
      </c>
      <c r="BK41" s="7">
        <f t="shared" si="26"/>
        <v>4.2982472566384516E-2</v>
      </c>
      <c r="BL41" s="8">
        <f>BL$3*temperature!$I151+BL$4*temperature!$I151^2</f>
        <v>2.7983275007339916</v>
      </c>
      <c r="BM41" s="8">
        <f>BM$3*temperature!$I151+BM$4*temperature!$I151^2</f>
        <v>1.5807444218209072</v>
      </c>
      <c r="BN41" s="8">
        <f>BN$3*temperature!$I151+BN$4*temperature!$I151^2</f>
        <v>0.73673513085012454</v>
      </c>
      <c r="BO41" s="8"/>
      <c r="BP41" s="8"/>
      <c r="BQ41" s="8"/>
    </row>
    <row r="42" spans="1:69" x14ac:dyDescent="0.3">
      <c r="A42">
        <v>1996</v>
      </c>
      <c r="B42" s="1">
        <v>1000.3747852050499</v>
      </c>
      <c r="C42" s="1">
        <v>2247.0150821235175</v>
      </c>
      <c r="D42" s="1">
        <v>2493.4737569060553</v>
      </c>
      <c r="E42" s="7">
        <f t="shared" si="27"/>
        <v>5.3138957956262445E-3</v>
      </c>
      <c r="F42" s="7">
        <f t="shared" si="10"/>
        <v>1.1294017092817743E-2</v>
      </c>
      <c r="G42" s="7">
        <f t="shared" si="11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12"/>
        <v>27726.073604828831</v>
      </c>
      <c r="L42" s="1">
        <f t="shared" si="0"/>
        <v>1811.0717126973307</v>
      </c>
      <c r="M42" s="1">
        <f t="shared" si="1"/>
        <v>619.28731176897304</v>
      </c>
      <c r="N42" s="7">
        <f t="shared" si="28"/>
        <v>2.079703416733536E-2</v>
      </c>
      <c r="O42" s="7">
        <f t="shared" si="13"/>
        <v>3.4958300484184024E-2</v>
      </c>
      <c r="P42" s="7">
        <f t="shared" si="14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15"/>
        <v>176.00179241408657</v>
      </c>
      <c r="U42" s="1">
        <f t="shared" si="41"/>
        <v>737.34655045426848</v>
      </c>
      <c r="V42" s="1">
        <f t="shared" si="42"/>
        <v>805.08355118898066</v>
      </c>
      <c r="W42" s="7">
        <f t="shared" si="29"/>
        <v>3.1484869104354551E-3</v>
      </c>
      <c r="X42" s="7">
        <f t="shared" si="45"/>
        <v>-2.8259336438040794E-2</v>
      </c>
      <c r="Y42" s="7">
        <f t="shared" si="46"/>
        <v>-2.8304840966878131E-2</v>
      </c>
      <c r="Z42" s="1">
        <v>12072.838431</v>
      </c>
      <c r="AA42" s="1">
        <v>8591.2712870000014</v>
      </c>
      <c r="AB42" s="1">
        <v>2674.328431999993</v>
      </c>
      <c r="AC42" s="8">
        <f t="shared" si="16"/>
        <v>2.4730972206074497</v>
      </c>
      <c r="AD42" s="8">
        <f t="shared" si="43"/>
        <v>2.8631502910465834</v>
      </c>
      <c r="AE42" s="8">
        <f t="shared" si="44"/>
        <v>2.1511802606194173</v>
      </c>
      <c r="AF42" s="7">
        <f t="shared" si="30"/>
        <v>-3.3675112680757735E-3</v>
      </c>
      <c r="AG42" s="7">
        <f t="shared" si="47"/>
        <v>-4.7562084922448955E-3</v>
      </c>
      <c r="AH42" s="7">
        <f t="shared" si="48"/>
        <v>3.7793595363218913E-2</v>
      </c>
      <c r="AI42" s="1">
        <f t="shared" si="31"/>
        <v>35639.51712399783</v>
      </c>
      <c r="AJ42" s="1">
        <f t="shared" si="32"/>
        <v>6146.4524895607083</v>
      </c>
      <c r="AK42" s="1">
        <f t="shared" si="33"/>
        <v>2075.3908195619242</v>
      </c>
      <c r="AL42" s="10">
        <f t="shared" si="49"/>
        <v>11.465301895214854</v>
      </c>
      <c r="AM42" s="10">
        <f t="shared" si="50"/>
        <v>1.6423520909841809</v>
      </c>
      <c r="AN42" s="10">
        <f t="shared" si="51"/>
        <v>0.65472308715347149</v>
      </c>
      <c r="AO42" s="7">
        <f t="shared" si="34"/>
        <v>2.0621120954280148E-2</v>
      </c>
      <c r="AP42" s="7">
        <f t="shared" si="20"/>
        <v>2.5977173653231045E-2</v>
      </c>
      <c r="AQ42" s="7">
        <f t="shared" si="21"/>
        <v>2.3564574154817608E-2</v>
      </c>
      <c r="AR42" s="1">
        <f t="shared" si="35"/>
        <v>23437.001416640374</v>
      </c>
      <c r="AS42" s="1">
        <f t="shared" si="36"/>
        <v>4513.1104635571901</v>
      </c>
      <c r="AT42" s="1">
        <f t="shared" si="37"/>
        <v>1573.6982981308186</v>
      </c>
      <c r="AU42" s="1">
        <f t="shared" si="38"/>
        <v>4687.4002833280747</v>
      </c>
      <c r="AV42" s="1">
        <f t="shared" si="39"/>
        <v>902.62209271143809</v>
      </c>
      <c r="AW42" s="1">
        <f t="shared" si="40"/>
        <v>314.73965962616376</v>
      </c>
      <c r="AX42">
        <v>0</v>
      </c>
      <c r="AY42">
        <v>0</v>
      </c>
      <c r="AZ42">
        <v>0</v>
      </c>
      <c r="BA42">
        <f t="shared" si="4"/>
        <v>0</v>
      </c>
      <c r="BB42">
        <f t="shared" si="22"/>
        <v>0</v>
      </c>
      <c r="BC42">
        <f t="shared" si="5"/>
        <v>0</v>
      </c>
      <c r="BD42">
        <f t="shared" si="6"/>
        <v>0</v>
      </c>
      <c r="BE42">
        <f t="shared" si="7"/>
        <v>0</v>
      </c>
      <c r="BF42">
        <f t="shared" si="8"/>
        <v>0</v>
      </c>
      <c r="BG42">
        <f t="shared" si="9"/>
        <v>0</v>
      </c>
      <c r="BH42">
        <f t="shared" si="23"/>
        <v>0</v>
      </c>
      <c r="BI42">
        <f t="shared" si="24"/>
        <v>0</v>
      </c>
      <c r="BJ42">
        <f t="shared" si="25"/>
        <v>0</v>
      </c>
      <c r="BK42" s="7">
        <f t="shared" si="26"/>
        <v>4.61427456650296E-2</v>
      </c>
      <c r="BL42" s="8">
        <f>BL$3*temperature!$I152+BL$4*temperature!$I152^2</f>
        <v>2.8487588891499049</v>
      </c>
      <c r="BM42" s="8">
        <f>BM$3*temperature!$I152+BM$4*temperature!$I152^2</f>
        <v>1.6047127751671888</v>
      </c>
      <c r="BN42" s="8">
        <f>BN$3*temperature!$I152+BN$4*temperature!$I152^2</f>
        <v>0.742646969620126</v>
      </c>
      <c r="BO42" s="8"/>
      <c r="BP42" s="8"/>
      <c r="BQ42" s="8"/>
    </row>
    <row r="43" spans="1:69" x14ac:dyDescent="0.3">
      <c r="A43">
        <v>1997</v>
      </c>
      <c r="B43" s="1">
        <v>1006.0189767519068</v>
      </c>
      <c r="C43" s="1">
        <v>2271.66814459428</v>
      </c>
      <c r="D43" s="1">
        <v>2543.3427133758046</v>
      </c>
      <c r="E43" s="7">
        <f t="shared" si="27"/>
        <v>5.6420769798790626E-3</v>
      </c>
      <c r="F43" s="7">
        <f t="shared" si="10"/>
        <v>1.0971471739061212E-2</v>
      </c>
      <c r="G43" s="7">
        <f t="shared" si="11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12"/>
        <v>28472.728954129358</v>
      </c>
      <c r="L43" s="1">
        <f t="shared" si="0"/>
        <v>1903.0117292407404</v>
      </c>
      <c r="M43" s="1">
        <f t="shared" si="1"/>
        <v>630.57651085520763</v>
      </c>
      <c r="N43" s="7">
        <f t="shared" si="28"/>
        <v>2.6929718211903264E-2</v>
      </c>
      <c r="O43" s="7">
        <f t="shared" si="13"/>
        <v>5.0765530651725621E-2</v>
      </c>
      <c r="P43" s="7">
        <f t="shared" si="14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15"/>
        <v>171.623391932289</v>
      </c>
      <c r="U43" s="1">
        <f t="shared" si="41"/>
        <v>689.80970911035058</v>
      </c>
      <c r="V43" s="1">
        <f t="shared" si="42"/>
        <v>804.35740114786302</v>
      </c>
      <c r="W43" s="7">
        <f t="shared" si="29"/>
        <v>-2.4877022112913094E-2</v>
      </c>
      <c r="X43" s="7">
        <f t="shared" si="45"/>
        <v>-6.447014814761276E-2</v>
      </c>
      <c r="Y43" s="7">
        <f t="shared" si="46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8">
        <f t="shared" si="16"/>
        <v>2.4755464706454462</v>
      </c>
      <c r="AD43" s="8">
        <f t="shared" si="43"/>
        <v>2.8303909353791314</v>
      </c>
      <c r="AE43" s="8">
        <f t="shared" si="44"/>
        <v>2.1734776131873805</v>
      </c>
      <c r="AF43" s="7">
        <f t="shared" si="30"/>
        <v>9.9035736144448272E-4</v>
      </c>
      <c r="AG43" s="7">
        <f t="shared" si="47"/>
        <v>-1.1441717107863458E-2</v>
      </c>
      <c r="AH43" s="7">
        <f t="shared" si="48"/>
        <v>1.0365171611207868E-2</v>
      </c>
      <c r="AI43" s="1">
        <f t="shared" si="31"/>
        <v>36762.965694926119</v>
      </c>
      <c r="AJ43" s="1">
        <f t="shared" si="32"/>
        <v>6434.4293333160758</v>
      </c>
      <c r="AK43" s="1">
        <f t="shared" si="33"/>
        <v>2182.5913972318958</v>
      </c>
      <c r="AL43" s="10">
        <f t="shared" si="49"/>
        <v>11.701729272373417</v>
      </c>
      <c r="AM43" s="10">
        <f t="shared" si="50"/>
        <v>1.6850157564514241</v>
      </c>
      <c r="AN43" s="10">
        <f t="shared" si="51"/>
        <v>0.67015135789157054</v>
      </c>
      <c r="AO43" s="7">
        <f t="shared" si="34"/>
        <v>2.0621120954280148E-2</v>
      </c>
      <c r="AP43" s="7">
        <f t="shared" si="20"/>
        <v>2.5977173653231045E-2</v>
      </c>
      <c r="AQ43" s="7">
        <f t="shared" si="21"/>
        <v>2.3564574154817608E-2</v>
      </c>
      <c r="AR43" s="1">
        <f t="shared" si="35"/>
        <v>24177.81734819313</v>
      </c>
      <c r="AS43" s="1">
        <f t="shared" si="36"/>
        <v>4713.9164827962522</v>
      </c>
      <c r="AT43" s="1">
        <f t="shared" si="37"/>
        <v>1653.0702030024202</v>
      </c>
      <c r="AU43" s="1">
        <f t="shared" si="38"/>
        <v>4835.563469638626</v>
      </c>
      <c r="AV43" s="1">
        <f t="shared" si="39"/>
        <v>942.78329655925052</v>
      </c>
      <c r="AW43" s="1">
        <f t="shared" si="40"/>
        <v>330.61404060048403</v>
      </c>
      <c r="AX43">
        <v>0</v>
      </c>
      <c r="AY43">
        <v>0</v>
      </c>
      <c r="AZ43">
        <v>0</v>
      </c>
      <c r="BA43">
        <f t="shared" si="4"/>
        <v>0</v>
      </c>
      <c r="BB43">
        <f t="shared" si="22"/>
        <v>0</v>
      </c>
      <c r="BC43">
        <f t="shared" si="5"/>
        <v>0</v>
      </c>
      <c r="BD43">
        <f t="shared" si="6"/>
        <v>0</v>
      </c>
      <c r="BE43">
        <f t="shared" si="7"/>
        <v>0</v>
      </c>
      <c r="BF43">
        <f t="shared" si="8"/>
        <v>0</v>
      </c>
      <c r="BG43">
        <f t="shared" si="9"/>
        <v>0</v>
      </c>
      <c r="BH43">
        <f t="shared" si="23"/>
        <v>0</v>
      </c>
      <c r="BI43">
        <f t="shared" si="24"/>
        <v>0</v>
      </c>
      <c r="BJ43">
        <f t="shared" si="25"/>
        <v>0</v>
      </c>
      <c r="BK43" s="7">
        <f t="shared" si="26"/>
        <v>5.2327866650176941E-2</v>
      </c>
      <c r="BL43" s="8">
        <f>BL$3*temperature!$I153+BL$4*temperature!$I153^2</f>
        <v>2.8985294816904221</v>
      </c>
      <c r="BM43" s="8">
        <f>BM$3*temperature!$I153+BM$4*temperature!$I153^2</f>
        <v>1.627994630901207</v>
      </c>
      <c r="BN43" s="8">
        <f>BN$3*temperature!$I153+BN$4*temperature!$I153^2</f>
        <v>0.74787440062369526</v>
      </c>
      <c r="BO43" s="8"/>
      <c r="BP43" s="8"/>
      <c r="BQ43" s="8"/>
    </row>
    <row r="44" spans="1:69" x14ac:dyDescent="0.3">
      <c r="A44">
        <v>1998</v>
      </c>
      <c r="B44" s="1">
        <v>1010.9977899999999</v>
      </c>
      <c r="C44" s="1">
        <v>2295.6016831510051</v>
      </c>
      <c r="D44" s="1">
        <v>2593.6893103358498</v>
      </c>
      <c r="E44" s="7">
        <f t="shared" si="27"/>
        <v>4.949025180586597E-3</v>
      </c>
      <c r="F44" s="7">
        <f t="shared" si="10"/>
        <v>1.0535666758227036E-2</v>
      </c>
      <c r="G44" s="7">
        <f t="shared" si="11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12"/>
        <v>29030.021227256766</v>
      </c>
      <c r="L44" s="1">
        <f t="shared" si="0"/>
        <v>1941.212518447536</v>
      </c>
      <c r="M44" s="1">
        <f t="shared" si="1"/>
        <v>618.9462777574264</v>
      </c>
      <c r="N44" s="7">
        <f t="shared" si="28"/>
        <v>1.9572843685802921E-2</v>
      </c>
      <c r="O44" s="7">
        <f t="shared" si="13"/>
        <v>2.0073859041340292E-2</v>
      </c>
      <c r="P44" s="7">
        <f t="shared" si="14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15"/>
        <v>167.75711169562331</v>
      </c>
      <c r="U44" s="1">
        <f t="shared" si="41"/>
        <v>675.62399492262864</v>
      </c>
      <c r="V44" s="1">
        <f t="shared" si="42"/>
        <v>807.31845876176374</v>
      </c>
      <c r="W44" s="7">
        <f t="shared" si="29"/>
        <v>-2.252769971002011E-2</v>
      </c>
      <c r="X44" s="7">
        <f t="shared" si="45"/>
        <v>-2.0564677476078597E-2</v>
      </c>
      <c r="Y44" s="7">
        <f t="shared" si="46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8">
        <f t="shared" si="16"/>
        <v>2.4456886797812856</v>
      </c>
      <c r="AD44" s="8">
        <f t="shared" si="43"/>
        <v>2.7175457818006472</v>
      </c>
      <c r="AE44" s="8">
        <f t="shared" si="44"/>
        <v>2.122670576096306</v>
      </c>
      <c r="AF44" s="7">
        <f t="shared" si="30"/>
        <v>-1.2061090841237965E-2</v>
      </c>
      <c r="AG44" s="7">
        <f t="shared" si="47"/>
        <v>-3.9869105065293287E-2</v>
      </c>
      <c r="AH44" s="7">
        <f t="shared" si="48"/>
        <v>-2.337591921021287E-2</v>
      </c>
      <c r="AI44" s="1">
        <f t="shared" si="31"/>
        <v>37922.232595072135</v>
      </c>
      <c r="AJ44" s="1">
        <f t="shared" si="32"/>
        <v>6733.769696543719</v>
      </c>
      <c r="AK44" s="1">
        <f t="shared" si="33"/>
        <v>2294.9462981091901</v>
      </c>
      <c r="AL44" s="10">
        <f t="shared" si="49"/>
        <v>11.94303204707327</v>
      </c>
      <c r="AM44" s="10">
        <f t="shared" si="50"/>
        <v>1.7287877033651933</v>
      </c>
      <c r="AN44" s="10">
        <f t="shared" si="51"/>
        <v>0.68594318925955822</v>
      </c>
      <c r="AO44" s="7">
        <f t="shared" si="34"/>
        <v>2.0621120954280148E-2</v>
      </c>
      <c r="AP44" s="7">
        <f t="shared" si="20"/>
        <v>2.5977173653231045E-2</v>
      </c>
      <c r="AQ44" s="7">
        <f t="shared" si="21"/>
        <v>2.3564574154817608E-2</v>
      </c>
      <c r="AR44" s="1">
        <f t="shared" si="35"/>
        <v>24928.350490542522</v>
      </c>
      <c r="AS44" s="1">
        <f t="shared" si="36"/>
        <v>4921.6479408485302</v>
      </c>
      <c r="AT44" s="1">
        <f t="shared" si="37"/>
        <v>1736.109108197119</v>
      </c>
      <c r="AU44" s="1">
        <f t="shared" si="38"/>
        <v>4985.670098108505</v>
      </c>
      <c r="AV44" s="1">
        <f t="shared" si="39"/>
        <v>984.32958816970608</v>
      </c>
      <c r="AW44" s="1">
        <f t="shared" si="40"/>
        <v>347.22182163942381</v>
      </c>
      <c r="AX44">
        <v>0</v>
      </c>
      <c r="AY44">
        <v>0</v>
      </c>
      <c r="AZ44">
        <v>0</v>
      </c>
      <c r="BA44">
        <f t="shared" si="4"/>
        <v>0</v>
      </c>
      <c r="BB44">
        <f t="shared" si="22"/>
        <v>0</v>
      </c>
      <c r="BC44">
        <f t="shared" si="5"/>
        <v>0</v>
      </c>
      <c r="BD44">
        <f t="shared" si="6"/>
        <v>0</v>
      </c>
      <c r="BE44">
        <f t="shared" si="7"/>
        <v>0</v>
      </c>
      <c r="BF44">
        <f t="shared" si="8"/>
        <v>0</v>
      </c>
      <c r="BG44">
        <f t="shared" si="9"/>
        <v>0</v>
      </c>
      <c r="BH44">
        <f t="shared" si="23"/>
        <v>0</v>
      </c>
      <c r="BI44">
        <f t="shared" si="24"/>
        <v>0</v>
      </c>
      <c r="BJ44">
        <f t="shared" si="25"/>
        <v>0</v>
      </c>
      <c r="BK44" s="7">
        <f t="shared" si="26"/>
        <v>4.0538539895418974E-2</v>
      </c>
      <c r="BL44" s="8">
        <f>BL$3*temperature!$I154+BL$4*temperature!$I154^2</f>
        <v>2.9475765448185358</v>
      </c>
      <c r="BM44" s="8">
        <f>BM$3*temperature!$I154+BM$4*temperature!$I154^2</f>
        <v>1.6505436147516179</v>
      </c>
      <c r="BN44" s="8">
        <f>BN$3*temperature!$I154+BN$4*temperature!$I154^2</f>
        <v>0.75238308462929226</v>
      </c>
      <c r="BO44" s="8"/>
      <c r="BP44" s="8"/>
      <c r="BQ44" s="8"/>
    </row>
    <row r="45" spans="1:69" x14ac:dyDescent="0.3">
      <c r="A45">
        <v>1999</v>
      </c>
      <c r="B45" s="1">
        <v>1016.099444687364</v>
      </c>
      <c r="C45" s="1">
        <v>2318.3444246393583</v>
      </c>
      <c r="D45" s="1">
        <v>2644.3117258877164</v>
      </c>
      <c r="E45" s="7">
        <f t="shared" si="27"/>
        <v>5.0461581002705369E-3</v>
      </c>
      <c r="F45" s="7">
        <f t="shared" si="10"/>
        <v>9.9070939245591294E-3</v>
      </c>
      <c r="G45" s="7">
        <f t="shared" si="11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12"/>
        <v>29824.268453109347</v>
      </c>
      <c r="L45" s="1">
        <f t="shared" si="0"/>
        <v>1970.1136544811745</v>
      </c>
      <c r="M45" s="1">
        <f t="shared" si="1"/>
        <v>647.13356897613517</v>
      </c>
      <c r="N45" s="7">
        <f t="shared" si="28"/>
        <v>2.7359512403899E-2</v>
      </c>
      <c r="O45" s="7">
        <f t="shared" si="13"/>
        <v>1.4888187542058562E-2</v>
      </c>
      <c r="P45" s="7">
        <f t="shared" si="14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15"/>
        <v>165.10632261113358</v>
      </c>
      <c r="U45" s="1">
        <f t="shared" si="41"/>
        <v>671.17417898722408</v>
      </c>
      <c r="V45" s="1">
        <f t="shared" si="42"/>
        <v>796.29855538743095</v>
      </c>
      <c r="W45" s="7">
        <f t="shared" si="29"/>
        <v>-1.580135147593198E-2</v>
      </c>
      <c r="X45" s="7">
        <f t="shared" si="45"/>
        <v>-6.5862313488646018E-3</v>
      </c>
      <c r="Y45" s="7">
        <f t="shared" si="46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8">
        <f t="shared" si="16"/>
        <v>2.3919360266608938</v>
      </c>
      <c r="AD45" s="8">
        <f t="shared" si="43"/>
        <v>2.6903682010478107</v>
      </c>
      <c r="AE45" s="8">
        <f t="shared" si="44"/>
        <v>2.0888168511936764</v>
      </c>
      <c r="AF45" s="7">
        <f t="shared" si="30"/>
        <v>-2.1978534539072614E-2</v>
      </c>
      <c r="AG45" s="7">
        <f t="shared" si="47"/>
        <v>-1.0000781195608321E-2</v>
      </c>
      <c r="AH45" s="7">
        <f t="shared" si="48"/>
        <v>-1.5948647559287488E-2</v>
      </c>
      <c r="AI45" s="1">
        <f t="shared" si="31"/>
        <v>39115.679433673431</v>
      </c>
      <c r="AJ45" s="1">
        <f t="shared" si="32"/>
        <v>7044.7223150590535</v>
      </c>
      <c r="AK45" s="1">
        <f t="shared" si="33"/>
        <v>2412.6734899376952</v>
      </c>
      <c r="AL45" s="10">
        <f t="shared" si="49"/>
        <v>12.189310755476813</v>
      </c>
      <c r="AM45" s="10">
        <f t="shared" si="50"/>
        <v>1.7736967217450814</v>
      </c>
      <c r="AN45" s="10">
        <f t="shared" si="51"/>
        <v>0.70210714840885713</v>
      </c>
      <c r="AO45" s="7">
        <f t="shared" si="34"/>
        <v>2.0621120954280148E-2</v>
      </c>
      <c r="AP45" s="7">
        <f t="shared" si="20"/>
        <v>2.5977173653231045E-2</v>
      </c>
      <c r="AQ45" s="7">
        <f t="shared" si="21"/>
        <v>2.3564574154817608E-2</v>
      </c>
      <c r="AR45" s="1">
        <f t="shared" si="35"/>
        <v>25703.85697583104</v>
      </c>
      <c r="AS45" s="1">
        <f t="shared" si="36"/>
        <v>5135.6391984713746</v>
      </c>
      <c r="AT45" s="1">
        <f t="shared" si="37"/>
        <v>1822.8596256349915</v>
      </c>
      <c r="AU45" s="1">
        <f t="shared" si="38"/>
        <v>5140.7713951662081</v>
      </c>
      <c r="AV45" s="1">
        <f t="shared" si="39"/>
        <v>1027.1278396942751</v>
      </c>
      <c r="AW45" s="1">
        <f t="shared" si="40"/>
        <v>364.57192512699834</v>
      </c>
      <c r="AX45">
        <v>0</v>
      </c>
      <c r="AY45">
        <v>0</v>
      </c>
      <c r="AZ45">
        <v>0</v>
      </c>
      <c r="BA45">
        <f t="shared" si="4"/>
        <v>0</v>
      </c>
      <c r="BB45">
        <f t="shared" si="22"/>
        <v>0</v>
      </c>
      <c r="BC45">
        <f t="shared" si="5"/>
        <v>0</v>
      </c>
      <c r="BD45">
        <f t="shared" si="6"/>
        <v>0</v>
      </c>
      <c r="BE45">
        <f t="shared" si="7"/>
        <v>0</v>
      </c>
      <c r="BF45">
        <f t="shared" si="8"/>
        <v>0</v>
      </c>
      <c r="BG45">
        <f t="shared" si="9"/>
        <v>0</v>
      </c>
      <c r="BH45">
        <f t="shared" si="23"/>
        <v>0</v>
      </c>
      <c r="BI45">
        <f t="shared" si="24"/>
        <v>0</v>
      </c>
      <c r="BJ45">
        <f t="shared" si="25"/>
        <v>0</v>
      </c>
      <c r="BK45" s="7">
        <f t="shared" si="26"/>
        <v>4.9542836593907874E-2</v>
      </c>
      <c r="BL45" s="8">
        <f>BL$3*temperature!$I155+BL$4*temperature!$I155^2</f>
        <v>2.9957599763291345</v>
      </c>
      <c r="BM45" s="8">
        <f>BM$3*temperature!$I155+BM$4*temperature!$I155^2</f>
        <v>1.6722785318112798</v>
      </c>
      <c r="BN45" s="8">
        <f>BN$3*temperature!$I155+BN$4*temperature!$I155^2</f>
        <v>0.75613279078929452</v>
      </c>
      <c r="BO45" s="8"/>
      <c r="BP45" s="8"/>
      <c r="BQ45" s="8"/>
    </row>
    <row r="46" spans="1:69" x14ac:dyDescent="0.3">
      <c r="A46">
        <v>2000</v>
      </c>
      <c r="B46" s="1">
        <v>1021.3869253897432</v>
      </c>
      <c r="C46" s="1">
        <v>2340.7400262964893</v>
      </c>
      <c r="D46" s="1">
        <v>2695.1585985000002</v>
      </c>
      <c r="E46" s="7">
        <f t="shared" si="27"/>
        <v>5.2037039583325839E-3</v>
      </c>
      <c r="F46" s="7">
        <f t="shared" si="10"/>
        <v>9.6601701710541388E-3</v>
      </c>
      <c r="G46" s="7">
        <f t="shared" si="11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12"/>
        <v>30829.995910385893</v>
      </c>
      <c r="L46" s="1">
        <f t="shared" si="0"/>
        <v>2075.40176445928</v>
      </c>
      <c r="M46" s="1">
        <f t="shared" si="1"/>
        <v>664.69913683213008</v>
      </c>
      <c r="N46" s="7">
        <f t="shared" si="28"/>
        <v>3.3721781268760465E-2</v>
      </c>
      <c r="O46" s="7">
        <f t="shared" si="13"/>
        <v>5.3442657858149278E-2</v>
      </c>
      <c r="P46" s="7">
        <f t="shared" si="14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15"/>
        <v>162.32174399813118</v>
      </c>
      <c r="U46" s="1">
        <f t="shared" si="41"/>
        <v>638.42352768132957</v>
      </c>
      <c r="V46" s="1">
        <f t="shared" si="42"/>
        <v>779.94831820855222</v>
      </c>
      <c r="W46" s="7">
        <f t="shared" si="29"/>
        <v>-1.6865366322528885E-2</v>
      </c>
      <c r="X46" s="7">
        <f t="shared" si="45"/>
        <v>-4.8796053738708989E-2</v>
      </c>
      <c r="Y46" s="7">
        <f t="shared" si="46"/>
        <v>-2.0532797740570707E-2</v>
      </c>
      <c r="Z46" s="1">
        <v>12100.307928</v>
      </c>
      <c r="AA46" s="1">
        <v>8503.7693329999984</v>
      </c>
      <c r="AB46" s="1">
        <v>3003.9440609999983</v>
      </c>
      <c r="AC46" s="8">
        <f t="shared" si="16"/>
        <v>2.3673145145870551</v>
      </c>
      <c r="AD46" s="8">
        <f t="shared" si="43"/>
        <v>2.7418723028144973</v>
      </c>
      <c r="AE46" s="8">
        <f t="shared" si="44"/>
        <v>2.1498916534983441</v>
      </c>
      <c r="AF46" s="7">
        <f t="shared" si="30"/>
        <v>-1.0293549576327887E-2</v>
      </c>
      <c r="AG46" s="7">
        <f t="shared" si="47"/>
        <v>1.9143885861655496E-2</v>
      </c>
      <c r="AH46" s="7">
        <f t="shared" si="48"/>
        <v>2.9238945611610667E-2</v>
      </c>
      <c r="AI46" s="1">
        <f t="shared" si="31"/>
        <v>40344.882885472296</v>
      </c>
      <c r="AJ46" s="1">
        <f t="shared" si="32"/>
        <v>7367.3779232474235</v>
      </c>
      <c r="AK46" s="1">
        <f t="shared" si="33"/>
        <v>2535.9780660709243</v>
      </c>
      <c r="AL46" s="10">
        <f t="shared" si="49"/>
        <v>12.440668006914807</v>
      </c>
      <c r="AM46" s="10">
        <f t="shared" si="50"/>
        <v>1.8197723494940201</v>
      </c>
      <c r="AN46" s="10">
        <f t="shared" si="51"/>
        <v>0.71865200437216514</v>
      </c>
      <c r="AO46" s="7">
        <f t="shared" si="34"/>
        <v>2.0621120954280148E-2</v>
      </c>
      <c r="AP46" s="7">
        <f t="shared" si="20"/>
        <v>2.5977173653231045E-2</v>
      </c>
      <c r="AQ46" s="7">
        <f t="shared" si="21"/>
        <v>2.3564574154817608E-2</v>
      </c>
      <c r="AR46" s="1">
        <f t="shared" si="35"/>
        <v>26506.57579579583</v>
      </c>
      <c r="AS46" s="1">
        <f t="shared" si="36"/>
        <v>5357.5002106462607</v>
      </c>
      <c r="AT46" s="1">
        <f t="shared" si="37"/>
        <v>1913.4415533132769</v>
      </c>
      <c r="AU46" s="1">
        <f t="shared" si="38"/>
        <v>5301.3151591591668</v>
      </c>
      <c r="AV46" s="1">
        <f t="shared" si="39"/>
        <v>1071.5000421292523</v>
      </c>
      <c r="AW46" s="1">
        <f t="shared" si="40"/>
        <v>382.6883106626554</v>
      </c>
      <c r="AX46">
        <v>0</v>
      </c>
      <c r="AY46">
        <v>0</v>
      </c>
      <c r="AZ46">
        <v>0</v>
      </c>
      <c r="BA46">
        <f t="shared" si="4"/>
        <v>0</v>
      </c>
      <c r="BB46">
        <f t="shared" si="22"/>
        <v>0</v>
      </c>
      <c r="BC46">
        <f t="shared" si="5"/>
        <v>0</v>
      </c>
      <c r="BD46">
        <f t="shared" si="6"/>
        <v>0</v>
      </c>
      <c r="BE46">
        <f t="shared" si="7"/>
        <v>0</v>
      </c>
      <c r="BF46">
        <f t="shared" si="8"/>
        <v>0</v>
      </c>
      <c r="BG46">
        <f t="shared" si="9"/>
        <v>0</v>
      </c>
      <c r="BH46">
        <f t="shared" si="23"/>
        <v>0</v>
      </c>
      <c r="BI46">
        <f t="shared" si="24"/>
        <v>0</v>
      </c>
      <c r="BJ46">
        <f t="shared" si="25"/>
        <v>0</v>
      </c>
      <c r="BK46" s="7">
        <f t="shared" si="26"/>
        <v>5.901072102361879E-2</v>
      </c>
      <c r="BL46" s="8">
        <f>BL$3*temperature!$I156+BL$4*temperature!$I156^2</f>
        <v>3.0429403362356755</v>
      </c>
      <c r="BM46" s="8">
        <f>BM$3*temperature!$I156+BM$4*temperature!$I156^2</f>
        <v>1.6931211598689202</v>
      </c>
      <c r="BN46" s="8">
        <f>BN$3*temperature!$I156+BN$4*temperature!$I156^2</f>
        <v>0.75908769739059645</v>
      </c>
      <c r="BO46" s="8"/>
      <c r="BP46" s="8"/>
      <c r="BQ46" s="8"/>
    </row>
    <row r="47" spans="1:69" x14ac:dyDescent="0.3">
      <c r="A47">
        <v>2001</v>
      </c>
      <c r="B47" s="1">
        <v>1026.6329350185113</v>
      </c>
      <c r="C47" s="1">
        <v>2362.0325764534805</v>
      </c>
      <c r="D47" s="1">
        <v>2745.6659652976127</v>
      </c>
      <c r="E47" s="7">
        <f t="shared" si="27"/>
        <v>5.1361628961192896E-3</v>
      </c>
      <c r="F47" s="7">
        <f t="shared" si="10"/>
        <v>9.0965036346561945E-3</v>
      </c>
      <c r="G47" s="7">
        <f t="shared" si="11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12"/>
        <v>31134.49166987764</v>
      </c>
      <c r="L47" s="1">
        <f t="shared" si="0"/>
        <v>2108.3373738599257</v>
      </c>
      <c r="M47" s="1">
        <f t="shared" si="1"/>
        <v>674.68322657086435</v>
      </c>
      <c r="N47" s="7">
        <f t="shared" si="28"/>
        <v>9.8766071969917935E-3</v>
      </c>
      <c r="O47" s="7">
        <f t="shared" si="13"/>
        <v>1.586951016649385E-2</v>
      </c>
      <c r="P47" s="7">
        <f t="shared" si="14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15"/>
        <v>159.57492227734659</v>
      </c>
      <c r="U47" s="1">
        <f t="shared" si="41"/>
        <v>627.8075767908158</v>
      </c>
      <c r="V47" s="1">
        <f t="shared" si="42"/>
        <v>772.83249999518864</v>
      </c>
      <c r="W47" s="7">
        <f t="shared" si="29"/>
        <v>-1.6922081128060151E-2</v>
      </c>
      <c r="X47" s="7">
        <f t="shared" si="45"/>
        <v>-1.6628382931107688E-2</v>
      </c>
      <c r="Y47" s="7">
        <f t="shared" si="46"/>
        <v>-9.1234483711789549E-3</v>
      </c>
      <c r="Z47" s="1">
        <v>12046.245347</v>
      </c>
      <c r="AA47" s="1">
        <v>8624.1202730000005</v>
      </c>
      <c r="AB47" s="1">
        <v>3073.0120059999972</v>
      </c>
      <c r="AC47" s="8">
        <f t="shared" si="16"/>
        <v>2.3617291537136604</v>
      </c>
      <c r="AD47" s="8">
        <f t="shared" si="43"/>
        <v>2.7584318673499464</v>
      </c>
      <c r="AE47" s="8">
        <f t="shared" si="44"/>
        <v>2.146501845743741</v>
      </c>
      <c r="AF47" s="7">
        <f t="shared" si="30"/>
        <v>-2.3593657872574836E-3</v>
      </c>
      <c r="AG47" s="7">
        <f t="shared" si="47"/>
        <v>6.039509760702888E-3</v>
      </c>
      <c r="AH47" s="7">
        <f t="shared" si="48"/>
        <v>-1.5767342270887053E-3</v>
      </c>
      <c r="AI47" s="1">
        <f t="shared" si="31"/>
        <v>41611.709756084238</v>
      </c>
      <c r="AJ47" s="1">
        <f t="shared" si="32"/>
        <v>7702.1401730519337</v>
      </c>
      <c r="AK47" s="1">
        <f t="shared" si="33"/>
        <v>2665.0685701264874</v>
      </c>
      <c r="AL47" s="10">
        <f t="shared" si="49"/>
        <v>12.697208526637441</v>
      </c>
      <c r="AM47" s="10">
        <f t="shared" si="50"/>
        <v>1.8670448918261746</v>
      </c>
      <c r="AN47" s="10">
        <f t="shared" si="51"/>
        <v>0.73558673282070131</v>
      </c>
      <c r="AO47" s="7">
        <f t="shared" si="34"/>
        <v>2.0621120954280148E-2</v>
      </c>
      <c r="AP47" s="7">
        <f t="shared" si="20"/>
        <v>2.5977173653231045E-2</v>
      </c>
      <c r="AQ47" s="7">
        <f t="shared" si="21"/>
        <v>2.3564574154817608E-2</v>
      </c>
      <c r="AR47" s="1">
        <f t="shared" si="35"/>
        <v>27332.761906267424</v>
      </c>
      <c r="AS47" s="1">
        <f t="shared" si="36"/>
        <v>5586.0619840749941</v>
      </c>
      <c r="AT47" s="1">
        <f t="shared" si="37"/>
        <v>2007.6764529415955</v>
      </c>
      <c r="AU47" s="1">
        <f t="shared" si="38"/>
        <v>5466.5523812534848</v>
      </c>
      <c r="AV47" s="1">
        <f t="shared" si="39"/>
        <v>1117.2123968149988</v>
      </c>
      <c r="AW47" s="1">
        <f t="shared" si="40"/>
        <v>401.53529058831913</v>
      </c>
      <c r="AX47">
        <v>0</v>
      </c>
      <c r="AY47">
        <v>0</v>
      </c>
      <c r="AZ47">
        <v>0</v>
      </c>
      <c r="BA47">
        <f t="shared" si="4"/>
        <v>0</v>
      </c>
      <c r="BB47">
        <f t="shared" si="22"/>
        <v>0</v>
      </c>
      <c r="BC47">
        <f t="shared" si="5"/>
        <v>0</v>
      </c>
      <c r="BD47">
        <f t="shared" si="6"/>
        <v>0</v>
      </c>
      <c r="BE47">
        <f t="shared" si="7"/>
        <v>0</v>
      </c>
      <c r="BF47">
        <f t="shared" si="8"/>
        <v>0</v>
      </c>
      <c r="BG47">
        <f t="shared" si="9"/>
        <v>0</v>
      </c>
      <c r="BH47">
        <f t="shared" si="23"/>
        <v>0</v>
      </c>
      <c r="BI47">
        <f t="shared" si="24"/>
        <v>0</v>
      </c>
      <c r="BJ47">
        <f t="shared" si="25"/>
        <v>0</v>
      </c>
      <c r="BK47" s="7">
        <f t="shared" si="26"/>
        <v>3.4458438866883351E-2</v>
      </c>
      <c r="BL47" s="8">
        <f>BL$3*temperature!$I157+BL$4*temperature!$I157^2</f>
        <v>3.0891070619214376</v>
      </c>
      <c r="BM47" s="8">
        <f>BM$3*temperature!$I157+BM$4*temperature!$I157^2</f>
        <v>1.7130514391212905</v>
      </c>
      <c r="BN47" s="8">
        <f>BN$3*temperature!$I157+BN$4*temperature!$I157^2</f>
        <v>0.76122205697723477</v>
      </c>
      <c r="BO47" s="8"/>
      <c r="BP47" s="8"/>
      <c r="BQ47" s="8"/>
    </row>
    <row r="48" spans="1:69" x14ac:dyDescent="0.3">
      <c r="A48">
        <v>2002</v>
      </c>
      <c r="B48" s="1">
        <v>1032.2757380515375</v>
      </c>
      <c r="C48" s="1">
        <v>2382.3191127016171</v>
      </c>
      <c r="D48" s="1">
        <v>2795.5879138582422</v>
      </c>
      <c r="E48" s="7">
        <f t="shared" si="27"/>
        <v>5.4964173080269685E-3</v>
      </c>
      <c r="F48" s="7">
        <f t="shared" si="10"/>
        <v>8.5885929137337058E-3</v>
      </c>
      <c r="G48" s="7">
        <f t="shared" si="11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12"/>
        <v>31403.400550057802</v>
      </c>
      <c r="L48" s="1">
        <f t="shared" si="0"/>
        <v>2133.1215524323447</v>
      </c>
      <c r="M48" s="1">
        <f t="shared" si="1"/>
        <v>688.1446179681185</v>
      </c>
      <c r="N48" s="7">
        <f t="shared" si="28"/>
        <v>8.6370088528000544E-3</v>
      </c>
      <c r="O48" s="7">
        <f t="shared" si="13"/>
        <v>1.1755319086833138E-2</v>
      </c>
      <c r="P48" s="7">
        <f t="shared" si="14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15"/>
        <v>158.32408224141182</v>
      </c>
      <c r="U48" s="1">
        <f t="shared" si="41"/>
        <v>640.77071315297712</v>
      </c>
      <c r="V48" s="1">
        <f t="shared" si="42"/>
        <v>767.02933827513027</v>
      </c>
      <c r="W48" s="7">
        <f t="shared" si="29"/>
        <v>-7.838575247812285E-3</v>
      </c>
      <c r="X48" s="7">
        <f t="shared" si="45"/>
        <v>2.0648263642222053E-2</v>
      </c>
      <c r="Y48" s="7">
        <f t="shared" si="46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8">
        <f t="shared" si="16"/>
        <v>2.3607141356840198</v>
      </c>
      <c r="AD48" s="8">
        <f t="shared" si="43"/>
        <v>2.725952338571509</v>
      </c>
      <c r="AE48" s="8">
        <f t="shared" si="44"/>
        <v>2.1343413981287398</v>
      </c>
      <c r="AF48" s="7">
        <f t="shared" si="30"/>
        <v>-4.2977749080352901E-4</v>
      </c>
      <c r="AG48" s="7">
        <f t="shared" si="47"/>
        <v>-1.1774635133417588E-2</v>
      </c>
      <c r="AH48" s="7">
        <f t="shared" si="48"/>
        <v>-5.6652397663267129E-3</v>
      </c>
      <c r="AI48" s="1">
        <f t="shared" si="31"/>
        <v>42917.091161729302</v>
      </c>
      <c r="AJ48" s="1">
        <f t="shared" si="32"/>
        <v>8049.1385525617397</v>
      </c>
      <c r="AK48" s="1">
        <f t="shared" si="33"/>
        <v>2800.097003702158</v>
      </c>
      <c r="AL48" s="10">
        <f t="shared" si="49"/>
        <v>12.959039199446948</v>
      </c>
      <c r="AM48" s="10">
        <f t="shared" si="50"/>
        <v>1.9155454411995212</v>
      </c>
      <c r="AN48" s="10">
        <f t="shared" si="51"/>
        <v>0.75292052093355477</v>
      </c>
      <c r="AO48" s="7">
        <f t="shared" si="34"/>
        <v>2.0621120954280148E-2</v>
      </c>
      <c r="AP48" s="7">
        <f t="shared" si="20"/>
        <v>2.5977173653231045E-2</v>
      </c>
      <c r="AQ48" s="7">
        <f t="shared" si="21"/>
        <v>2.3564574154817608E-2</v>
      </c>
      <c r="AR48" s="1">
        <f t="shared" si="35"/>
        <v>28192.619850113704</v>
      </c>
      <c r="AS48" s="1">
        <f t="shared" si="36"/>
        <v>5821.5990028613178</v>
      </c>
      <c r="AT48" s="1">
        <f t="shared" si="37"/>
        <v>2105.5340680257759</v>
      </c>
      <c r="AU48" s="1">
        <f t="shared" si="38"/>
        <v>5638.5239700227412</v>
      </c>
      <c r="AV48" s="1">
        <f t="shared" si="39"/>
        <v>1164.3198005722636</v>
      </c>
      <c r="AW48" s="1">
        <f t="shared" si="40"/>
        <v>421.1068136051552</v>
      </c>
      <c r="AX48">
        <v>0</v>
      </c>
      <c r="AY48">
        <v>0</v>
      </c>
      <c r="AZ48">
        <v>0</v>
      </c>
      <c r="BA48">
        <f t="shared" si="4"/>
        <v>0</v>
      </c>
      <c r="BB48">
        <f t="shared" si="22"/>
        <v>0</v>
      </c>
      <c r="BC48">
        <f t="shared" si="5"/>
        <v>0</v>
      </c>
      <c r="BD48">
        <f t="shared" si="6"/>
        <v>0</v>
      </c>
      <c r="BE48">
        <f t="shared" si="7"/>
        <v>0</v>
      </c>
      <c r="BF48">
        <f t="shared" si="8"/>
        <v>0</v>
      </c>
      <c r="BG48">
        <f t="shared" si="9"/>
        <v>0</v>
      </c>
      <c r="BH48">
        <f t="shared" si="23"/>
        <v>0</v>
      </c>
      <c r="BI48">
        <f t="shared" si="24"/>
        <v>0</v>
      </c>
      <c r="BJ48">
        <f t="shared" si="25"/>
        <v>0</v>
      </c>
      <c r="BK48" s="7">
        <f t="shared" si="26"/>
        <v>3.3734789113614133E-2</v>
      </c>
      <c r="BL48" s="8">
        <f>BL$3*temperature!$I158+BL$4*temperature!$I158^2</f>
        <v>3.134237679347021</v>
      </c>
      <c r="BM48" s="8">
        <f>BM$3*temperature!$I158+BM$4*temperature!$I158^2</f>
        <v>1.7320424108545767</v>
      </c>
      <c r="BN48" s="8">
        <f>BN$3*temperature!$I158+BN$4*temperature!$I158^2</f>
        <v>0.76250670859821168</v>
      </c>
      <c r="BO48" s="8"/>
      <c r="BP48" s="8"/>
      <c r="BQ48" s="8"/>
    </row>
    <row r="49" spans="1:69" x14ac:dyDescent="0.3">
      <c r="A49">
        <v>2003</v>
      </c>
      <c r="B49" s="1">
        <v>1038.1515319868606</v>
      </c>
      <c r="C49" s="1">
        <v>2402.1074281187712</v>
      </c>
      <c r="D49" s="1">
        <v>2845.135365285234</v>
      </c>
      <c r="E49" s="7">
        <f t="shared" si="27"/>
        <v>5.692077919426719E-3</v>
      </c>
      <c r="F49" s="7">
        <f t="shared" si="10"/>
        <v>8.3063244179379936E-3</v>
      </c>
      <c r="G49" s="7">
        <f t="shared" si="11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12"/>
        <v>31745.15830108766</v>
      </c>
      <c r="L49" s="1">
        <f t="shared" si="0"/>
        <v>2230.0065819790279</v>
      </c>
      <c r="M49" s="1">
        <f t="shared" si="1"/>
        <v>717.07691824149015</v>
      </c>
      <c r="N49" s="7">
        <f t="shared" si="28"/>
        <v>1.088282622402903E-2</v>
      </c>
      <c r="O49" s="7">
        <f t="shared" si="13"/>
        <v>4.5419366484862334E-2</v>
      </c>
      <c r="P49" s="7">
        <f t="shared" si="14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15"/>
        <v>157.63166935970503</v>
      </c>
      <c r="U49" s="1">
        <f t="shared" si="41"/>
        <v>650.85913114958009</v>
      </c>
      <c r="V49" s="1">
        <f t="shared" si="42"/>
        <v>745.46786082046196</v>
      </c>
      <c r="W49" s="7">
        <f t="shared" si="29"/>
        <v>-4.3733895179066673E-3</v>
      </c>
      <c r="X49" s="7">
        <f t="shared" si="45"/>
        <v>1.5744193343297352E-2</v>
      </c>
      <c r="Y49" s="7">
        <f t="shared" si="46"/>
        <v>-2.8110368637469629E-2</v>
      </c>
      <c r="Z49" s="1">
        <v>12307.647442</v>
      </c>
      <c r="AA49" s="1">
        <v>9938.5197530000005</v>
      </c>
      <c r="AB49" s="1">
        <v>3321.7446160000018</v>
      </c>
      <c r="AC49" s="8">
        <f t="shared" si="16"/>
        <v>2.3691541875089199</v>
      </c>
      <c r="AD49" s="8">
        <f t="shared" si="43"/>
        <v>2.8505990233612173</v>
      </c>
      <c r="AE49" s="8">
        <f t="shared" si="44"/>
        <v>2.1840804821604887</v>
      </c>
      <c r="AF49" s="7">
        <f t="shared" si="30"/>
        <v>3.57521128768723E-3</v>
      </c>
      <c r="AG49" s="7">
        <f t="shared" si="47"/>
        <v>4.5725922286310894E-2</v>
      </c>
      <c r="AH49" s="7">
        <f t="shared" si="48"/>
        <v>2.3304183705267212E-2</v>
      </c>
      <c r="AI49" s="1">
        <f t="shared" si="31"/>
        <v>44263.906015579116</v>
      </c>
      <c r="AJ49" s="1">
        <f t="shared" si="32"/>
        <v>8408.5444978778305</v>
      </c>
      <c r="AK49" s="1">
        <f t="shared" si="33"/>
        <v>2941.1941169370975</v>
      </c>
      <c r="AL49" s="10">
        <f t="shared" si="49"/>
        <v>13.226269114230002</v>
      </c>
      <c r="AM49" s="10">
        <f t="shared" si="50"/>
        <v>1.9653058977662163</v>
      </c>
      <c r="AN49" s="10">
        <f t="shared" si="51"/>
        <v>0.77066277238177738</v>
      </c>
      <c r="AO49" s="7">
        <f t="shared" si="34"/>
        <v>2.0621120954280148E-2</v>
      </c>
      <c r="AP49" s="7">
        <f t="shared" si="20"/>
        <v>2.5977173653231045E-2</v>
      </c>
      <c r="AQ49" s="7">
        <f t="shared" si="21"/>
        <v>2.3564574154817608E-2</v>
      </c>
      <c r="AR49" s="1">
        <f t="shared" si="35"/>
        <v>29084.118227152823</v>
      </c>
      <c r="AS49" s="1">
        <f t="shared" si="36"/>
        <v>6065.2438169985398</v>
      </c>
      <c r="AT49" s="1">
        <f t="shared" si="37"/>
        <v>2207.2496945686739</v>
      </c>
      <c r="AU49" s="1">
        <f t="shared" si="38"/>
        <v>5816.8236454305652</v>
      </c>
      <c r="AV49" s="1">
        <f t="shared" si="39"/>
        <v>1213.0487633997079</v>
      </c>
      <c r="AW49" s="1">
        <f t="shared" si="40"/>
        <v>441.4499389137348</v>
      </c>
      <c r="AX49">
        <v>0</v>
      </c>
      <c r="AY49">
        <v>0</v>
      </c>
      <c r="AZ49">
        <v>0</v>
      </c>
      <c r="BA49">
        <f t="shared" si="4"/>
        <v>0</v>
      </c>
      <c r="BB49">
        <f t="shared" si="22"/>
        <v>0</v>
      </c>
      <c r="BC49">
        <f t="shared" si="5"/>
        <v>0</v>
      </c>
      <c r="BD49">
        <f t="shared" si="6"/>
        <v>0</v>
      </c>
      <c r="BE49">
        <f t="shared" si="7"/>
        <v>0</v>
      </c>
      <c r="BF49">
        <f t="shared" si="8"/>
        <v>0</v>
      </c>
      <c r="BG49">
        <f t="shared" si="9"/>
        <v>0</v>
      </c>
      <c r="BH49">
        <f t="shared" si="23"/>
        <v>0</v>
      </c>
      <c r="BI49">
        <f t="shared" si="24"/>
        <v>0</v>
      </c>
      <c r="BJ49">
        <f t="shared" si="25"/>
        <v>0</v>
      </c>
      <c r="BK49" s="7">
        <f t="shared" si="26"/>
        <v>4.135893874752436E-2</v>
      </c>
      <c r="BL49" s="8">
        <f>BL$3*temperature!$I159+BL$4*temperature!$I159^2</f>
        <v>3.1782529916388258</v>
      </c>
      <c r="BM49" s="8">
        <f>BM$3*temperature!$I159+BM$4*temperature!$I159^2</f>
        <v>1.7500424831518797</v>
      </c>
      <c r="BN49" s="8">
        <f>BN$3*temperature!$I159+BN$4*temperature!$I159^2</f>
        <v>0.76290963127154765</v>
      </c>
      <c r="BO49" s="8"/>
      <c r="BP49" s="8"/>
      <c r="BQ49" s="8"/>
    </row>
    <row r="50" spans="1:69" x14ac:dyDescent="0.3">
      <c r="A50">
        <v>2004</v>
      </c>
      <c r="B50" s="1">
        <v>1044.0850101629071</v>
      </c>
      <c r="C50" s="1">
        <v>2421.785715756731</v>
      </c>
      <c r="D50" s="1">
        <v>2894.5926573030679</v>
      </c>
      <c r="E50" s="7">
        <f t="shared" si="27"/>
        <v>5.7154259211955605E-3</v>
      </c>
      <c r="F50" s="7">
        <f t="shared" si="10"/>
        <v>8.1920930794385782E-3</v>
      </c>
      <c r="G50" s="7">
        <f t="shared" si="11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12"/>
        <v>32486.275199044536</v>
      </c>
      <c r="L50" s="1">
        <f t="shared" si="0"/>
        <v>2385.6465102966781</v>
      </c>
      <c r="M50" s="1">
        <f t="shared" si="1"/>
        <v>751.99602908906718</v>
      </c>
      <c r="N50" s="7">
        <f t="shared" si="28"/>
        <v>2.3345824611354482E-2</v>
      </c>
      <c r="O50" s="7">
        <f t="shared" si="13"/>
        <v>6.9793483828880509E-2</v>
      </c>
      <c r="P50" s="7">
        <f t="shared" si="14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15"/>
        <v>155.92887982857243</v>
      </c>
      <c r="U50" s="1">
        <f t="shared" si="41"/>
        <v>659.2426856397459</v>
      </c>
      <c r="V50" s="1">
        <f t="shared" si="42"/>
        <v>740.04755533355137</v>
      </c>
      <c r="W50" s="7">
        <f t="shared" si="29"/>
        <v>-1.0802331397296472E-2</v>
      </c>
      <c r="X50" s="7">
        <f t="shared" si="45"/>
        <v>1.2880751131751689E-2</v>
      </c>
      <c r="Y50" s="7">
        <f t="shared" si="46"/>
        <v>-7.2710116314672613E-3</v>
      </c>
      <c r="Z50" s="1">
        <v>12462.347170999999</v>
      </c>
      <c r="AA50" s="1">
        <v>10839.923358</v>
      </c>
      <c r="AB50" s="1">
        <v>3548.4458899999972</v>
      </c>
      <c r="AC50" s="8">
        <f t="shared" si="16"/>
        <v>2.3563375646650235</v>
      </c>
      <c r="AD50" s="8">
        <f t="shared" si="43"/>
        <v>2.8460274542755997</v>
      </c>
      <c r="AE50" s="8">
        <f t="shared" si="44"/>
        <v>2.2028024729330009</v>
      </c>
      <c r="AF50" s="7">
        <f t="shared" si="30"/>
        <v>-5.4097884010548825E-3</v>
      </c>
      <c r="AG50" s="7">
        <f t="shared" si="47"/>
        <v>-1.6037222521135819E-3</v>
      </c>
      <c r="AH50" s="7">
        <f t="shared" si="48"/>
        <v>8.5720242113020984E-3</v>
      </c>
      <c r="AI50" s="1">
        <f t="shared" si="31"/>
        <v>45654.33905945177</v>
      </c>
      <c r="AJ50" s="1">
        <f t="shared" si="32"/>
        <v>8780.7388114897549</v>
      </c>
      <c r="AK50" s="1">
        <f t="shared" si="33"/>
        <v>3088.524644157123</v>
      </c>
      <c r="AL50" s="10">
        <f t="shared" si="49"/>
        <v>13.499009609408398</v>
      </c>
      <c r="AM50" s="10">
        <f t="shared" si="50"/>
        <v>2.0163589903542083</v>
      </c>
      <c r="AN50" s="10">
        <f t="shared" si="51"/>
        <v>0.78882311242992509</v>
      </c>
      <c r="AO50" s="7">
        <f t="shared" si="34"/>
        <v>2.0621120954280148E-2</v>
      </c>
      <c r="AP50" s="7">
        <f t="shared" si="20"/>
        <v>2.5977173653231045E-2</v>
      </c>
      <c r="AQ50" s="7">
        <f t="shared" si="21"/>
        <v>2.3564574154817608E-2</v>
      </c>
      <c r="AR50" s="1">
        <f t="shared" si="35"/>
        <v>30004.542351393924</v>
      </c>
      <c r="AS50" s="1">
        <f t="shared" si="36"/>
        <v>6318.0438883377183</v>
      </c>
      <c r="AT50" s="1">
        <f t="shared" si="37"/>
        <v>2313.1287472214703</v>
      </c>
      <c r="AU50" s="1">
        <f t="shared" si="38"/>
        <v>6000.908470278785</v>
      </c>
      <c r="AV50" s="1">
        <f t="shared" si="39"/>
        <v>1263.6087776675438</v>
      </c>
      <c r="AW50" s="1">
        <f t="shared" si="40"/>
        <v>462.62574944429412</v>
      </c>
      <c r="AX50">
        <v>0</v>
      </c>
      <c r="AY50">
        <v>0</v>
      </c>
      <c r="AZ50">
        <v>0</v>
      </c>
      <c r="BA50">
        <f t="shared" si="4"/>
        <v>0</v>
      </c>
      <c r="BB50">
        <f t="shared" si="22"/>
        <v>0</v>
      </c>
      <c r="BC50">
        <f t="shared" si="5"/>
        <v>0</v>
      </c>
      <c r="BD50">
        <f t="shared" si="6"/>
        <v>0</v>
      </c>
      <c r="BE50">
        <f t="shared" si="7"/>
        <v>0</v>
      </c>
      <c r="BF50">
        <f t="shared" si="8"/>
        <v>0</v>
      </c>
      <c r="BG50">
        <f t="shared" si="9"/>
        <v>0</v>
      </c>
      <c r="BH50">
        <f t="shared" si="23"/>
        <v>0</v>
      </c>
      <c r="BI50">
        <f t="shared" si="24"/>
        <v>0</v>
      </c>
      <c r="BJ50">
        <f t="shared" si="25"/>
        <v>0</v>
      </c>
      <c r="BK50" s="7">
        <f t="shared" si="26"/>
        <v>5.5408121957962936E-2</v>
      </c>
      <c r="BL50" s="8">
        <f>BL$3*temperature!$I160+BL$4*temperature!$I160^2</f>
        <v>3.2212344961691133</v>
      </c>
      <c r="BM50" s="8">
        <f>BM$3*temperature!$I160+BM$4*temperature!$I160^2</f>
        <v>1.7670634570761838</v>
      </c>
      <c r="BN50" s="8">
        <f>BN$3*temperature!$I160+BN$4*temperature!$I160^2</f>
        <v>0.76239648944835314</v>
      </c>
      <c r="BO50" s="8"/>
      <c r="BP50" s="8"/>
      <c r="BQ50" s="8"/>
    </row>
    <row r="51" spans="1:69" x14ac:dyDescent="0.3">
      <c r="A51">
        <v>2005</v>
      </c>
      <c r="B51" s="1">
        <v>1049.8746680000002</v>
      </c>
      <c r="C51" s="1">
        <v>2441.6754109217418</v>
      </c>
      <c r="D51" s="1">
        <v>2943.8057622142851</v>
      </c>
      <c r="E51" s="7">
        <f t="shared" si="27"/>
        <v>5.5451977384386453E-3</v>
      </c>
      <c r="F51" s="7">
        <f t="shared" si="10"/>
        <v>8.2128220658019835E-3</v>
      </c>
      <c r="G51" s="7">
        <f t="shared" si="11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12"/>
        <v>33060.811064840891</v>
      </c>
      <c r="L51" s="1">
        <f t="shared" si="0"/>
        <v>2539.313096057966</v>
      </c>
      <c r="M51" s="1">
        <f t="shared" si="1"/>
        <v>788.93336375356046</v>
      </c>
      <c r="N51" s="7">
        <f t="shared" si="28"/>
        <v>1.7685495252261374E-2</v>
      </c>
      <c r="O51" s="7">
        <f t="shared" si="13"/>
        <v>6.4412973631277071E-2</v>
      </c>
      <c r="P51" s="7">
        <f t="shared" si="14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15"/>
        <v>153.02376199191656</v>
      </c>
      <c r="U51" s="1">
        <f t="shared" si="41"/>
        <v>646.21647871792322</v>
      </c>
      <c r="V51" s="1">
        <f t="shared" si="42"/>
        <v>715.40687160768516</v>
      </c>
      <c r="W51" s="7">
        <f t="shared" si="29"/>
        <v>-1.8631044100680727E-2</v>
      </c>
      <c r="X51" s="7">
        <f t="shared" si="45"/>
        <v>-1.9759349941337212E-2</v>
      </c>
      <c r="Y51" s="7">
        <f t="shared" si="46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8">
        <f t="shared" si="16"/>
        <v>2.3432536955324719</v>
      </c>
      <c r="AD51" s="8">
        <f t="shared" si="43"/>
        <v>2.8628978785670416</v>
      </c>
      <c r="AE51" s="8">
        <f t="shared" si="44"/>
        <v>2.2281980989767489</v>
      </c>
      <c r="AF51" s="7">
        <f t="shared" si="30"/>
        <v>-5.552629355298544E-3</v>
      </c>
      <c r="AG51" s="7">
        <f t="shared" si="47"/>
        <v>5.92770961014355E-3</v>
      </c>
      <c r="AH51" s="7">
        <f t="shared" si="48"/>
        <v>1.1528780431199648E-2</v>
      </c>
      <c r="AI51" s="1">
        <f t="shared" si="31"/>
        <v>47089.813623785383</v>
      </c>
      <c r="AJ51" s="1">
        <f t="shared" si="32"/>
        <v>9166.2737080083225</v>
      </c>
      <c r="AK51" s="1">
        <f t="shared" si="33"/>
        <v>3242.2979291857046</v>
      </c>
      <c r="AL51" s="10">
        <f t="shared" si="49"/>
        <v>13.777374319326999</v>
      </c>
      <c r="AM51" s="10">
        <f t="shared" si="50"/>
        <v>2.0687382979938933</v>
      </c>
      <c r="AN51" s="10">
        <f t="shared" si="51"/>
        <v>0.80741139315781407</v>
      </c>
      <c r="AO51" s="7">
        <f t="shared" si="34"/>
        <v>2.0621120954280148E-2</v>
      </c>
      <c r="AP51" s="7">
        <f t="shared" si="20"/>
        <v>2.5977173653231045E-2</v>
      </c>
      <c r="AQ51" s="7">
        <f t="shared" si="21"/>
        <v>2.3564574154817608E-2</v>
      </c>
      <c r="AR51" s="1">
        <f t="shared" si="35"/>
        <v>30950.082986290967</v>
      </c>
      <c r="AS51" s="1">
        <f t="shared" si="36"/>
        <v>6581.038969262434</v>
      </c>
      <c r="AT51" s="1">
        <f t="shared" si="37"/>
        <v>2423.2196271173834</v>
      </c>
      <c r="AU51" s="1">
        <f t="shared" si="38"/>
        <v>6190.0165972581935</v>
      </c>
      <c r="AV51" s="1">
        <f t="shared" si="39"/>
        <v>1316.2077938524869</v>
      </c>
      <c r="AW51" s="1">
        <f t="shared" si="40"/>
        <v>484.64392542347673</v>
      </c>
      <c r="AX51">
        <v>0</v>
      </c>
      <c r="AY51">
        <v>0</v>
      </c>
      <c r="AZ51">
        <v>0</v>
      </c>
      <c r="BA51">
        <f t="shared" si="4"/>
        <v>0</v>
      </c>
      <c r="BB51">
        <f t="shared" si="22"/>
        <v>0</v>
      </c>
      <c r="BC51">
        <f t="shared" si="5"/>
        <v>0</v>
      </c>
      <c r="BD51">
        <f t="shared" si="6"/>
        <v>0</v>
      </c>
      <c r="BE51">
        <f t="shared" si="7"/>
        <v>0</v>
      </c>
      <c r="BF51">
        <f t="shared" si="8"/>
        <v>0</v>
      </c>
      <c r="BG51">
        <f t="shared" si="9"/>
        <v>0</v>
      </c>
      <c r="BH51">
        <f t="shared" si="23"/>
        <v>0</v>
      </c>
      <c r="BI51">
        <f t="shared" si="24"/>
        <v>0</v>
      </c>
      <c r="BJ51">
        <f t="shared" si="25"/>
        <v>0</v>
      </c>
      <c r="BK51" s="7">
        <f t="shared" si="26"/>
        <v>5.0456056851588355E-2</v>
      </c>
      <c r="BL51" s="8">
        <f>BL$3*temperature!$I161+BL$4*temperature!$I161^2</f>
        <v>3.2632122150072727</v>
      </c>
      <c r="BM51" s="8">
        <f>BM$3*temperature!$I161+BM$4*temperature!$I161^2</f>
        <v>1.7830893868938422</v>
      </c>
      <c r="BN51" s="8">
        <f>BN$3*temperature!$I161+BN$4*temperature!$I161^2</f>
        <v>0.76092156441736369</v>
      </c>
      <c r="BO51" s="8"/>
      <c r="BP51" s="8"/>
      <c r="BQ51" s="8"/>
    </row>
    <row r="52" spans="1:69" x14ac:dyDescent="0.3">
      <c r="A52">
        <v>2006</v>
      </c>
      <c r="B52" s="1">
        <v>1055.77386</v>
      </c>
      <c r="C52" s="1">
        <v>2461.5637201485056</v>
      </c>
      <c r="D52" s="1">
        <v>2993.5350128598607</v>
      </c>
      <c r="E52" s="7">
        <f t="shared" si="27"/>
        <v>5.6189487943716365E-3</v>
      </c>
      <c r="F52" s="7">
        <f t="shared" si="10"/>
        <v>8.1453534478015399E-3</v>
      </c>
      <c r="G52" s="7">
        <f t="shared" si="11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12"/>
        <v>33836.496629929155</v>
      </c>
      <c r="L52" s="1">
        <f t="shared" si="0"/>
        <v>2727.2146600917918</v>
      </c>
      <c r="M52" s="1">
        <f t="shared" si="1"/>
        <v>830.00500664143772</v>
      </c>
      <c r="N52" s="7">
        <f t="shared" si="28"/>
        <v>2.3462387645812433E-2</v>
      </c>
      <c r="O52" s="7">
        <f t="shared" si="13"/>
        <v>7.3997005066261501E-2</v>
      </c>
      <c r="P52" s="7">
        <f t="shared" si="14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15"/>
        <v>148.21095550926216</v>
      </c>
      <c r="U52" s="1">
        <f t="shared" si="41"/>
        <v>634.29732229691115</v>
      </c>
      <c r="V52" s="1">
        <f t="shared" si="42"/>
        <v>691.71563413523154</v>
      </c>
      <c r="W52" s="7">
        <f t="shared" si="29"/>
        <v>-3.1451366898878286E-2</v>
      </c>
      <c r="X52" s="7">
        <f t="shared" si="45"/>
        <v>-1.8444525655952559E-2</v>
      </c>
      <c r="Y52" s="7">
        <f t="shared" si="46"/>
        <v>-3.3115753304429285E-2</v>
      </c>
      <c r="Z52" s="1">
        <v>12383.084966</v>
      </c>
      <c r="AA52" s="1">
        <v>12305.106211</v>
      </c>
      <c r="AB52" s="1">
        <v>3791.6963350000042</v>
      </c>
      <c r="AC52" s="8">
        <f t="shared" si="16"/>
        <v>2.3387955022900764</v>
      </c>
      <c r="AD52" s="8">
        <f t="shared" si="43"/>
        <v>2.8897620504912451</v>
      </c>
      <c r="AE52" s="8">
        <f t="shared" si="44"/>
        <v>2.2061797953892048</v>
      </c>
      <c r="AF52" s="7">
        <f t="shared" si="30"/>
        <v>-1.9025653308027968E-3</v>
      </c>
      <c r="AG52" s="7">
        <f t="shared" si="47"/>
        <v>9.3835592688515934E-3</v>
      </c>
      <c r="AH52" s="7">
        <f t="shared" si="48"/>
        <v>-9.8816633932393705E-3</v>
      </c>
      <c r="AI52" s="1">
        <f t="shared" si="31"/>
        <v>48570.848858665042</v>
      </c>
      <c r="AJ52" s="1">
        <f t="shared" si="32"/>
        <v>9565.8541310599776</v>
      </c>
      <c r="AK52" s="1">
        <f t="shared" si="33"/>
        <v>3402.7120616906113</v>
      </c>
      <c r="AL52" s="10">
        <f t="shared" si="49"/>
        <v>14.061479221598233</v>
      </c>
      <c r="AM52" s="10">
        <f t="shared" si="50"/>
        <v>2.1224782720039701</v>
      </c>
      <c r="AN52" s="10">
        <f t="shared" si="51"/>
        <v>0.82643769880532603</v>
      </c>
      <c r="AO52" s="7">
        <f t="shared" si="34"/>
        <v>2.0621120954280148E-2</v>
      </c>
      <c r="AP52" s="7">
        <f t="shared" si="20"/>
        <v>2.5977173653231045E-2</v>
      </c>
      <c r="AQ52" s="7">
        <f t="shared" si="21"/>
        <v>2.3564574154817608E-2</v>
      </c>
      <c r="AR52" s="1">
        <f t="shared" si="35"/>
        <v>31927.349928287691</v>
      </c>
      <c r="AS52" s="1">
        <f t="shared" si="36"/>
        <v>6854.2015330672539</v>
      </c>
      <c r="AT52" s="1">
        <f t="shared" si="37"/>
        <v>2538.1812614470864</v>
      </c>
      <c r="AU52" s="1">
        <f t="shared" si="38"/>
        <v>6385.4699856575389</v>
      </c>
      <c r="AV52" s="1">
        <f t="shared" si="39"/>
        <v>1370.8403066134508</v>
      </c>
      <c r="AW52" s="1">
        <f t="shared" si="40"/>
        <v>507.63625228941731</v>
      </c>
      <c r="AX52">
        <v>0</v>
      </c>
      <c r="AY52">
        <v>0</v>
      </c>
      <c r="AZ52">
        <v>0</v>
      </c>
      <c r="BA52">
        <f t="shared" si="4"/>
        <v>0</v>
      </c>
      <c r="BB52">
        <f t="shared" si="22"/>
        <v>0</v>
      </c>
      <c r="BC52">
        <f t="shared" si="5"/>
        <v>0</v>
      </c>
      <c r="BD52">
        <f t="shared" si="6"/>
        <v>0</v>
      </c>
      <c r="BE52">
        <f t="shared" si="7"/>
        <v>0</v>
      </c>
      <c r="BF52">
        <f t="shared" si="8"/>
        <v>0</v>
      </c>
      <c r="BG52">
        <f t="shared" si="9"/>
        <v>0</v>
      </c>
      <c r="BH52">
        <f t="shared" si="23"/>
        <v>0</v>
      </c>
      <c r="BI52">
        <f t="shared" si="24"/>
        <v>0</v>
      </c>
      <c r="BJ52">
        <f t="shared" si="25"/>
        <v>0</v>
      </c>
      <c r="BK52" s="7">
        <f t="shared" si="26"/>
        <v>5.7020783818685555E-2</v>
      </c>
      <c r="BL52" s="8">
        <f>BL$3*temperature!$I162+BL$4*temperature!$I162^2</f>
        <v>3.3041538672182194</v>
      </c>
      <c r="BM52" s="8">
        <f>BM$3*temperature!$I162+BM$4*temperature!$I162^2</f>
        <v>1.7980747081940476</v>
      </c>
      <c r="BN52" s="8">
        <f>BN$3*temperature!$I162+BN$4*temperature!$I162^2</f>
        <v>0.75843182070619042</v>
      </c>
      <c r="BO52" s="8"/>
      <c r="BP52" s="8"/>
      <c r="BQ52" s="8"/>
    </row>
    <row r="53" spans="1:69" x14ac:dyDescent="0.3">
      <c r="A53">
        <v>2007</v>
      </c>
      <c r="B53" s="1">
        <v>1062.0636750000001</v>
      </c>
      <c r="C53" s="1">
        <v>2481.5134034813218</v>
      </c>
      <c r="D53" s="1">
        <v>3043.2503132960346</v>
      </c>
      <c r="E53" s="7">
        <f t="shared" si="27"/>
        <v>5.9575399981963706E-3</v>
      </c>
      <c r="F53" s="7">
        <f t="shared" si="10"/>
        <v>8.1044756914163685E-3</v>
      </c>
      <c r="G53" s="7">
        <f t="shared" si="11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12"/>
        <v>34529.143084337426</v>
      </c>
      <c r="L53" s="1">
        <f t="shared" si="0"/>
        <v>2941.0349739504127</v>
      </c>
      <c r="M53" s="1">
        <f t="shared" si="1"/>
        <v>876.15305501203102</v>
      </c>
      <c r="N53" s="7">
        <f t="shared" si="28"/>
        <v>2.0470395087995197E-2</v>
      </c>
      <c r="O53" s="7">
        <f t="shared" si="13"/>
        <v>7.8402451038241505E-2</v>
      </c>
      <c r="P53" s="7">
        <f t="shared" si="14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15"/>
        <v>145.11508502616257</v>
      </c>
      <c r="U53" s="1">
        <f t="shared" si="41"/>
        <v>604.17834263666111</v>
      </c>
      <c r="V53" s="1">
        <f t="shared" si="42"/>
        <v>672.98973661232958</v>
      </c>
      <c r="W53" s="7">
        <f t="shared" si="29"/>
        <v>-2.088827018530437E-2</v>
      </c>
      <c r="X53" s="7">
        <f t="shared" si="45"/>
        <v>-4.7484008841758074E-2</v>
      </c>
      <c r="Y53" s="7">
        <f t="shared" si="46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8">
        <f t="shared" si="16"/>
        <v>2.3365257523444609</v>
      </c>
      <c r="AD53" s="8">
        <f t="shared" si="43"/>
        <v>2.9121314785809065</v>
      </c>
      <c r="AE53" s="8">
        <f t="shared" si="44"/>
        <v>2.2542764742919856</v>
      </c>
      <c r="AF53" s="7">
        <f t="shared" si="30"/>
        <v>-9.7047815569728524E-4</v>
      </c>
      <c r="AG53" s="7">
        <f t="shared" si="47"/>
        <v>7.7409238888228593E-3</v>
      </c>
      <c r="AH53" s="7">
        <f t="shared" si="48"/>
        <v>2.1800888124938966E-2</v>
      </c>
      <c r="AI53" s="1">
        <f t="shared" si="31"/>
        <v>50099.233958456076</v>
      </c>
      <c r="AJ53" s="1">
        <f t="shared" si="32"/>
        <v>9980.1090245674313</v>
      </c>
      <c r="AK53" s="1">
        <f t="shared" si="33"/>
        <v>3570.0771078109678</v>
      </c>
      <c r="AL53" s="10">
        <f t="shared" si="49"/>
        <v>14.351442685422908</v>
      </c>
      <c r="AM53" s="10">
        <f t="shared" si="50"/>
        <v>2.177614258651027</v>
      </c>
      <c r="AN53" s="10">
        <f t="shared" si="51"/>
        <v>0.845912351243161</v>
      </c>
      <c r="AO53" s="7">
        <f t="shared" si="34"/>
        <v>2.0621120954280148E-2</v>
      </c>
      <c r="AP53" s="7">
        <f t="shared" si="20"/>
        <v>2.5977173653231045E-2</v>
      </c>
      <c r="AQ53" s="7">
        <f t="shared" si="21"/>
        <v>2.3564574154817608E-2</v>
      </c>
      <c r="AR53" s="1">
        <f t="shared" si="35"/>
        <v>32944.447016896374</v>
      </c>
      <c r="AS53" s="1">
        <f t="shared" si="36"/>
        <v>7138.0783223378066</v>
      </c>
      <c r="AT53" s="1">
        <f t="shared" si="37"/>
        <v>2657.8534183072488</v>
      </c>
      <c r="AU53" s="1">
        <f t="shared" si="38"/>
        <v>6588.8894033792749</v>
      </c>
      <c r="AV53" s="1">
        <f t="shared" si="39"/>
        <v>1427.6156644675614</v>
      </c>
      <c r="AW53" s="1">
        <f t="shared" si="40"/>
        <v>531.57068366144983</v>
      </c>
      <c r="AX53">
        <v>0</v>
      </c>
      <c r="AY53">
        <v>0</v>
      </c>
      <c r="AZ53">
        <v>0</v>
      </c>
      <c r="BA53">
        <f t="shared" si="4"/>
        <v>0</v>
      </c>
      <c r="BB53">
        <f t="shared" si="22"/>
        <v>0</v>
      </c>
      <c r="BC53">
        <f t="shared" si="5"/>
        <v>0</v>
      </c>
      <c r="BD53">
        <f t="shared" si="6"/>
        <v>0</v>
      </c>
      <c r="BE53">
        <f t="shared" si="7"/>
        <v>0</v>
      </c>
      <c r="BF53">
        <f t="shared" si="8"/>
        <v>0</v>
      </c>
      <c r="BG53">
        <f t="shared" si="9"/>
        <v>0</v>
      </c>
      <c r="BH53">
        <f t="shared" si="23"/>
        <v>0</v>
      </c>
      <c r="BI53">
        <f t="shared" si="24"/>
        <v>0</v>
      </c>
      <c r="BJ53">
        <f t="shared" si="25"/>
        <v>0</v>
      </c>
      <c r="BK53" s="7">
        <f t="shared" si="26"/>
        <v>5.6209829446846243E-2</v>
      </c>
      <c r="BL53" s="8">
        <f>BL$3*temperature!$I163+BL$4*temperature!$I163^2</f>
        <v>3.3439948442247003</v>
      </c>
      <c r="BM53" s="8">
        <f>BM$3*temperature!$I163+BM$4*temperature!$I163^2</f>
        <v>1.8119580727808866</v>
      </c>
      <c r="BN53" s="8">
        <f>BN$3*temperature!$I163+BN$4*temperature!$I163^2</f>
        <v>0.75486974953087627</v>
      </c>
      <c r="BO53" s="8"/>
      <c r="BP53" s="8"/>
      <c r="BQ53" s="8"/>
    </row>
    <row r="54" spans="1:69" x14ac:dyDescent="0.3">
      <c r="A54">
        <v>2008</v>
      </c>
      <c r="B54" s="1">
        <v>1068.1301879999999</v>
      </c>
      <c r="C54" s="1">
        <v>2501.7456656347476</v>
      </c>
      <c r="D54" s="1">
        <v>3093.6146709606855</v>
      </c>
      <c r="E54" s="7">
        <f t="shared" si="27"/>
        <v>5.7120049793621952E-3</v>
      </c>
      <c r="F54" s="7">
        <f t="shared" si="10"/>
        <v>8.1531947903412672E-3</v>
      </c>
      <c r="G54" s="7">
        <f t="shared" si="11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12"/>
        <v>34368.629769177329</v>
      </c>
      <c r="L54" s="1">
        <f t="shared" si="0"/>
        <v>3066.8804643136655</v>
      </c>
      <c r="M54" s="1">
        <f t="shared" si="1"/>
        <v>901.79292408153231</v>
      </c>
      <c r="N54" s="7">
        <f t="shared" si="28"/>
        <v>-4.648633033494165E-3</v>
      </c>
      <c r="O54" s="7">
        <f t="shared" si="13"/>
        <v>4.2789525278652762E-2</v>
      </c>
      <c r="P54" s="7">
        <f t="shared" si="14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15"/>
        <v>142.84695667407644</v>
      </c>
      <c r="U54" s="1">
        <f t="shared" si="41"/>
        <v>604.67001308648867</v>
      </c>
      <c r="V54" s="1">
        <f t="shared" si="42"/>
        <v>665.92165165765812</v>
      </c>
      <c r="W54" s="7">
        <f t="shared" si="29"/>
        <v>-1.5629859236737653E-2</v>
      </c>
      <c r="X54" s="7">
        <f t="shared" si="45"/>
        <v>8.1378363825801436E-4</v>
      </c>
      <c r="Y54" s="7">
        <f t="shared" si="46"/>
        <v>-1.050251522445278E-2</v>
      </c>
      <c r="Z54" s="1">
        <v>12237.871766</v>
      </c>
      <c r="AA54" s="1">
        <v>13332.306250999996</v>
      </c>
      <c r="AB54" s="1">
        <v>4277.1594640000021</v>
      </c>
      <c r="AC54" s="8">
        <f t="shared" si="16"/>
        <v>2.3337186594678334</v>
      </c>
      <c r="AD54" s="8">
        <f t="shared" si="43"/>
        <v>2.8737358406172713</v>
      </c>
      <c r="AE54" s="8">
        <f t="shared" si="44"/>
        <v>2.3022859575808767</v>
      </c>
      <c r="AF54" s="7">
        <f t="shared" si="30"/>
        <v>-1.2013960786911859E-3</v>
      </c>
      <c r="AG54" s="7">
        <f t="shared" si="47"/>
        <v>-1.3184719936596201E-2</v>
      </c>
      <c r="AH54" s="7">
        <f t="shared" si="48"/>
        <v>2.1297069741176955E-2</v>
      </c>
      <c r="AI54" s="1">
        <f t="shared" si="31"/>
        <v>51678.199965989741</v>
      </c>
      <c r="AJ54" s="1">
        <f t="shared" si="32"/>
        <v>10409.71378657825</v>
      </c>
      <c r="AK54" s="1">
        <f t="shared" si="33"/>
        <v>3744.6400806913211</v>
      </c>
      <c r="AL54" s="10">
        <f t="shared" si="49"/>
        <v>14.647385520907433</v>
      </c>
      <c r="AM54" s="10">
        <f t="shared" si="50"/>
        <v>2.2341825223977567</v>
      </c>
      <c r="AN54" s="10">
        <f t="shared" si="51"/>
        <v>0.86584591557250656</v>
      </c>
      <c r="AO54" s="7">
        <f t="shared" si="34"/>
        <v>2.0621120954280148E-2</v>
      </c>
      <c r="AP54" s="7">
        <f t="shared" si="20"/>
        <v>2.5977173653231045E-2</v>
      </c>
      <c r="AQ54" s="7">
        <f t="shared" si="21"/>
        <v>2.3564574154817608E-2</v>
      </c>
      <c r="AR54" s="1">
        <f t="shared" si="35"/>
        <v>33987.634527119866</v>
      </c>
      <c r="AS54" s="1">
        <f t="shared" si="36"/>
        <v>7433.6298606039227</v>
      </c>
      <c r="AT54" s="1">
        <f t="shared" si="37"/>
        <v>2782.8872036418302</v>
      </c>
      <c r="AU54" s="1">
        <f t="shared" si="38"/>
        <v>6797.5269054239734</v>
      </c>
      <c r="AV54" s="1">
        <f t="shared" si="39"/>
        <v>1486.7259721207847</v>
      </c>
      <c r="AW54" s="1">
        <f t="shared" si="40"/>
        <v>556.57744072836601</v>
      </c>
      <c r="AX54">
        <v>0</v>
      </c>
      <c r="AY54">
        <v>0</v>
      </c>
      <c r="AZ54">
        <v>0</v>
      </c>
      <c r="BA54">
        <f t="shared" si="4"/>
        <v>0</v>
      </c>
      <c r="BB54">
        <f t="shared" si="22"/>
        <v>0</v>
      </c>
      <c r="BC54">
        <f t="shared" si="5"/>
        <v>0</v>
      </c>
      <c r="BD54">
        <f t="shared" si="6"/>
        <v>0</v>
      </c>
      <c r="BE54">
        <f t="shared" si="7"/>
        <v>0</v>
      </c>
      <c r="BF54">
        <f t="shared" si="8"/>
        <v>0</v>
      </c>
      <c r="BG54">
        <f t="shared" si="9"/>
        <v>0</v>
      </c>
      <c r="BH54">
        <f t="shared" si="23"/>
        <v>0</v>
      </c>
      <c r="BI54">
        <f t="shared" si="24"/>
        <v>0</v>
      </c>
      <c r="BJ54">
        <f t="shared" si="25"/>
        <v>0</v>
      </c>
      <c r="BK54" s="7">
        <f t="shared" si="26"/>
        <v>2.9851806401616859E-2</v>
      </c>
      <c r="BL54" s="8">
        <f>BL$3*temperature!$I164+BL$4*temperature!$I164^2</f>
        <v>3.3826335844190591</v>
      </c>
      <c r="BM54" s="8">
        <f>BM$3*temperature!$I164+BM$4*temperature!$I164^2</f>
        <v>1.824662787694429</v>
      </c>
      <c r="BN54" s="8">
        <f>BN$3*temperature!$I164+BN$4*temperature!$I164^2</f>
        <v>0.75017712443354112</v>
      </c>
      <c r="BO54" s="8"/>
      <c r="BP54" s="8"/>
      <c r="BQ54" s="8"/>
    </row>
    <row r="55" spans="1:69" x14ac:dyDescent="0.3">
      <c r="A55">
        <v>2009</v>
      </c>
      <c r="B55" s="1">
        <v>1073.5771439999999</v>
      </c>
      <c r="C55" s="1">
        <v>2522.0500842184201</v>
      </c>
      <c r="D55" s="1">
        <v>3144.6789667511111</v>
      </c>
      <c r="E55" s="7">
        <f t="shared" si="27"/>
        <v>5.0995244411160545E-3</v>
      </c>
      <c r="F55" s="7">
        <f t="shared" si="10"/>
        <v>8.1161002345619959E-3</v>
      </c>
      <c r="G55" s="7">
        <f t="shared" si="11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12"/>
        <v>32807.791445855299</v>
      </c>
      <c r="L55" s="1">
        <f t="shared" si="0"/>
        <v>3073.5748919458715</v>
      </c>
      <c r="M55" s="1">
        <f t="shared" si="1"/>
        <v>923.75956161901945</v>
      </c>
      <c r="N55" s="7">
        <f t="shared" si="28"/>
        <v>-4.541462181660294E-2</v>
      </c>
      <c r="O55" s="7">
        <f t="shared" si="13"/>
        <v>2.1828133538632777E-3</v>
      </c>
      <c r="P55" s="7">
        <f t="shared" si="14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15"/>
        <v>141.93819766837814</v>
      </c>
      <c r="U55" s="1">
        <f t="shared" si="41"/>
        <v>606.72180992229414</v>
      </c>
      <c r="V55" s="1">
        <f t="shared" si="42"/>
        <v>663.64450671499844</v>
      </c>
      <c r="W55" s="7">
        <f t="shared" si="29"/>
        <v>-6.3617666547265417E-3</v>
      </c>
      <c r="X55" s="7">
        <f t="shared" si="45"/>
        <v>3.3932505191256457E-3</v>
      </c>
      <c r="Y55" s="7">
        <f t="shared" si="46"/>
        <v>-3.4195388256129666E-3</v>
      </c>
      <c r="Z55" s="4">
        <f t="shared" ref="Z55:AB57" si="52">Q54*AC55</f>
        <v>12188.303444360248</v>
      </c>
      <c r="AA55" s="4">
        <f t="shared" si="52"/>
        <v>13336.262456993791</v>
      </c>
      <c r="AB55" s="4">
        <f t="shared" si="52"/>
        <v>4319.0487389807877</v>
      </c>
      <c r="AC55" s="12">
        <f t="shared" ref="AC55:AC57" si="53">AC54*(1+AF55)</f>
        <v>2.324266156668239</v>
      </c>
      <c r="AD55" s="12">
        <f t="shared" ref="AD55:AD57" si="54">AD54*(1+AG55)</f>
        <v>2.8745885881272062</v>
      </c>
      <c r="AE55" s="12">
        <f t="shared" ref="AE55:AE57" si="55">AE54*(1+AH55)</f>
        <v>2.324833886965608</v>
      </c>
      <c r="AF55" s="11">
        <f t="shared" ref="AF55:AH57" si="56">AC$5-1</f>
        <v>-4.0504037456468023E-3</v>
      </c>
      <c r="AG55" s="11">
        <f t="shared" si="56"/>
        <v>2.9673830763510267E-4</v>
      </c>
      <c r="AH55" s="11">
        <f t="shared" si="56"/>
        <v>9.7937136394747881E-3</v>
      </c>
      <c r="AI55" s="1">
        <f t="shared" si="31"/>
        <v>53307.906874814747</v>
      </c>
      <c r="AJ55" s="1">
        <f t="shared" si="32"/>
        <v>10855.468380041209</v>
      </c>
      <c r="AK55" s="1">
        <f t="shared" si="33"/>
        <v>3926.7535133505553</v>
      </c>
      <c r="AL55" s="10">
        <f t="shared" si="49"/>
        <v>14.949431029398037</v>
      </c>
      <c r="AM55" s="10">
        <f t="shared" si="50"/>
        <v>2.2922202697550969</v>
      </c>
      <c r="AN55" s="10">
        <f t="shared" si="51"/>
        <v>0.88624920585666089</v>
      </c>
      <c r="AO55" s="7">
        <f t="shared" si="34"/>
        <v>2.0621120954280148E-2</v>
      </c>
      <c r="AP55" s="7">
        <f t="shared" si="20"/>
        <v>2.5977173653231045E-2</v>
      </c>
      <c r="AQ55" s="7">
        <f t="shared" si="21"/>
        <v>2.3564574154817608E-2</v>
      </c>
      <c r="AR55" s="1">
        <f t="shared" si="35"/>
        <v>35046.898880452107</v>
      </c>
      <c r="AS55" s="1">
        <f t="shared" si="36"/>
        <v>7740.8566921998518</v>
      </c>
      <c r="AT55" s="1">
        <f t="shared" si="37"/>
        <v>2913.5578118777248</v>
      </c>
      <c r="AU55" s="1">
        <f t="shared" si="38"/>
        <v>7009.3797760904217</v>
      </c>
      <c r="AV55" s="1">
        <f t="shared" si="39"/>
        <v>1548.1713384399704</v>
      </c>
      <c r="AW55" s="1">
        <f t="shared" si="40"/>
        <v>582.71156237554499</v>
      </c>
      <c r="AX55">
        <v>0</v>
      </c>
      <c r="AY55">
        <v>0</v>
      </c>
      <c r="AZ55">
        <v>0</v>
      </c>
      <c r="BA55">
        <f t="shared" si="4"/>
        <v>0</v>
      </c>
      <c r="BB55">
        <f t="shared" si="22"/>
        <v>0</v>
      </c>
      <c r="BC55">
        <f t="shared" si="5"/>
        <v>0</v>
      </c>
      <c r="BD55">
        <f t="shared" si="6"/>
        <v>0</v>
      </c>
      <c r="BE55">
        <f t="shared" si="7"/>
        <v>0</v>
      </c>
      <c r="BF55">
        <f t="shared" si="8"/>
        <v>0</v>
      </c>
      <c r="BG55">
        <f t="shared" si="9"/>
        <v>0</v>
      </c>
      <c r="BH55">
        <f t="shared" si="23"/>
        <v>0</v>
      </c>
      <c r="BI55">
        <f t="shared" si="24"/>
        <v>0</v>
      </c>
      <c r="BJ55">
        <f t="shared" si="25"/>
        <v>0</v>
      </c>
      <c r="BK55" s="7">
        <f t="shared" si="26"/>
        <v>-8.519125488337026E-3</v>
      </c>
      <c r="BL55" s="8">
        <f>BL$3*temperature!$I165+BL$4*temperature!$I165^2</f>
        <v>3.4199702264716842</v>
      </c>
      <c r="BM55" s="8">
        <f>BM$3*temperature!$I165+BM$4*temperature!$I165^2</f>
        <v>1.8361114156705867</v>
      </c>
      <c r="BN55" s="8">
        <f>BN$3*temperature!$I165+BN$4*temperature!$I165^2</f>
        <v>0.7442933884484475</v>
      </c>
      <c r="BO55" s="8"/>
      <c r="BP55" s="8"/>
      <c r="BQ55" s="8"/>
    </row>
    <row r="56" spans="1:69" x14ac:dyDescent="0.3">
      <c r="A56">
        <v>2010</v>
      </c>
      <c r="B56" s="1">
        <v>1077.9873738974209</v>
      </c>
      <c r="C56" s="1">
        <v>2542.461009242722</v>
      </c>
      <c r="D56" s="1">
        <v>3196.6339385416431</v>
      </c>
      <c r="E56" s="7">
        <f t="shared" si="27"/>
        <v>4.1079767039275961E-3</v>
      </c>
      <c r="F56" s="7">
        <f t="shared" si="10"/>
        <v>8.0929895690897702E-3</v>
      </c>
      <c r="G56" s="7">
        <f t="shared" si="11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12"/>
        <v>33497.908311059691</v>
      </c>
      <c r="L56" s="1">
        <f t="shared" si="0"/>
        <v>3170.2815815066274</v>
      </c>
      <c r="M56" s="1">
        <f t="shared" si="1"/>
        <v>954.21065377864261</v>
      </c>
      <c r="N56" s="7">
        <f t="shared" si="28"/>
        <v>2.1035151553658649E-2</v>
      </c>
      <c r="O56" s="7">
        <f t="shared" si="13"/>
        <v>3.1463911881298268E-2</v>
      </c>
      <c r="P56" s="7">
        <f t="shared" si="14"/>
        <v>3.2964305242213943E-2</v>
      </c>
      <c r="Q56" s="1">
        <v>5079.5387519999995</v>
      </c>
      <c r="R56" s="4">
        <f>U56*I56/1000</f>
        <v>4830.8056862347157</v>
      </c>
      <c r="S56" s="4">
        <f>V56*J56/1000</f>
        <v>2004.5680117876775</v>
      </c>
      <c r="T56" s="1">
        <f t="shared" si="15"/>
        <v>140.66722313574505</v>
      </c>
      <c r="U56" s="4">
        <f>U55*(1+X56)</f>
        <v>599.33194945816308</v>
      </c>
      <c r="V56" s="4">
        <f>V55*(1+Y56)</f>
        <v>657.17892639545073</v>
      </c>
      <c r="W56" s="7">
        <f t="shared" si="29"/>
        <v>-8.9544220901167648E-3</v>
      </c>
      <c r="X56" s="11">
        <f>U$5-1</f>
        <v>-1.217998157191269E-2</v>
      </c>
      <c r="Y56" s="11">
        <f>V$5-1</f>
        <v>-9.7425357312937999E-3</v>
      </c>
      <c r="Z56" s="4">
        <f t="shared" si="52"/>
        <v>11572.648363264367</v>
      </c>
      <c r="AA56" s="4">
        <f t="shared" si="52"/>
        <v>13523.579650465739</v>
      </c>
      <c r="AB56" s="4">
        <f t="shared" si="52"/>
        <v>4525.7999835111077</v>
      </c>
      <c r="AC56" s="12">
        <f t="shared" si="53"/>
        <v>2.3148519403213901</v>
      </c>
      <c r="AD56" s="12">
        <f t="shared" si="54"/>
        <v>2.8754415886799944</v>
      </c>
      <c r="AE56" s="12">
        <f t="shared" si="55"/>
        <v>2.3476026443138962</v>
      </c>
      <c r="AF56" s="11">
        <f t="shared" si="56"/>
        <v>-4.0504037456468023E-3</v>
      </c>
      <c r="AG56" s="11">
        <f t="shared" si="56"/>
        <v>2.9673830763510267E-4</v>
      </c>
      <c r="AH56" s="11">
        <f t="shared" si="56"/>
        <v>9.7937136394747881E-3</v>
      </c>
      <c r="AI56" s="1">
        <f t="shared" si="31"/>
        <v>54986.495963423695</v>
      </c>
      <c r="AJ56" s="1">
        <f t="shared" si="32"/>
        <v>11318.092880477059</v>
      </c>
      <c r="AK56" s="1">
        <f t="shared" si="33"/>
        <v>4116.7897243910447</v>
      </c>
      <c r="AL56" s="10">
        <f t="shared" si="49"/>
        <v>15.257705054852922</v>
      </c>
      <c r="AM56" s="10">
        <f t="shared" si="50"/>
        <v>2.3517656737539809</v>
      </c>
      <c r="AN56" s="10">
        <f t="shared" si="51"/>
        <v>0.90713329098771844</v>
      </c>
      <c r="AO56" s="7">
        <f t="shared" si="34"/>
        <v>2.0621120954280148E-2</v>
      </c>
      <c r="AP56" s="7">
        <f t="shared" si="20"/>
        <v>2.5977173653231045E-2</v>
      </c>
      <c r="AQ56" s="7">
        <f t="shared" si="21"/>
        <v>2.3564574154817608E-2</v>
      </c>
      <c r="AR56" s="1">
        <f t="shared" si="35"/>
        <v>36110.322211354614</v>
      </c>
      <c r="AS56" s="1">
        <f t="shared" si="36"/>
        <v>8060.3173095367674</v>
      </c>
      <c r="AT56" s="1">
        <f t="shared" si="37"/>
        <v>3050.2621608647241</v>
      </c>
      <c r="AU56" s="1">
        <f t="shared" si="38"/>
        <v>7222.0644422709229</v>
      </c>
      <c r="AV56" s="1">
        <f t="shared" si="39"/>
        <v>1612.0634619073535</v>
      </c>
      <c r="AW56" s="1">
        <f t="shared" si="40"/>
        <v>610.0524321729448</v>
      </c>
      <c r="AX56">
        <v>0</v>
      </c>
      <c r="AY56">
        <v>0</v>
      </c>
      <c r="AZ56">
        <v>0</v>
      </c>
      <c r="BA56">
        <f t="shared" si="4"/>
        <v>0</v>
      </c>
      <c r="BB56">
        <f t="shared" si="22"/>
        <v>0</v>
      </c>
      <c r="BC56">
        <f t="shared" si="5"/>
        <v>0</v>
      </c>
      <c r="BD56">
        <f t="shared" si="6"/>
        <v>0</v>
      </c>
      <c r="BE56">
        <f t="shared" si="7"/>
        <v>0</v>
      </c>
      <c r="BF56">
        <f t="shared" si="8"/>
        <v>0</v>
      </c>
      <c r="BG56">
        <f t="shared" si="9"/>
        <v>0</v>
      </c>
      <c r="BH56">
        <f t="shared" si="23"/>
        <v>0</v>
      </c>
      <c r="BI56">
        <f t="shared" si="24"/>
        <v>0</v>
      </c>
      <c r="BJ56">
        <f t="shared" si="25"/>
        <v>0</v>
      </c>
      <c r="BK56" s="7">
        <f t="shared" si="26"/>
        <v>4.7671804232349374E-2</v>
      </c>
      <c r="BL56" s="8">
        <f>BL$3*temperature!$I166+BL$4*temperature!$I166^2</f>
        <v>3.4558342210054338</v>
      </c>
      <c r="BM56" s="8">
        <f>BM$3*temperature!$I166+BM$4*temperature!$I166^2</f>
        <v>1.8462057798324336</v>
      </c>
      <c r="BN56" s="8">
        <f>BN$3*temperature!$I166+BN$4*temperature!$I166^2</f>
        <v>0.73717064881289907</v>
      </c>
      <c r="BO56" s="8"/>
      <c r="BP56" s="8"/>
      <c r="BQ56" s="8"/>
    </row>
    <row r="57" spans="1:69" x14ac:dyDescent="0.3">
      <c r="A57">
        <f>1+A56</f>
        <v>2011</v>
      </c>
      <c r="B57" s="4">
        <f>B56*(1+E57)</f>
        <v>1082.1943035655645</v>
      </c>
      <c r="C57" s="4">
        <f>C56*(1+F57)</f>
        <v>2562.0083141489599</v>
      </c>
      <c r="D57" s="4">
        <f>D56*(1+G57)</f>
        <v>3246.8066195894371</v>
      </c>
      <c r="E57" s="11">
        <f>E56*$E$5</f>
        <v>3.9025778687312163E-3</v>
      </c>
      <c r="F57" s="11">
        <f>F56*$E$5</f>
        <v>7.6883400906352815E-3</v>
      </c>
      <c r="G57" s="11">
        <f>G56*$E$5</f>
        <v>1.5695472804334785E-2</v>
      </c>
      <c r="H57" s="4">
        <f>AR57</f>
        <v>37191.354770352256</v>
      </c>
      <c r="I57" s="4">
        <f>AS57</f>
        <v>8387.8456859616163</v>
      </c>
      <c r="J57" s="4">
        <f>AT57</f>
        <v>3190.4426309979572</v>
      </c>
      <c r="K57" s="4">
        <f t="shared" ref="K57" si="57">H57/B57*1000</f>
        <v>34366.614800887306</v>
      </c>
      <c r="L57" s="4">
        <f t="shared" ref="L57" si="58">I57/C57*1000</f>
        <v>3273.9338274738834</v>
      </c>
      <c r="M57" s="4">
        <f t="shared" ref="M57" si="59">J57/D57*1000</f>
        <v>982.64017688906665</v>
      </c>
      <c r="N57" s="11">
        <f t="shared" ref="N57" si="60">K57/K56-1</f>
        <v>2.5933156236528365E-2</v>
      </c>
      <c r="O57" s="11">
        <f t="shared" ref="O57" si="61">L57/L56-1</f>
        <v>3.2694965195487979E-2</v>
      </c>
      <c r="P57" s="11">
        <f t="shared" ref="P57" si="62">M57/M56-1</f>
        <v>2.9793759897611682E-2</v>
      </c>
      <c r="Q57" s="4">
        <f>T57*H57/1000</f>
        <v>5175.4453466283476</v>
      </c>
      <c r="R57" s="4">
        <f>U57*I57/1000</f>
        <v>4965.8738737776584</v>
      </c>
      <c r="S57" s="4">
        <f>V57*J57/1000</f>
        <v>2076.2645695215674</v>
      </c>
      <c r="T57" s="4">
        <f>T56*(1+W57)</f>
        <v>139.15721485774014</v>
      </c>
      <c r="U57" s="4">
        <f>U56*(1+X57)</f>
        <v>592.0320973583041</v>
      </c>
      <c r="V57" s="4">
        <f>V56*(1+Y57)</f>
        <v>650.77633722318978</v>
      </c>
      <c r="W57" s="11">
        <f>T$5-1</f>
        <v>-1.0734613539272964E-2</v>
      </c>
      <c r="X57" s="11">
        <f>U$5-1</f>
        <v>-1.217998157191269E-2</v>
      </c>
      <c r="Y57" s="11">
        <f>V$5-1</f>
        <v>-9.7425357312937999E-3</v>
      </c>
      <c r="Z57" s="4">
        <f t="shared" si="52"/>
        <v>11710.753949059279</v>
      </c>
      <c r="AA57" s="4">
        <f t="shared" si="52"/>
        <v>13894.821479715458</v>
      </c>
      <c r="AB57" s="4">
        <f t="shared" si="52"/>
        <v>4752.017687831225</v>
      </c>
      <c r="AC57" s="12">
        <f t="shared" si="53"/>
        <v>2.3054758553516947</v>
      </c>
      <c r="AD57" s="12">
        <f t="shared" si="54"/>
        <v>2.8762948423507231</v>
      </c>
      <c r="AE57" s="12">
        <f t="shared" si="55"/>
        <v>2.3705943923515802</v>
      </c>
      <c r="AF57" s="11">
        <f t="shared" si="56"/>
        <v>-4.0504037456468023E-3</v>
      </c>
      <c r="AG57" s="11">
        <f t="shared" si="56"/>
        <v>2.9673830763510267E-4</v>
      </c>
      <c r="AH57" s="11">
        <f t="shared" si="56"/>
        <v>9.7937136394747881E-3</v>
      </c>
      <c r="AI57" s="1">
        <f t="shared" ref="AI57:AI120" si="63">(1-$AI$5)*AI56+AU56</f>
        <v>56709.910809352252</v>
      </c>
      <c r="AJ57" s="1">
        <f t="shared" ref="AJ57:AJ120" si="64">(1-$AI$5)*AJ56+AV56</f>
        <v>11798.347054336708</v>
      </c>
      <c r="AK57" s="1">
        <f t="shared" ref="AK57:AK120" si="65">(1-$AI$5)*AK56+AW56</f>
        <v>4315.1631841248854</v>
      </c>
      <c r="AL57" s="10">
        <f>AL56*(1+AO57)</f>
        <v>15.569189726459566</v>
      </c>
      <c r="AM57" s="10">
        <f>AM56*(1+AP57)</f>
        <v>2.4122469767998078</v>
      </c>
      <c r="AN57" s="10">
        <f>AN56*(1+AQ57)</f>
        <v>0.92829573859446435</v>
      </c>
      <c r="AO57" s="7">
        <f>AO$5*AO56</f>
        <v>2.0414909744737347E-2</v>
      </c>
      <c r="AP57" s="7">
        <f>AP$5*AP56</f>
        <v>2.5717401916698735E-2</v>
      </c>
      <c r="AQ57" s="7">
        <f>AQ$5*AQ56</f>
        <v>2.3328928413269431E-2</v>
      </c>
      <c r="AR57" s="1">
        <f t="shared" ref="AR57:AR60" si="66">AL57*AI57^$AR$5*B57^(1-$AR$5)</f>
        <v>37191.354770352256</v>
      </c>
      <c r="AS57" s="1">
        <f t="shared" ref="AS57:AS60" si="67">AM57*AJ57^$AR$5*C57^(1-$AR$5)</f>
        <v>8387.8456859616163</v>
      </c>
      <c r="AT57" s="1">
        <f t="shared" ref="AT57:AT60" si="68">AN57*AK57^$AR$5*D57^(1-$AR$5)</f>
        <v>3190.4426309979572</v>
      </c>
      <c r="AU57" s="1">
        <f t="shared" ref="AU57:AU120" si="69">$AU$5*AR57</f>
        <v>7438.2709540704518</v>
      </c>
      <c r="AV57" s="1">
        <f t="shared" ref="AV57:AV120" si="70">$AU$5*AS57</f>
        <v>1677.5691371923233</v>
      </c>
      <c r="AW57" s="1">
        <f t="shared" ref="AW57:AW120" si="71">$AU$5*AT57</f>
        <v>638.08852619959146</v>
      </c>
      <c r="AX57">
        <v>0</v>
      </c>
      <c r="AY57">
        <v>0</v>
      </c>
      <c r="AZ57">
        <v>0</v>
      </c>
      <c r="BA57">
        <f t="shared" si="4"/>
        <v>0</v>
      </c>
      <c r="BB57">
        <f t="shared" si="22"/>
        <v>0</v>
      </c>
      <c r="BC57">
        <f t="shared" si="5"/>
        <v>0</v>
      </c>
      <c r="BD57">
        <f t="shared" si="6"/>
        <v>0</v>
      </c>
      <c r="BE57">
        <f t="shared" si="7"/>
        <v>0</v>
      </c>
      <c r="BF57">
        <f t="shared" si="8"/>
        <v>0</v>
      </c>
      <c r="BG57">
        <f t="shared" si="9"/>
        <v>0</v>
      </c>
      <c r="BH57">
        <f t="shared" si="23"/>
        <v>0</v>
      </c>
      <c r="BI57">
        <f t="shared" si="24"/>
        <v>0</v>
      </c>
      <c r="BJ57">
        <f t="shared" si="25"/>
        <v>0</v>
      </c>
      <c r="BK57" s="7">
        <f t="shared" si="26"/>
        <v>5.171791401868428E-2</v>
      </c>
      <c r="BL57" s="8">
        <f>BL$3*temperature!$I167+BL$4*temperature!$I167^2</f>
        <v>3.490054464598543</v>
      </c>
      <c r="BM57" s="8">
        <f>BM$3*temperature!$I167+BM$4*temperature!$I167^2</f>
        <v>1.8548538452477714</v>
      </c>
      <c r="BN57" s="8">
        <f>BN$3*temperature!$I167+BN$4*temperature!$I167^2</f>
        <v>0.72877138603874991</v>
      </c>
      <c r="BO57" s="8"/>
      <c r="BP57" s="8"/>
      <c r="BQ57" s="8"/>
    </row>
    <row r="58" spans="1:69" x14ac:dyDescent="0.3">
      <c r="A58">
        <f t="shared" ref="A58:A121" si="72">1+A57</f>
        <v>2012</v>
      </c>
      <c r="B58" s="4">
        <f t="shared" ref="B58:B121" si="73">B57*(1+E58)</f>
        <v>1086.2064837273883</v>
      </c>
      <c r="C58" s="4">
        <f t="shared" ref="C58:C121" si="74">C57*(1+F58)</f>
        <v>2580.7210258214618</v>
      </c>
      <c r="D58" s="4">
        <f t="shared" ref="D58:D121" si="75">D57*(1+G58)</f>
        <v>3295.2187763382026</v>
      </c>
      <c r="E58" s="11">
        <f t="shared" ref="E58:E121" si="76">E57*$E$5</f>
        <v>3.7074489752946553E-3</v>
      </c>
      <c r="F58" s="11">
        <f t="shared" ref="F58:F121" si="77">F57*$E$5</f>
        <v>7.303923086103517E-3</v>
      </c>
      <c r="G58" s="11">
        <f t="shared" ref="G58:G121" si="78">G57*$E$5</f>
        <v>1.4910699164118045E-2</v>
      </c>
      <c r="H58" s="4">
        <f t="shared" ref="H58:H121" si="79">AR58</f>
        <v>38289.802272710556</v>
      </c>
      <c r="I58" s="4">
        <f t="shared" ref="I58:I121" si="80">AS58</f>
        <v>8723.4200775481604</v>
      </c>
      <c r="J58" s="4">
        <f t="shared" ref="J58:J121" si="81">AT58</f>
        <v>3334.0416588395269</v>
      </c>
      <c r="K58" s="4">
        <f t="shared" ref="K58:K121" si="82">H58/B58*1000</f>
        <v>35250.942473954492</v>
      </c>
      <c r="L58" s="4">
        <f t="shared" ref="L58:L121" si="83">I58/C58*1000</f>
        <v>3380.2259098390664</v>
      </c>
      <c r="M58" s="4">
        <f t="shared" ref="M58:M121" si="84">J58/D58*1000</f>
        <v>1011.7815796571983</v>
      </c>
      <c r="N58" s="11">
        <f t="shared" ref="N58:N121" si="85">K58/K57-1</f>
        <v>2.5732172871572923E-2</v>
      </c>
      <c r="O58" s="11">
        <f t="shared" ref="O58:O121" si="86">L58/L57-1</f>
        <v>3.2466166992506373E-2</v>
      </c>
      <c r="P58" s="11">
        <f t="shared" ref="P58:P121" si="87">M58/M57-1</f>
        <v>2.9656229669328349E-2</v>
      </c>
      <c r="Q58" s="4">
        <f t="shared" ref="Q58:Q121" si="88">T58*H58/1000</f>
        <v>5271.10497633862</v>
      </c>
      <c r="R58" s="4">
        <f t="shared" ref="R58:R121" si="89">U58*I58/1000</f>
        <v>5101.6406255620414</v>
      </c>
      <c r="S58" s="4">
        <f t="shared" ref="S58:S121" si="90">V58*J58/1000</f>
        <v>2148.5768888938487</v>
      </c>
      <c r="T58" s="4">
        <f t="shared" ref="T58:T121" si="91">T57*(1+W58)</f>
        <v>137.66341593504072</v>
      </c>
      <c r="U58" s="4">
        <f t="shared" ref="U58:U121" si="92">U57*(1+X58)</f>
        <v>584.82115732249918</v>
      </c>
      <c r="V58" s="4">
        <f t="shared" ref="V58:V121" si="93">V57*(1+Y58)</f>
        <v>644.43612550471232</v>
      </c>
      <c r="W58" s="11">
        <f t="shared" ref="W58:W121" si="94">T$5-1</f>
        <v>-1.0734613539272964E-2</v>
      </c>
      <c r="X58" s="11">
        <f t="shared" ref="X58:X121" si="95">U$5-1</f>
        <v>-1.217998157191269E-2</v>
      </c>
      <c r="Y58" s="11">
        <f t="shared" ref="Y58:Y121" si="96">V$5-1</f>
        <v>-9.7425357312937999E-3</v>
      </c>
      <c r="Z58" s="4">
        <f t="shared" ref="Z58:Z60" si="97">Q57*AC58</f>
        <v>11883.535419541931</v>
      </c>
      <c r="AA58" s="4">
        <f t="shared" ref="AA58:AA60" si="98">R57*AD58</f>
        <v>14287.555818346813</v>
      </c>
      <c r="AB58" s="4">
        <f t="shared" ref="AB58:AB60" si="99">S57*AE58</f>
        <v>4970.1856194244674</v>
      </c>
      <c r="AC58" s="12">
        <f t="shared" ref="AC58:AC121" si="100">AC57*(1+AF58)</f>
        <v>2.29613774731168</v>
      </c>
      <c r="AD58" s="12">
        <f t="shared" ref="AD58:AD121" si="101">AD57*(1+AG58)</f>
        <v>2.8771483492145018</v>
      </c>
      <c r="AE58" s="12">
        <f t="shared" ref="AE58:AE121" si="102">AE57*(1+AH58)</f>
        <v>2.3938113149856162</v>
      </c>
      <c r="AF58" s="11">
        <f t="shared" ref="AF58:AF121" si="103">AC$5-1</f>
        <v>-4.0504037456468023E-3</v>
      </c>
      <c r="AG58" s="11">
        <f t="shared" ref="AG58:AG121" si="104">AD$5-1</f>
        <v>2.9673830763510267E-4</v>
      </c>
      <c r="AH58" s="11">
        <f t="shared" ref="AH58:AH121" si="105">AE$5-1</f>
        <v>9.7937136394747881E-3</v>
      </c>
      <c r="AI58" s="1">
        <f t="shared" si="63"/>
        <v>58477.190682487482</v>
      </c>
      <c r="AJ58" s="1">
        <f t="shared" si="64"/>
        <v>12296.081486095361</v>
      </c>
      <c r="AK58" s="1">
        <f t="shared" si="65"/>
        <v>4521.7353919119887</v>
      </c>
      <c r="AL58" s="10">
        <f t="shared" ref="AL58:AL121" si="106">AL57*(1+AO58)</f>
        <v>15.883854893493284</v>
      </c>
      <c r="AM58" s="10">
        <f t="shared" ref="AM58:AM121" si="107">AM57*(1+AP58)</f>
        <v>2.4736633345742631</v>
      </c>
      <c r="AN58" s="10">
        <f t="shared" ref="AN58:AN121" si="108">AN57*(1+AQ58)</f>
        <v>0.94973532197815758</v>
      </c>
      <c r="AO58" s="7">
        <f t="shared" ref="AO58:AO121" si="109">AO$5*AO57</f>
        <v>2.0210760647289973E-2</v>
      </c>
      <c r="AP58" s="7">
        <f t="shared" ref="AP58:AP121" si="110">AP$5*AP57</f>
        <v>2.5460227897531749E-2</v>
      </c>
      <c r="AQ58" s="7">
        <f t="shared" ref="AQ58:AQ121" si="111">AQ$5*AQ57</f>
        <v>2.3095639129136737E-2</v>
      </c>
      <c r="AR58" s="1">
        <f t="shared" si="66"/>
        <v>38289.802272710556</v>
      </c>
      <c r="AS58" s="1">
        <f t="shared" si="67"/>
        <v>8723.4200775481604</v>
      </c>
      <c r="AT58" s="1">
        <f t="shared" si="68"/>
        <v>3334.0416588395269</v>
      </c>
      <c r="AU58" s="1">
        <f t="shared" si="69"/>
        <v>7657.9604545421116</v>
      </c>
      <c r="AV58" s="1">
        <f t="shared" si="70"/>
        <v>1744.6840155096322</v>
      </c>
      <c r="AW58" s="1">
        <f t="shared" si="71"/>
        <v>666.80833176790543</v>
      </c>
      <c r="AX58">
        <v>0</v>
      </c>
      <c r="AY58">
        <v>0</v>
      </c>
      <c r="AZ58">
        <v>0</v>
      </c>
      <c r="BA58">
        <f t="shared" si="4"/>
        <v>0</v>
      </c>
      <c r="BB58">
        <f t="shared" si="22"/>
        <v>0</v>
      </c>
      <c r="BC58">
        <f t="shared" si="5"/>
        <v>0</v>
      </c>
      <c r="BD58">
        <f t="shared" si="6"/>
        <v>0</v>
      </c>
      <c r="BE58">
        <f t="shared" si="7"/>
        <v>0</v>
      </c>
      <c r="BF58">
        <f t="shared" si="8"/>
        <v>0</v>
      </c>
      <c r="BG58">
        <f t="shared" si="9"/>
        <v>0</v>
      </c>
      <c r="BH58">
        <f t="shared" si="23"/>
        <v>0</v>
      </c>
      <c r="BI58">
        <f t="shared" si="24"/>
        <v>0</v>
      </c>
      <c r="BJ58">
        <f t="shared" si="25"/>
        <v>0</v>
      </c>
      <c r="BK58" s="7">
        <f t="shared" si="26"/>
        <v>5.1800204936879507E-2</v>
      </c>
      <c r="BL58" s="8">
        <f>BL$3*temperature!$I168+BL$4*temperature!$I168^2</f>
        <v>3.5225599385444202</v>
      </c>
      <c r="BM58" s="8">
        <f>BM$3*temperature!$I168+BM$4*temperature!$I168^2</f>
        <v>1.8619925881259525</v>
      </c>
      <c r="BN58" s="8">
        <f>BN$3*temperature!$I168+BN$4*temperature!$I168^2</f>
        <v>0.7190395740162574</v>
      </c>
      <c r="BO58" s="8"/>
      <c r="BP58" s="8"/>
      <c r="BQ58" s="8"/>
    </row>
    <row r="59" spans="1:69" x14ac:dyDescent="0.3">
      <c r="A59">
        <f t="shared" si="72"/>
        <v>2013</v>
      </c>
      <c r="B59" s="4">
        <f t="shared" si="73"/>
        <v>1090.0321860866893</v>
      </c>
      <c r="C59" s="4">
        <f t="shared" si="74"/>
        <v>2598.6279443067874</v>
      </c>
      <c r="D59" s="4">
        <f t="shared" si="75"/>
        <v>3341.8960913994383</v>
      </c>
      <c r="E59" s="11">
        <f t="shared" si="76"/>
        <v>3.5220765265299224E-3</v>
      </c>
      <c r="F59" s="11">
        <f t="shared" si="77"/>
        <v>6.9387269317983408E-3</v>
      </c>
      <c r="G59" s="11">
        <f t="shared" si="78"/>
        <v>1.4165164205912142E-2</v>
      </c>
      <c r="H59" s="4">
        <f t="shared" si="79"/>
        <v>39405.476324541247</v>
      </c>
      <c r="I59" s="4">
        <f t="shared" si="80"/>
        <v>9067.0190675271242</v>
      </c>
      <c r="J59" s="4">
        <f t="shared" si="81"/>
        <v>3481.0018618386325</v>
      </c>
      <c r="K59" s="4">
        <f t="shared" si="82"/>
        <v>36150.745663768284</v>
      </c>
      <c r="L59" s="4">
        <f t="shared" si="83"/>
        <v>3489.156301652044</v>
      </c>
      <c r="M59" s="4">
        <f t="shared" si="84"/>
        <v>1041.6248041934011</v>
      </c>
      <c r="N59" s="11">
        <f t="shared" si="85"/>
        <v>2.5525649150476504E-2</v>
      </c>
      <c r="O59" s="11">
        <f t="shared" si="86"/>
        <v>3.2225772690489762E-2</v>
      </c>
      <c r="P59" s="11">
        <f t="shared" si="87"/>
        <v>2.949571838055598E-2</v>
      </c>
      <c r="Q59" s="4">
        <f t="shared" si="88"/>
        <v>5366.4605000696056</v>
      </c>
      <c r="R59" s="4">
        <f t="shared" si="89"/>
        <v>5237.9992020132186</v>
      </c>
      <c r="S59" s="4">
        <f t="shared" si="90"/>
        <v>2221.4280844987065</v>
      </c>
      <c r="T59" s="4">
        <f t="shared" si="91"/>
        <v>136.18565236648186</v>
      </c>
      <c r="U59" s="4">
        <f t="shared" si="92"/>
        <v>577.69804640344648</v>
      </c>
      <c r="V59" s="4">
        <f t="shared" si="93"/>
        <v>638.15768352544615</v>
      </c>
      <c r="W59" s="11">
        <f t="shared" si="94"/>
        <v>-1.0734613539272964E-2</v>
      </c>
      <c r="X59" s="11">
        <f t="shared" si="95"/>
        <v>-1.217998157191269E-2</v>
      </c>
      <c r="Y59" s="11">
        <f t="shared" si="96"/>
        <v>-9.7425357312937999E-3</v>
      </c>
      <c r="Z59" s="4">
        <f t="shared" si="97"/>
        <v>12054.16032802589</v>
      </c>
      <c r="AA59" s="4">
        <f t="shared" si="98"/>
        <v>14682.532481495164</v>
      </c>
      <c r="AB59" s="4">
        <f t="shared" si="99"/>
        <v>5193.6595543340809</v>
      </c>
      <c r="AC59" s="12">
        <f t="shared" si="100"/>
        <v>2.2868374623794478</v>
      </c>
      <c r="AD59" s="12">
        <f t="shared" si="101"/>
        <v>2.8780021093464629</v>
      </c>
      <c r="AE59" s="12">
        <f t="shared" si="102"/>
        <v>2.4172556175115201</v>
      </c>
      <c r="AF59" s="11">
        <f t="shared" si="103"/>
        <v>-4.0504037456468023E-3</v>
      </c>
      <c r="AG59" s="11">
        <f t="shared" si="104"/>
        <v>2.9673830763510267E-4</v>
      </c>
      <c r="AH59" s="11">
        <f t="shared" si="105"/>
        <v>9.7937136394747881E-3</v>
      </c>
      <c r="AI59" s="1">
        <f t="shared" si="63"/>
        <v>60287.432068780843</v>
      </c>
      <c r="AJ59" s="1">
        <f t="shared" si="64"/>
        <v>12811.157352995458</v>
      </c>
      <c r="AK59" s="1">
        <f t="shared" si="65"/>
        <v>4736.3701844886955</v>
      </c>
      <c r="AL59" s="10">
        <f t="shared" si="106"/>
        <v>16.201669435007876</v>
      </c>
      <c r="AM59" s="10">
        <f t="shared" si="107"/>
        <v>2.5360135664918921</v>
      </c>
      <c r="AN59" s="10">
        <f t="shared" si="108"/>
        <v>0.97145071880011358</v>
      </c>
      <c r="AO59" s="7">
        <f t="shared" si="109"/>
        <v>2.0008653040817073E-2</v>
      </c>
      <c r="AP59" s="7">
        <f t="shared" si="110"/>
        <v>2.5205625618556431E-2</v>
      </c>
      <c r="AQ59" s="7">
        <f t="shared" si="111"/>
        <v>2.2864682737845369E-2</v>
      </c>
      <c r="AR59" s="1">
        <f t="shared" si="66"/>
        <v>39405.476324541247</v>
      </c>
      <c r="AS59" s="1">
        <f t="shared" si="67"/>
        <v>9067.0190675271242</v>
      </c>
      <c r="AT59" s="1">
        <f t="shared" si="68"/>
        <v>3481.0018618386325</v>
      </c>
      <c r="AU59" s="1">
        <f t="shared" si="69"/>
        <v>7881.0952649082501</v>
      </c>
      <c r="AV59" s="1">
        <f t="shared" si="70"/>
        <v>1813.403813505425</v>
      </c>
      <c r="AW59" s="1">
        <f t="shared" si="71"/>
        <v>696.20037236772657</v>
      </c>
      <c r="AX59">
        <v>0</v>
      </c>
      <c r="AY59">
        <v>0</v>
      </c>
      <c r="AZ59">
        <v>0</v>
      </c>
      <c r="BA59">
        <f t="shared" si="4"/>
        <v>0</v>
      </c>
      <c r="BB59">
        <f t="shared" si="22"/>
        <v>0</v>
      </c>
      <c r="BC59">
        <f t="shared" si="5"/>
        <v>0</v>
      </c>
      <c r="BD59">
        <f t="shared" si="6"/>
        <v>0</v>
      </c>
      <c r="BE59">
        <f t="shared" si="7"/>
        <v>0</v>
      </c>
      <c r="BF59">
        <f t="shared" si="8"/>
        <v>0</v>
      </c>
      <c r="BG59">
        <f t="shared" si="9"/>
        <v>0</v>
      </c>
      <c r="BH59">
        <f t="shared" si="23"/>
        <v>0</v>
      </c>
      <c r="BI59">
        <f t="shared" si="24"/>
        <v>0</v>
      </c>
      <c r="BJ59">
        <f t="shared" si="25"/>
        <v>0</v>
      </c>
      <c r="BK59" s="7">
        <f t="shared" si="26"/>
        <v>5.186228683269653E-2</v>
      </c>
      <c r="BL59" s="8">
        <f>BL$3*temperature!$I169+BL$4*temperature!$I169^2</f>
        <v>3.5532729968225971</v>
      </c>
      <c r="BM59" s="8">
        <f>BM$3*temperature!$I169+BM$4*temperature!$I169^2</f>
        <v>1.8675539159616283</v>
      </c>
      <c r="BN59" s="8">
        <f>BN$3*temperature!$I169+BN$4*temperature!$I169^2</f>
        <v>0.70791528252494595</v>
      </c>
      <c r="BO59" s="8"/>
      <c r="BP59" s="8"/>
      <c r="BQ59" s="8"/>
    </row>
    <row r="60" spans="1:69" x14ac:dyDescent="0.3">
      <c r="A60">
        <f t="shared" si="72"/>
        <v>2014</v>
      </c>
      <c r="B60" s="4">
        <f t="shared" si="73"/>
        <v>1093.6794040236784</v>
      </c>
      <c r="C60" s="4">
        <f t="shared" si="74"/>
        <v>2615.7575555245285</v>
      </c>
      <c r="D60" s="4">
        <f t="shared" si="75"/>
        <v>3386.8676729485187</v>
      </c>
      <c r="E60" s="11">
        <f t="shared" si="76"/>
        <v>3.3459727002034261E-3</v>
      </c>
      <c r="F60" s="11">
        <f t="shared" si="77"/>
        <v>6.5917905852084235E-3</v>
      </c>
      <c r="G60" s="11">
        <f t="shared" si="78"/>
        <v>1.3456905995616535E-2</v>
      </c>
      <c r="H60" s="4">
        <f t="shared" si="79"/>
        <v>40538.19408886286</v>
      </c>
      <c r="I60" s="4">
        <f t="shared" si="80"/>
        <v>9418.6216664414496</v>
      </c>
      <c r="J60" s="4">
        <f t="shared" si="81"/>
        <v>3631.2663652454685</v>
      </c>
      <c r="K60" s="4">
        <f t="shared" si="82"/>
        <v>37065.884151901977</v>
      </c>
      <c r="L60" s="4">
        <f t="shared" si="83"/>
        <v>3600.7242515840758</v>
      </c>
      <c r="M60" s="4">
        <f t="shared" si="84"/>
        <v>1072.1606852989869</v>
      </c>
      <c r="N60" s="11">
        <f t="shared" si="85"/>
        <v>2.5314512089051666E-2</v>
      </c>
      <c r="O60" s="11">
        <f t="shared" si="86"/>
        <v>3.1975623986580048E-2</v>
      </c>
      <c r="P60" s="11">
        <f t="shared" si="87"/>
        <v>2.9315623996907236E-2</v>
      </c>
      <c r="Q60" s="4">
        <f t="shared" si="88"/>
        <v>5461.4576077152651</v>
      </c>
      <c r="R60" s="4">
        <f t="shared" si="89"/>
        <v>5374.8466032670513</v>
      </c>
      <c r="S60" s="4">
        <f t="shared" si="90"/>
        <v>2294.7439538259314</v>
      </c>
      <c r="T60" s="4">
        <f t="shared" si="91"/>
        <v>134.7237520187339</v>
      </c>
      <c r="U60" s="4">
        <f t="shared" si="92"/>
        <v>570.66169484412251</v>
      </c>
      <c r="V60" s="4">
        <f t="shared" si="93"/>
        <v>631.94040949149985</v>
      </c>
      <c r="W60" s="11">
        <f t="shared" si="94"/>
        <v>-1.0734613539272964E-2</v>
      </c>
      <c r="X60" s="11">
        <f t="shared" si="95"/>
        <v>-1.217998157191269E-2</v>
      </c>
      <c r="Y60" s="11">
        <f t="shared" si="96"/>
        <v>-9.7425357312937999E-3</v>
      </c>
      <c r="Z60" s="4">
        <f t="shared" si="97"/>
        <v>12222.51545428879</v>
      </c>
      <c r="AA60" s="4">
        <f t="shared" si="98"/>
        <v>15079.446074051251</v>
      </c>
      <c r="AB60" s="4">
        <f t="shared" si="99"/>
        <v>5422.3494031663949</v>
      </c>
      <c r="AC60" s="12">
        <f t="shared" si="100"/>
        <v>2.2775748473561408</v>
      </c>
      <c r="AD60" s="12">
        <f t="shared" si="101"/>
        <v>2.8788561228217606</v>
      </c>
      <c r="AE60" s="12">
        <f t="shared" si="102"/>
        <v>2.4409295268228397</v>
      </c>
      <c r="AF60" s="11">
        <f t="shared" si="103"/>
        <v>-4.0504037456468023E-3</v>
      </c>
      <c r="AG60" s="11">
        <f t="shared" si="104"/>
        <v>2.9673830763510267E-4</v>
      </c>
      <c r="AH60" s="11">
        <f t="shared" si="105"/>
        <v>9.7937136394747881E-3</v>
      </c>
      <c r="AI60" s="1">
        <f t="shared" si="63"/>
        <v>62139.784126811006</v>
      </c>
      <c r="AJ60" s="1">
        <f t="shared" si="64"/>
        <v>13343.445431201339</v>
      </c>
      <c r="AK60" s="1">
        <f t="shared" si="65"/>
        <v>4958.9335384075521</v>
      </c>
      <c r="AL60" s="10">
        <f t="shared" si="106"/>
        <v>16.522601281590887</v>
      </c>
      <c r="AM60" s="10">
        <f t="shared" si="107"/>
        <v>2.5992961569272608</v>
      </c>
      <c r="AN60" s="10">
        <f t="shared" si="108"/>
        <v>0.99344051215612184</v>
      </c>
      <c r="AO60" s="7">
        <f t="shared" si="109"/>
        <v>1.9808566510408902E-2</v>
      </c>
      <c r="AP60" s="7">
        <f t="shared" si="110"/>
        <v>2.4953569362370868E-2</v>
      </c>
      <c r="AQ60" s="7">
        <f t="shared" si="111"/>
        <v>2.2636035910466916E-2</v>
      </c>
      <c r="AR60" s="1">
        <f t="shared" si="66"/>
        <v>40538.19408886286</v>
      </c>
      <c r="AS60" s="1">
        <f t="shared" si="67"/>
        <v>9418.6216664414496</v>
      </c>
      <c r="AT60" s="1">
        <f t="shared" si="68"/>
        <v>3631.2663652454685</v>
      </c>
      <c r="AU60" s="1">
        <f t="shared" si="69"/>
        <v>8107.6388177725721</v>
      </c>
      <c r="AV60" s="1">
        <f t="shared" si="70"/>
        <v>1883.7243332882899</v>
      </c>
      <c r="AW60" s="1">
        <f t="shared" si="71"/>
        <v>726.25327304909376</v>
      </c>
      <c r="AX60">
        <v>0</v>
      </c>
      <c r="AY60">
        <v>0</v>
      </c>
      <c r="AZ60">
        <v>0</v>
      </c>
      <c r="BA60">
        <f t="shared" si="4"/>
        <v>0</v>
      </c>
      <c r="BB60">
        <f t="shared" si="22"/>
        <v>0</v>
      </c>
      <c r="BC60">
        <f t="shared" si="5"/>
        <v>0</v>
      </c>
      <c r="BD60">
        <f t="shared" si="6"/>
        <v>0</v>
      </c>
      <c r="BE60">
        <f t="shared" si="7"/>
        <v>0</v>
      </c>
      <c r="BF60">
        <f t="shared" si="8"/>
        <v>0</v>
      </c>
      <c r="BG60">
        <f t="shared" si="9"/>
        <v>0</v>
      </c>
      <c r="BH60">
        <f t="shared" si="23"/>
        <v>0</v>
      </c>
      <c r="BI60">
        <f t="shared" si="24"/>
        <v>0</v>
      </c>
      <c r="BJ60">
        <f t="shared" si="25"/>
        <v>0</v>
      </c>
      <c r="BK60" s="7">
        <f t="shared" si="26"/>
        <v>5.1905794116508169E-2</v>
      </c>
      <c r="BL60" s="8">
        <f>BL$3*temperature!$I170+BL$4*temperature!$I170^2</f>
        <v>3.5821064707471693</v>
      </c>
      <c r="BM60" s="8">
        <f>BM$3*temperature!$I170+BM$4*temperature!$I170^2</f>
        <v>1.8714641466575659</v>
      </c>
      <c r="BN60" s="8">
        <f>BN$3*temperature!$I170+BN$4*temperature!$I170^2</f>
        <v>0.69533573146444416</v>
      </c>
      <c r="BO60" s="8"/>
      <c r="BP60" s="8"/>
      <c r="BQ60" s="8"/>
    </row>
    <row r="61" spans="1:69" x14ac:dyDescent="0.3">
      <c r="A61">
        <f t="shared" si="72"/>
        <v>2015</v>
      </c>
      <c r="B61" s="4">
        <f t="shared" si="73"/>
        <v>1097.1558543808846</v>
      </c>
      <c r="C61" s="4">
        <f t="shared" si="74"/>
        <v>2632.1379552508383</v>
      </c>
      <c r="D61" s="4">
        <f t="shared" si="75"/>
        <v>3430.1655948482567</v>
      </c>
      <c r="E61" s="11">
        <f t="shared" si="76"/>
        <v>3.1786740651932547E-3</v>
      </c>
      <c r="F61" s="11">
        <f t="shared" si="77"/>
        <v>6.2622010559480017E-3</v>
      </c>
      <c r="G61" s="11">
        <f t="shared" si="78"/>
        <v>1.2784060695835708E-2</v>
      </c>
      <c r="H61" s="4">
        <f t="shared" si="79"/>
        <v>41687.777912286263</v>
      </c>
      <c r="I61" s="4">
        <f t="shared" si="80"/>
        <v>9778.2073653384468</v>
      </c>
      <c r="J61" s="4">
        <f t="shared" si="81"/>
        <v>3784.7790634215216</v>
      </c>
      <c r="K61" s="4">
        <f t="shared" si="82"/>
        <v>37996.222456298434</v>
      </c>
      <c r="L61" s="4">
        <f t="shared" si="83"/>
        <v>3714.929662342337</v>
      </c>
      <c r="M61" s="4">
        <f t="shared" si="84"/>
        <v>1103.3808598354133</v>
      </c>
      <c r="N61" s="11">
        <f t="shared" si="85"/>
        <v>2.5099584852307233E-2</v>
      </c>
      <c r="O61" s="11">
        <f t="shared" si="86"/>
        <v>3.1717344283727966E-2</v>
      </c>
      <c r="P61" s="11">
        <f t="shared" si="87"/>
        <v>2.9118932417970811E-2</v>
      </c>
      <c r="Q61" s="4">
        <f t="shared" si="88"/>
        <v>5556.0446802402575</v>
      </c>
      <c r="R61" s="4">
        <f t="shared" si="89"/>
        <v>5512.0835011094669</v>
      </c>
      <c r="S61" s="4">
        <f t="shared" si="90"/>
        <v>2368.45307427025</v>
      </c>
      <c r="T61" s="4">
        <f t="shared" si="91"/>
        <v>133.27754460625195</v>
      </c>
      <c r="U61" s="4">
        <f t="shared" si="92"/>
        <v>563.71104591712458</v>
      </c>
      <c r="V61" s="4">
        <f t="shared" si="93"/>
        <v>625.78370747198051</v>
      </c>
      <c r="W61" s="11">
        <f t="shared" si="94"/>
        <v>-1.0734613539272964E-2</v>
      </c>
      <c r="X61" s="11">
        <f t="shared" si="95"/>
        <v>-1.217998157191269E-2</v>
      </c>
      <c r="Y61" s="11">
        <f t="shared" si="96"/>
        <v>-9.7425357312937999E-3</v>
      </c>
      <c r="Z61" s="4">
        <f t="shared" ref="Z61" si="112">Q60*AC61</f>
        <v>12388.495997258295</v>
      </c>
      <c r="AA61" s="4">
        <f t="shared" ref="AA61" si="113">R60*AD61</f>
        <v>15478.001606555576</v>
      </c>
      <c r="AB61" s="4">
        <f t="shared" ref="AB61" si="114">S60*AE61</f>
        <v>5656.1658826279245</v>
      </c>
      <c r="AC61" s="12">
        <f t="shared" si="100"/>
        <v>2.2683497496634186</v>
      </c>
      <c r="AD61" s="12">
        <f t="shared" si="101"/>
        <v>2.8797103897155716</v>
      </c>
      <c r="AE61" s="12">
        <f t="shared" si="102"/>
        <v>2.4648352916226814</v>
      </c>
      <c r="AF61" s="11">
        <f t="shared" si="103"/>
        <v>-4.0504037456468023E-3</v>
      </c>
      <c r="AG61" s="11">
        <f t="shared" si="104"/>
        <v>2.9673830763510267E-4</v>
      </c>
      <c r="AH61" s="11">
        <f t="shared" si="105"/>
        <v>9.7937136394747881E-3</v>
      </c>
      <c r="AI61" s="1">
        <f t="shared" si="63"/>
        <v>64033.444531902482</v>
      </c>
      <c r="AJ61" s="1">
        <f t="shared" si="64"/>
        <v>13892.825221369494</v>
      </c>
      <c r="AK61" s="1">
        <f t="shared" si="65"/>
        <v>5189.2934576158905</v>
      </c>
      <c r="AL61" s="10">
        <f t="shared" si="106"/>
        <v>16.846617437538136</v>
      </c>
      <c r="AM61" s="10">
        <f t="shared" si="107"/>
        <v>2.663509256703037</v>
      </c>
      <c r="AN61" s="10">
        <f t="shared" si="108"/>
        <v>1.0157031917131196</v>
      </c>
      <c r="AO61" s="7">
        <f t="shared" si="109"/>
        <v>1.9610480845304812E-2</v>
      </c>
      <c r="AP61" s="7">
        <f t="shared" si="110"/>
        <v>2.4704033668747159E-2</v>
      </c>
      <c r="AQ61" s="7">
        <f t="shared" si="111"/>
        <v>2.2409675551362248E-2</v>
      </c>
      <c r="AR61" s="1">
        <f t="shared" ref="AR61" si="115">AL61*AI61^$AR$5*B61^(1-$AR$5)</f>
        <v>41687.777912286263</v>
      </c>
      <c r="AS61" s="1">
        <f t="shared" ref="AS61" si="116">AM61*AJ61^$AR$5*C61^(1-$AR$5)</f>
        <v>9778.2073653384468</v>
      </c>
      <c r="AT61" s="1">
        <f t="shared" ref="AT61" si="117">AN61*AK61^$AR$5*D61^(1-$AR$5)</f>
        <v>3784.7790634215216</v>
      </c>
      <c r="AU61" s="1">
        <f t="shared" si="69"/>
        <v>8337.555582457253</v>
      </c>
      <c r="AV61" s="1">
        <f t="shared" si="70"/>
        <v>1955.6414730676895</v>
      </c>
      <c r="AW61" s="1">
        <f t="shared" si="71"/>
        <v>756.95581268430442</v>
      </c>
      <c r="AX61">
        <v>0.2</v>
      </c>
      <c r="AY61">
        <v>0.2</v>
      </c>
      <c r="AZ61">
        <v>0.2</v>
      </c>
      <c r="BA61">
        <f t="shared" si="4"/>
        <v>0.2</v>
      </c>
      <c r="BB61">
        <f t="shared" si="22"/>
        <v>4.000000000000001E-3</v>
      </c>
      <c r="BC61">
        <f t="shared" si="5"/>
        <v>4.000000000000001E-3</v>
      </c>
      <c r="BD61">
        <f t="shared" si="6"/>
        <v>4.000000000000001E-3</v>
      </c>
      <c r="BE61">
        <f t="shared" si="7"/>
        <v>166.75111164914509</v>
      </c>
      <c r="BF61">
        <f t="shared" si="8"/>
        <v>39.112829461353797</v>
      </c>
      <c r="BG61">
        <f t="shared" si="9"/>
        <v>15.13911625368609</v>
      </c>
      <c r="BH61">
        <f t="shared" si="23"/>
        <v>134.6015785015783</v>
      </c>
      <c r="BI61">
        <f t="shared" si="24"/>
        <v>25.269947927119926</v>
      </c>
      <c r="BJ61">
        <f t="shared" si="25"/>
        <v>26.765686452343346</v>
      </c>
      <c r="BK61" s="7">
        <f t="shared" si="26"/>
        <v>5.193222953738183E-2</v>
      </c>
      <c r="BL61" s="8">
        <f>BL$3*temperature!$I171+BL$4*temperature!$I171^2</f>
        <v>3.6089648692089407</v>
      </c>
      <c r="BM61" s="8">
        <f>BM$3*temperature!$I171+BM$4*temperature!$I171^2</f>
        <v>1.8736446070766182</v>
      </c>
      <c r="BN61" s="8">
        <f>BN$3*temperature!$I171+BN$4*temperature!$I171^2</f>
        <v>0.68123547737368284</v>
      </c>
      <c r="BO61" s="8"/>
      <c r="BP61" s="8"/>
      <c r="BQ61" s="8"/>
    </row>
    <row r="62" spans="1:69" x14ac:dyDescent="0.3">
      <c r="A62">
        <f t="shared" si="72"/>
        <v>2016</v>
      </c>
      <c r="B62" s="4">
        <f t="shared" si="73"/>
        <v>1100.4689801976904</v>
      </c>
      <c r="C62" s="4">
        <f t="shared" si="74"/>
        <v>2647.7967834794722</v>
      </c>
      <c r="D62" s="4">
        <f t="shared" si="75"/>
        <v>3471.8244677514986</v>
      </c>
      <c r="E62" s="11">
        <f t="shared" si="76"/>
        <v>3.019740361933592E-3</v>
      </c>
      <c r="F62" s="11">
        <f t="shared" si="77"/>
        <v>5.9490910031506014E-3</v>
      </c>
      <c r="G62" s="11">
        <f t="shared" si="78"/>
        <v>1.2144857661043923E-2</v>
      </c>
      <c r="H62" s="4">
        <f t="shared" si="79"/>
        <v>42682.638705921687</v>
      </c>
      <c r="I62" s="4">
        <f t="shared" si="80"/>
        <v>10105.173126493788</v>
      </c>
      <c r="J62" s="4">
        <f t="shared" si="81"/>
        <v>3925.71888609914</v>
      </c>
      <c r="K62" s="4">
        <f t="shared" si="82"/>
        <v>38785.862640357293</v>
      </c>
      <c r="L62" s="4">
        <f t="shared" si="83"/>
        <v>3816.4458804178207</v>
      </c>
      <c r="M62" s="4">
        <f t="shared" si="84"/>
        <v>1130.7365687878807</v>
      </c>
      <c r="N62" s="11">
        <f t="shared" si="85"/>
        <v>2.0782070769457928E-2</v>
      </c>
      <c r="O62" s="11">
        <f t="shared" si="86"/>
        <v>2.732655186033206E-2</v>
      </c>
      <c r="P62" s="11">
        <f t="shared" si="87"/>
        <v>2.4792625962850146E-2</v>
      </c>
      <c r="Q62" s="4">
        <f t="shared" si="88"/>
        <v>5627.5719612317334</v>
      </c>
      <c r="R62" s="4">
        <f t="shared" si="89"/>
        <v>5627.0156931472184</v>
      </c>
      <c r="S62" s="4">
        <f t="shared" si="90"/>
        <v>2432.7169096778703</v>
      </c>
      <c r="T62" s="4">
        <f t="shared" si="91"/>
        <v>131.84686167144062</v>
      </c>
      <c r="U62" s="4">
        <f t="shared" si="92"/>
        <v>556.84505576597041</v>
      </c>
      <c r="V62" s="4">
        <f t="shared" si="93"/>
        <v>619.68698734187319</v>
      </c>
      <c r="W62" s="11">
        <f t="shared" si="94"/>
        <v>-1.0734613539272964E-2</v>
      </c>
      <c r="X62" s="11">
        <f t="shared" si="95"/>
        <v>-1.217998157191269E-2</v>
      </c>
      <c r="Y62" s="11">
        <f t="shared" si="96"/>
        <v>-9.7425357312937999E-3</v>
      </c>
      <c r="Z62" s="4">
        <f t="shared" ref="Z62:Z125" si="118">Q61*AC62*(1-AX61)</f>
        <v>10041.604086598405</v>
      </c>
      <c r="AA62" s="4">
        <f t="shared" ref="AA62:AA125" si="119">R61*AD62*(1-AY61)</f>
        <v>12702.331451883314</v>
      </c>
      <c r="AB62" s="4">
        <f t="shared" ref="AB62:AB125" si="120">S61*AE62*(1-AZ61)</f>
        <v>4716.016738479746</v>
      </c>
      <c r="AC62" s="12">
        <f t="shared" si="100"/>
        <v>2.259162017340945</v>
      </c>
      <c r="AD62" s="12">
        <f t="shared" si="101"/>
        <v>2.8805649101030948</v>
      </c>
      <c r="AE62" s="12">
        <f t="shared" si="102"/>
        <v>2.4889751826373052</v>
      </c>
      <c r="AF62" s="11">
        <f t="shared" si="103"/>
        <v>-4.0504037456468023E-3</v>
      </c>
      <c r="AG62" s="11">
        <f t="shared" si="104"/>
        <v>2.9673830763510267E-4</v>
      </c>
      <c r="AH62" s="11">
        <f t="shared" si="105"/>
        <v>9.7937136394747881E-3</v>
      </c>
      <c r="AI62" s="1">
        <f t="shared" si="63"/>
        <v>65967.655661169483</v>
      </c>
      <c r="AJ62" s="1">
        <f t="shared" si="64"/>
        <v>14459.184172300234</v>
      </c>
      <c r="AK62" s="1">
        <f t="shared" si="65"/>
        <v>5427.3199245386058</v>
      </c>
      <c r="AL62" s="10">
        <f t="shared" si="106"/>
        <v>17.173684003419485</v>
      </c>
      <c r="AM62" s="10">
        <f t="shared" si="107"/>
        <v>2.7286506848341023</v>
      </c>
      <c r="AN62" s="10">
        <f t="shared" si="108"/>
        <v>1.0382371549060661</v>
      </c>
      <c r="AO62" s="7">
        <f t="shared" si="109"/>
        <v>1.9414376036851765E-2</v>
      </c>
      <c r="AP62" s="7">
        <f t="shared" si="110"/>
        <v>2.4456993332059685E-2</v>
      </c>
      <c r="AQ62" s="7">
        <f t="shared" si="111"/>
        <v>2.2185578795848624E-2</v>
      </c>
      <c r="AR62" s="1">
        <f>AL62*AI62^$AR$5*B62^(1-$AR$5)*(1-BB61)</f>
        <v>42682.638705921687</v>
      </c>
      <c r="AS62" s="1">
        <f t="shared" ref="AS62:AS125" si="121">AM62*AJ62^$AR$5*C62^(1-$AR$5)*(1-BC61)</f>
        <v>10105.173126493788</v>
      </c>
      <c r="AT62" s="1">
        <f t="shared" ref="AT62:AT125" si="122">AN62*AK62^$AR$5*D62^(1-$AR$5)*(1-BD61)</f>
        <v>3925.71888609914</v>
      </c>
      <c r="AU62" s="1">
        <f t="shared" si="69"/>
        <v>8536.5277411843381</v>
      </c>
      <c r="AV62" s="1">
        <f t="shared" si="70"/>
        <v>2021.0346252987576</v>
      </c>
      <c r="AW62" s="1">
        <f t="shared" si="71"/>
        <v>785.14377721982805</v>
      </c>
      <c r="AX62">
        <v>0.2</v>
      </c>
      <c r="AY62">
        <v>0.2</v>
      </c>
      <c r="AZ62">
        <v>0.2</v>
      </c>
      <c r="BA62">
        <f t="shared" si="4"/>
        <v>0.20000000000000004</v>
      </c>
      <c r="BB62">
        <f t="shared" si="22"/>
        <v>4.000000000000001E-3</v>
      </c>
      <c r="BC62">
        <f t="shared" si="5"/>
        <v>4.000000000000001E-3</v>
      </c>
      <c r="BD62">
        <f t="shared" si="6"/>
        <v>4.000000000000001E-3</v>
      </c>
      <c r="BE62">
        <f t="shared" si="7"/>
        <v>170.73055482368679</v>
      </c>
      <c r="BF62">
        <f t="shared" si="8"/>
        <v>40.420692505975161</v>
      </c>
      <c r="BG62">
        <f t="shared" si="9"/>
        <v>15.702875544396564</v>
      </c>
      <c r="BH62">
        <f t="shared" si="23"/>
        <v>170.02318887631208</v>
      </c>
      <c r="BI62">
        <f t="shared" si="24"/>
        <v>31.821475182795815</v>
      </c>
      <c r="BJ62">
        <f t="shared" si="25"/>
        <v>33.29690375411716</v>
      </c>
      <c r="BK62" s="7">
        <f t="shared" si="26"/>
        <v>4.7855202158310489E-2</v>
      </c>
      <c r="BL62" s="8">
        <f>BL$3*temperature!$I172+BL$4*temperature!$I172^2</f>
        <v>3.633745234595803</v>
      </c>
      <c r="BM62" s="8">
        <f>BM$3*temperature!$I172+BM$4*temperature!$I172^2</f>
        <v>1.8740120841560817</v>
      </c>
      <c r="BN62" s="8">
        <f>BN$3*temperature!$I172+BN$4*temperature!$I172^2</f>
        <v>0.66554658599831007</v>
      </c>
      <c r="BO62" s="8"/>
      <c r="BP62" s="8"/>
      <c r="BQ62" s="8"/>
    </row>
    <row r="63" spans="1:69" x14ac:dyDescent="0.3">
      <c r="A63">
        <f t="shared" si="72"/>
        <v>2017</v>
      </c>
      <c r="B63" s="4">
        <f t="shared" si="73"/>
        <v>1103.6259542644214</v>
      </c>
      <c r="C63" s="4">
        <f t="shared" si="74"/>
        <v>2662.7611683011023</v>
      </c>
      <c r="D63" s="4">
        <f t="shared" si="75"/>
        <v>3511.8810410372216</v>
      </c>
      <c r="E63" s="11">
        <f t="shared" si="76"/>
        <v>2.8687533438369124E-3</v>
      </c>
      <c r="F63" s="11">
        <f t="shared" si="77"/>
        <v>5.6516364529930708E-3</v>
      </c>
      <c r="G63" s="11">
        <f t="shared" si="78"/>
        <v>1.1537614777991726E-2</v>
      </c>
      <c r="H63" s="4">
        <f t="shared" si="79"/>
        <v>43856.281904086412</v>
      </c>
      <c r="I63" s="4">
        <f t="shared" si="80"/>
        <v>10478.032381556966</v>
      </c>
      <c r="J63" s="4">
        <f t="shared" si="81"/>
        <v>4084.470124896905</v>
      </c>
      <c r="K63" s="4">
        <f t="shared" si="82"/>
        <v>39738.356763562253</v>
      </c>
      <c r="L63" s="4">
        <f t="shared" si="83"/>
        <v>3935.0252310620003</v>
      </c>
      <c r="M63" s="4">
        <f t="shared" si="84"/>
        <v>1163.0434166672603</v>
      </c>
      <c r="N63" s="11">
        <f t="shared" si="85"/>
        <v>2.4557765597145176E-2</v>
      </c>
      <c r="O63" s="11">
        <f t="shared" si="86"/>
        <v>3.1070622867367392E-2</v>
      </c>
      <c r="P63" s="11">
        <f t="shared" si="87"/>
        <v>2.8571507078798852E-2</v>
      </c>
      <c r="Q63" s="4">
        <f t="shared" si="88"/>
        <v>5720.2422367791869</v>
      </c>
      <c r="R63" s="4">
        <f t="shared" si="89"/>
        <v>5763.5747117424398</v>
      </c>
      <c r="S63" s="4">
        <f t="shared" si="90"/>
        <v>2506.4337227242136</v>
      </c>
      <c r="T63" s="4">
        <f t="shared" si="91"/>
        <v>130.43153656503173</v>
      </c>
      <c r="U63" s="4">
        <f t="shared" si="92"/>
        <v>550.06269324833022</v>
      </c>
      <c r="V63" s="4">
        <f t="shared" si="93"/>
        <v>613.64966472547724</v>
      </c>
      <c r="W63" s="11">
        <f t="shared" si="94"/>
        <v>-1.0734613539272964E-2</v>
      </c>
      <c r="X63" s="11">
        <f t="shared" si="95"/>
        <v>-1.217998157191269E-2</v>
      </c>
      <c r="Y63" s="11">
        <f t="shared" si="96"/>
        <v>-9.7425357312937999E-3</v>
      </c>
      <c r="Z63" s="4">
        <f t="shared" si="118"/>
        <v>10129.681299574675</v>
      </c>
      <c r="AA63" s="4">
        <f t="shared" si="119"/>
        <v>12971.03502459712</v>
      </c>
      <c r="AB63" s="4">
        <f t="shared" si="120"/>
        <v>4891.4181412608586</v>
      </c>
      <c r="AC63" s="12">
        <f t="shared" si="100"/>
        <v>2.2500114990438842</v>
      </c>
      <c r="AD63" s="12">
        <f t="shared" si="101"/>
        <v>2.8814196840595518</v>
      </c>
      <c r="AE63" s="12">
        <f t="shared" si="102"/>
        <v>2.5133514928318146</v>
      </c>
      <c r="AF63" s="11">
        <f t="shared" si="103"/>
        <v>-4.0504037456468023E-3</v>
      </c>
      <c r="AG63" s="11">
        <f t="shared" si="104"/>
        <v>2.9673830763510267E-4</v>
      </c>
      <c r="AH63" s="11">
        <f t="shared" si="105"/>
        <v>9.7937136394747881E-3</v>
      </c>
      <c r="AI63" s="1">
        <f t="shared" si="63"/>
        <v>67907.417836236869</v>
      </c>
      <c r="AJ63" s="1">
        <f t="shared" si="64"/>
        <v>15034.30038036897</v>
      </c>
      <c r="AK63" s="1">
        <f t="shared" si="65"/>
        <v>5669.7317093045731</v>
      </c>
      <c r="AL63" s="10">
        <f t="shared" si="106"/>
        <v>17.50376619900813</v>
      </c>
      <c r="AM63" s="10">
        <f t="shared" si="107"/>
        <v>2.7947179305225651</v>
      </c>
      <c r="AN63" s="10">
        <f t="shared" si="108"/>
        <v>1.061040708192923</v>
      </c>
      <c r="AO63" s="7">
        <f t="shared" si="109"/>
        <v>1.9220232276483246E-2</v>
      </c>
      <c r="AP63" s="7">
        <f t="shared" si="110"/>
        <v>2.4212423398739087E-2</v>
      </c>
      <c r="AQ63" s="7">
        <f t="shared" si="111"/>
        <v>2.1963723007890137E-2</v>
      </c>
      <c r="AR63" s="1">
        <f t="shared" ref="AR63:AR126" si="123">AL63*AI63^$AR$5*B63^(1-$AR$5)*(1-BB62)</f>
        <v>43856.281904086412</v>
      </c>
      <c r="AS63" s="1">
        <f t="shared" si="121"/>
        <v>10478.032381556966</v>
      </c>
      <c r="AT63" s="1">
        <f t="shared" si="122"/>
        <v>4084.470124896905</v>
      </c>
      <c r="AU63" s="1">
        <f t="shared" si="69"/>
        <v>8771.2563808172836</v>
      </c>
      <c r="AV63" s="1">
        <f t="shared" si="70"/>
        <v>2095.6064763113932</v>
      </c>
      <c r="AW63" s="1">
        <f t="shared" si="71"/>
        <v>816.89402497938102</v>
      </c>
      <c r="AX63">
        <v>0.2</v>
      </c>
      <c r="AY63">
        <v>0.2</v>
      </c>
      <c r="AZ63">
        <v>0.2</v>
      </c>
      <c r="BA63">
        <f t="shared" si="4"/>
        <v>0.20000000000000004</v>
      </c>
      <c r="BB63">
        <f t="shared" si="22"/>
        <v>4.000000000000001E-3</v>
      </c>
      <c r="BC63">
        <f t="shared" si="5"/>
        <v>4.000000000000001E-3</v>
      </c>
      <c r="BD63">
        <f t="shared" si="6"/>
        <v>4.000000000000001E-3</v>
      </c>
      <c r="BE63">
        <f t="shared" si="7"/>
        <v>175.42512761634569</v>
      </c>
      <c r="BF63">
        <f t="shared" si="8"/>
        <v>41.912129526227872</v>
      </c>
      <c r="BG63">
        <f t="shared" si="9"/>
        <v>16.337880499587623</v>
      </c>
      <c r="BH63">
        <f t="shared" si="23"/>
        <v>173.17931574383437</v>
      </c>
      <c r="BI63">
        <f t="shared" si="24"/>
        <v>32.312093404072563</v>
      </c>
      <c r="BJ63">
        <f t="shared" si="25"/>
        <v>33.40111196336246</v>
      </c>
      <c r="BK63" s="7">
        <f t="shared" si="26"/>
        <v>5.1834126393162955E-2</v>
      </c>
      <c r="BL63" s="8">
        <f>BL$3*temperature!$I173+BL$4*temperature!$I173^2</f>
        <v>3.6560000236133088</v>
      </c>
      <c r="BM63" s="8">
        <f>BM$3*temperature!$I173+BM$4*temperature!$I173^2</f>
        <v>1.8725184706619784</v>
      </c>
      <c r="BN63" s="8">
        <f>BN$3*temperature!$I173+BN$4*temperature!$I173^2</f>
        <v>0.64848482340681302</v>
      </c>
      <c r="BO63" s="8"/>
      <c r="BP63" s="8"/>
      <c r="BQ63" s="8"/>
    </row>
    <row r="64" spans="1:69" x14ac:dyDescent="0.3">
      <c r="A64">
        <f t="shared" si="72"/>
        <v>2018</v>
      </c>
      <c r="B64" s="4">
        <f t="shared" si="73"/>
        <v>1106.6336833787307</v>
      </c>
      <c r="C64" s="4">
        <f t="shared" si="74"/>
        <v>2677.0576784812679</v>
      </c>
      <c r="D64" s="4">
        <f t="shared" si="75"/>
        <v>3550.3738351049601</v>
      </c>
      <c r="E64" s="11">
        <f t="shared" si="76"/>
        <v>2.7253156766450667E-3</v>
      </c>
      <c r="F64" s="11">
        <f t="shared" si="77"/>
        <v>5.3690546303434171E-3</v>
      </c>
      <c r="G64" s="11">
        <f t="shared" si="78"/>
        <v>1.0960734039092139E-2</v>
      </c>
      <c r="H64" s="4">
        <f t="shared" si="79"/>
        <v>45046.444585443227</v>
      </c>
      <c r="I64" s="4">
        <f t="shared" si="80"/>
        <v>10858.831065151246</v>
      </c>
      <c r="J64" s="4">
        <f t="shared" si="81"/>
        <v>4246.3132461565328</v>
      </c>
      <c r="K64" s="4">
        <f t="shared" si="82"/>
        <v>40705.83180507319</v>
      </c>
      <c r="L64" s="4">
        <f t="shared" si="83"/>
        <v>4056.2559232237431</v>
      </c>
      <c r="M64" s="4">
        <f t="shared" si="84"/>
        <v>1196.0186288470093</v>
      </c>
      <c r="N64" s="11">
        <f t="shared" si="85"/>
        <v>2.4346126017924741E-2</v>
      </c>
      <c r="O64" s="11">
        <f t="shared" si="86"/>
        <v>3.0808110505818664E-2</v>
      </c>
      <c r="P64" s="11">
        <f t="shared" si="87"/>
        <v>2.8352520385043434E-2</v>
      </c>
      <c r="Q64" s="4">
        <f t="shared" si="88"/>
        <v>5812.406009288019</v>
      </c>
      <c r="R64" s="4">
        <f t="shared" si="89"/>
        <v>5900.2863701476626</v>
      </c>
      <c r="S64" s="4">
        <f t="shared" si="90"/>
        <v>2580.3621000085082</v>
      </c>
      <c r="T64" s="4">
        <f t="shared" si="91"/>
        <v>129.03140442667257</v>
      </c>
      <c r="U64" s="4">
        <f t="shared" si="92"/>
        <v>543.36293978116885</v>
      </c>
      <c r="V64" s="4">
        <f t="shared" si="93"/>
        <v>607.67116094039284</v>
      </c>
      <c r="W64" s="11">
        <f t="shared" si="94"/>
        <v>-1.0734613539272964E-2</v>
      </c>
      <c r="X64" s="11">
        <f t="shared" si="95"/>
        <v>-1.217998157191269E-2</v>
      </c>
      <c r="Y64" s="11">
        <f t="shared" si="96"/>
        <v>-9.7425357312937999E-3</v>
      </c>
      <c r="Z64" s="4">
        <f t="shared" si="118"/>
        <v>10254.783711868649</v>
      </c>
      <c r="AA64" s="4">
        <f t="shared" si="119"/>
        <v>13289.764512335507</v>
      </c>
      <c r="AB64" s="4">
        <f t="shared" si="120"/>
        <v>5088.9959336450565</v>
      </c>
      <c r="AC64" s="12">
        <f t="shared" si="100"/>
        <v>2.2408980440404083</v>
      </c>
      <c r="AD64" s="12">
        <f t="shared" si="101"/>
        <v>2.8822747116601861</v>
      </c>
      <c r="AE64" s="12">
        <f t="shared" si="102"/>
        <v>2.5379665376279559</v>
      </c>
      <c r="AF64" s="11">
        <f t="shared" si="103"/>
        <v>-4.0504037456468023E-3</v>
      </c>
      <c r="AG64" s="11">
        <f t="shared" si="104"/>
        <v>2.9673830763510267E-4</v>
      </c>
      <c r="AH64" s="11">
        <f t="shared" si="105"/>
        <v>9.7937136394747881E-3</v>
      </c>
      <c r="AI64" s="1">
        <f t="shared" si="63"/>
        <v>69887.932433430469</v>
      </c>
      <c r="AJ64" s="1">
        <f t="shared" si="64"/>
        <v>15626.476818643467</v>
      </c>
      <c r="AK64" s="1">
        <f t="shared" si="65"/>
        <v>5919.6525633534975</v>
      </c>
      <c r="AL64" s="10">
        <f t="shared" si="106"/>
        <v>17.83682838654574</v>
      </c>
      <c r="AM64" s="10">
        <f t="shared" si="107"/>
        <v>2.8617081553982868</v>
      </c>
      <c r="AN64" s="10">
        <f t="shared" si="108"/>
        <v>1.0841120683656196</v>
      </c>
      <c r="AO64" s="7">
        <f t="shared" si="109"/>
        <v>1.9028029953718415E-2</v>
      </c>
      <c r="AP64" s="7">
        <f t="shared" si="110"/>
        <v>2.3970299164751695E-2</v>
      </c>
      <c r="AQ64" s="7">
        <f t="shared" si="111"/>
        <v>2.1744085777811235E-2</v>
      </c>
      <c r="AR64" s="1">
        <f t="shared" si="123"/>
        <v>45046.444585443227</v>
      </c>
      <c r="AS64" s="1">
        <f t="shared" si="121"/>
        <v>10858.831065151246</v>
      </c>
      <c r="AT64" s="1">
        <f t="shared" si="122"/>
        <v>4246.3132461565328</v>
      </c>
      <c r="AU64" s="1">
        <f t="shared" si="69"/>
        <v>9009.2889170886465</v>
      </c>
      <c r="AV64" s="1">
        <f t="shared" si="70"/>
        <v>2171.7662130302492</v>
      </c>
      <c r="AW64" s="1">
        <f t="shared" si="71"/>
        <v>849.26264923130657</v>
      </c>
      <c r="AX64">
        <v>0.2</v>
      </c>
      <c r="AY64">
        <v>0.2</v>
      </c>
      <c r="AZ64">
        <v>0.2</v>
      </c>
      <c r="BA64">
        <f t="shared" si="4"/>
        <v>0.2</v>
      </c>
      <c r="BB64">
        <f t="shared" si="22"/>
        <v>4.000000000000001E-3</v>
      </c>
      <c r="BC64">
        <f t="shared" si="5"/>
        <v>4.000000000000001E-3</v>
      </c>
      <c r="BD64">
        <f t="shared" si="6"/>
        <v>4.000000000000001E-3</v>
      </c>
      <c r="BE64">
        <f t="shared" si="7"/>
        <v>180.18577834177296</v>
      </c>
      <c r="BF64">
        <f t="shared" si="8"/>
        <v>43.435324260604993</v>
      </c>
      <c r="BG64">
        <f t="shared" si="9"/>
        <v>16.985252984626136</v>
      </c>
      <c r="BH64">
        <f t="shared" si="23"/>
        <v>175.7089992383068</v>
      </c>
      <c r="BI64">
        <f t="shared" si="24"/>
        <v>32.68329113001851</v>
      </c>
      <c r="BJ64">
        <f t="shared" si="25"/>
        <v>33.376432612828282</v>
      </c>
      <c r="BK64" s="7">
        <f t="shared" si="26"/>
        <v>5.18281772862281E-2</v>
      </c>
      <c r="BL64" s="8">
        <f>BL$3*temperature!$I174+BL$4*temperature!$I174^2</f>
        <v>3.675755732556369</v>
      </c>
      <c r="BM64" s="8">
        <f>BM$3*temperature!$I174+BM$4*temperature!$I174^2</f>
        <v>1.869159506564479</v>
      </c>
      <c r="BN64" s="8">
        <f>BN$3*temperature!$I174+BN$4*temperature!$I174^2</f>
        <v>0.63002583172097615</v>
      </c>
      <c r="BO64" s="8"/>
      <c r="BP64" s="8"/>
      <c r="BQ64" s="8"/>
    </row>
    <row r="65" spans="1:69" x14ac:dyDescent="0.3">
      <c r="A65">
        <f t="shared" si="72"/>
        <v>2019</v>
      </c>
      <c r="B65" s="4">
        <f t="shared" si="73"/>
        <v>1109.4988131980654</v>
      </c>
      <c r="C65" s="4">
        <f t="shared" si="74"/>
        <v>2690.7122839593967</v>
      </c>
      <c r="D65" s="4">
        <f t="shared" si="75"/>
        <v>3587.3428032836</v>
      </c>
      <c r="E65" s="11">
        <f t="shared" si="76"/>
        <v>2.5890498928128132E-3</v>
      </c>
      <c r="F65" s="11">
        <f t="shared" si="77"/>
        <v>5.1006018988262458E-3</v>
      </c>
      <c r="G65" s="11">
        <f t="shared" si="78"/>
        <v>1.0412697337137532E-2</v>
      </c>
      <c r="H65" s="4">
        <f t="shared" si="79"/>
        <v>46252.949547950804</v>
      </c>
      <c r="I65" s="4">
        <f t="shared" si="80"/>
        <v>11247.546975447996</v>
      </c>
      <c r="J65" s="4">
        <f t="shared" si="81"/>
        <v>4411.1958134563292</v>
      </c>
      <c r="K65" s="4">
        <f t="shared" si="82"/>
        <v>41688.146934226446</v>
      </c>
      <c r="L65" s="4">
        <f t="shared" si="83"/>
        <v>4180.1373719887933</v>
      </c>
      <c r="M65" s="4">
        <f t="shared" si="84"/>
        <v>1229.655501397478</v>
      </c>
      <c r="N65" s="11">
        <f t="shared" si="85"/>
        <v>2.4132049035559211E-2</v>
      </c>
      <c r="O65" s="11">
        <f t="shared" si="86"/>
        <v>3.0540836453582187E-2</v>
      </c>
      <c r="P65" s="11">
        <f t="shared" si="87"/>
        <v>2.8124037317792894E-2</v>
      </c>
      <c r="Q65" s="4">
        <f t="shared" si="88"/>
        <v>5904.0179740536514</v>
      </c>
      <c r="R65" s="4">
        <f t="shared" si="89"/>
        <v>6037.0622302164184</v>
      </c>
      <c r="S65" s="4">
        <f t="shared" si="90"/>
        <v>2654.4410638015561</v>
      </c>
      <c r="T65" s="4">
        <f t="shared" si="91"/>
        <v>127.6463021657226</v>
      </c>
      <c r="U65" s="4">
        <f t="shared" si="92"/>
        <v>536.7447891877739</v>
      </c>
      <c r="V65" s="4">
        <f t="shared" si="93"/>
        <v>601.75090294205427</v>
      </c>
      <c r="W65" s="11">
        <f t="shared" si="94"/>
        <v>-1.0734613539272964E-2</v>
      </c>
      <c r="X65" s="11">
        <f t="shared" si="95"/>
        <v>-1.217998157191269E-2</v>
      </c>
      <c r="Y65" s="11">
        <f t="shared" si="96"/>
        <v>-9.7425357312937999E-3</v>
      </c>
      <c r="Z65" s="4">
        <f t="shared" si="118"/>
        <v>10377.802168879241</v>
      </c>
      <c r="AA65" s="4">
        <f t="shared" si="119"/>
        <v>13609.034080756303</v>
      </c>
      <c r="AB65" s="4">
        <f t="shared" si="120"/>
        <v>5290.4083586602264</v>
      </c>
      <c r="AC65" s="12">
        <f t="shared" si="100"/>
        <v>2.2318215022092143</v>
      </c>
      <c r="AD65" s="12">
        <f t="shared" si="101"/>
        <v>2.8831299929802636</v>
      </c>
      <c r="AE65" s="12">
        <f t="shared" si="102"/>
        <v>2.5628226551240534</v>
      </c>
      <c r="AF65" s="11">
        <f t="shared" si="103"/>
        <v>-4.0504037456468023E-3</v>
      </c>
      <c r="AG65" s="11">
        <f t="shared" si="104"/>
        <v>2.9673830763510267E-4</v>
      </c>
      <c r="AH65" s="11">
        <f t="shared" si="105"/>
        <v>9.7937136394747881E-3</v>
      </c>
      <c r="AI65" s="1">
        <f t="shared" si="63"/>
        <v>71908.428107176063</v>
      </c>
      <c r="AJ65" s="1">
        <f t="shared" si="64"/>
        <v>16235.59534980937</v>
      </c>
      <c r="AK65" s="1">
        <f t="shared" si="65"/>
        <v>6176.9499562494548</v>
      </c>
      <c r="AL65" s="10">
        <f t="shared" si="106"/>
        <v>18.17283409431608</v>
      </c>
      <c r="AM65" s="10">
        <f t="shared" si="107"/>
        <v>2.9296181959993226</v>
      </c>
      <c r="AN65" s="10">
        <f t="shared" si="108"/>
        <v>1.1074493639148488</v>
      </c>
      <c r="AO65" s="7">
        <f t="shared" si="109"/>
        <v>1.8837749654181231E-2</v>
      </c>
      <c r="AP65" s="7">
        <f t="shared" si="110"/>
        <v>2.373059617310418E-2</v>
      </c>
      <c r="AQ65" s="7">
        <f t="shared" si="111"/>
        <v>2.1526644920033124E-2</v>
      </c>
      <c r="AR65" s="1">
        <f t="shared" si="123"/>
        <v>46252.949547950804</v>
      </c>
      <c r="AS65" s="1">
        <f t="shared" si="121"/>
        <v>11247.546975447996</v>
      </c>
      <c r="AT65" s="1">
        <f t="shared" si="122"/>
        <v>4411.1958134563292</v>
      </c>
      <c r="AU65" s="1">
        <f t="shared" si="69"/>
        <v>9250.5899095901605</v>
      </c>
      <c r="AV65" s="1">
        <f t="shared" si="70"/>
        <v>2249.5093950895994</v>
      </c>
      <c r="AW65" s="1">
        <f t="shared" si="71"/>
        <v>882.23916269126585</v>
      </c>
      <c r="AX65">
        <v>0.2</v>
      </c>
      <c r="AY65">
        <v>0.2</v>
      </c>
      <c r="AZ65">
        <v>0.2</v>
      </c>
      <c r="BA65">
        <f t="shared" si="4"/>
        <v>0.2</v>
      </c>
      <c r="BB65">
        <f t="shared" si="22"/>
        <v>4.000000000000001E-3</v>
      </c>
      <c r="BC65">
        <f t="shared" si="5"/>
        <v>4.000000000000001E-3</v>
      </c>
      <c r="BD65">
        <f t="shared" si="6"/>
        <v>4.000000000000001E-3</v>
      </c>
      <c r="BE65">
        <f t="shared" si="7"/>
        <v>185.01179819180325</v>
      </c>
      <c r="BF65">
        <f t="shared" si="8"/>
        <v>44.990187901791998</v>
      </c>
      <c r="BG65">
        <f t="shared" si="9"/>
        <v>17.64478325382532</v>
      </c>
      <c r="BH65">
        <f t="shared" si="23"/>
        <v>178.27647432576154</v>
      </c>
      <c r="BI65">
        <f t="shared" si="24"/>
        <v>33.059060352718092</v>
      </c>
      <c r="BJ65">
        <f t="shared" si="25"/>
        <v>33.352403174967364</v>
      </c>
      <c r="BK65" s="7">
        <f t="shared" si="26"/>
        <v>5.1808887100090989E-2</v>
      </c>
      <c r="BL65" s="8">
        <f>BL$3*temperature!$I175+BL$4*temperature!$I175^2</f>
        <v>3.6930246217965004</v>
      </c>
      <c r="BM65" s="8">
        <f>BM$3*temperature!$I175+BM$4*temperature!$I175^2</f>
        <v>1.8639213438290034</v>
      </c>
      <c r="BN65" s="8">
        <f>BN$3*temperature!$I175+BN$4*temperature!$I175^2</f>
        <v>0.61013898519128551</v>
      </c>
      <c r="BO65" s="8"/>
      <c r="BP65" s="8"/>
      <c r="BQ65" s="8"/>
    </row>
    <row r="66" spans="1:69" x14ac:dyDescent="0.3">
      <c r="A66">
        <f t="shared" si="72"/>
        <v>2020</v>
      </c>
      <c r="B66" s="4">
        <f t="shared" si="73"/>
        <v>1112.2277335922824</v>
      </c>
      <c r="C66" s="4">
        <f t="shared" si="74"/>
        <v>2703.7503235349172</v>
      </c>
      <c r="D66" s="4">
        <f t="shared" si="75"/>
        <v>3622.8290223959934</v>
      </c>
      <c r="E66" s="11">
        <f t="shared" si="76"/>
        <v>2.4595973981721723E-3</v>
      </c>
      <c r="F66" s="11">
        <f t="shared" si="77"/>
        <v>4.8455718038849334E-3</v>
      </c>
      <c r="G66" s="11">
        <f t="shared" si="78"/>
        <v>9.8920624702806548E-3</v>
      </c>
      <c r="H66" s="4">
        <f t="shared" si="79"/>
        <v>47475.623721523865</v>
      </c>
      <c r="I66" s="4">
        <f t="shared" si="80"/>
        <v>11644.158394615091</v>
      </c>
      <c r="J66" s="4">
        <f t="shared" si="81"/>
        <v>4579.0668138720039</v>
      </c>
      <c r="K66" s="4">
        <f t="shared" si="82"/>
        <v>42685.164456551262</v>
      </c>
      <c r="L66" s="4">
        <f t="shared" si="83"/>
        <v>4306.6692561284181</v>
      </c>
      <c r="M66" s="4">
        <f t="shared" si="84"/>
        <v>1263.9478113829377</v>
      </c>
      <c r="N66" s="11">
        <f t="shared" si="85"/>
        <v>2.3916091158905806E-2</v>
      </c>
      <c r="O66" s="11">
        <f t="shared" si="86"/>
        <v>3.0269790889533521E-2</v>
      </c>
      <c r="P66" s="11">
        <f t="shared" si="87"/>
        <v>2.788773761959118E-2</v>
      </c>
      <c r="Q66" s="4">
        <f t="shared" si="88"/>
        <v>5995.0351103979547</v>
      </c>
      <c r="R66" s="4">
        <f t="shared" si="89"/>
        <v>6173.8171724060467</v>
      </c>
      <c r="S66" s="4">
        <f t="shared" si="90"/>
        <v>2728.612445854008</v>
      </c>
      <c r="T66" s="4">
        <f t="shared" si="91"/>
        <v>126.2760684422563</v>
      </c>
      <c r="U66" s="4">
        <f t="shared" si="92"/>
        <v>530.20724754664661</v>
      </c>
      <c r="V66" s="4">
        <f t="shared" si="93"/>
        <v>595.88832326880299</v>
      </c>
      <c r="W66" s="11">
        <f t="shared" si="94"/>
        <v>-1.0734613539272964E-2</v>
      </c>
      <c r="X66" s="11">
        <f t="shared" si="95"/>
        <v>-1.217998157191269E-2</v>
      </c>
      <c r="Y66" s="11">
        <f t="shared" si="96"/>
        <v>-9.7425357312937999E-3</v>
      </c>
      <c r="Z66" s="4">
        <f t="shared" si="118"/>
        <v>10498.67460089017</v>
      </c>
      <c r="AA66" s="4">
        <f t="shared" si="119"/>
        <v>13928.640083322811</v>
      </c>
      <c r="AB66" s="4">
        <f t="shared" si="120"/>
        <v>5495.5895794976204</v>
      </c>
      <c r="AC66" s="12">
        <f t="shared" si="100"/>
        <v>2.2227817240370511</v>
      </c>
      <c r="AD66" s="12">
        <f t="shared" si="101"/>
        <v>2.8839855280950726</v>
      </c>
      <c r="AE66" s="12">
        <f t="shared" si="102"/>
        <v>2.587922206317097</v>
      </c>
      <c r="AF66" s="11">
        <f t="shared" si="103"/>
        <v>-4.0504037456468023E-3</v>
      </c>
      <c r="AG66" s="11">
        <f t="shared" si="104"/>
        <v>2.9673830763510267E-4</v>
      </c>
      <c r="AH66" s="11">
        <f t="shared" si="105"/>
        <v>9.7937136394747881E-3</v>
      </c>
      <c r="AI66" s="1">
        <f t="shared" si="63"/>
        <v>73968.175206048618</v>
      </c>
      <c r="AJ66" s="1">
        <f t="shared" si="64"/>
        <v>16861.545209918033</v>
      </c>
      <c r="AK66" s="1">
        <f t="shared" si="65"/>
        <v>6441.4941233157751</v>
      </c>
      <c r="AL66" s="10">
        <f t="shared" si="106"/>
        <v>18.511746040500022</v>
      </c>
      <c r="AM66" s="10">
        <f t="shared" si="107"/>
        <v>2.9984445664864543</v>
      </c>
      <c r="AN66" s="10">
        <f t="shared" si="108"/>
        <v>1.1310506364465212</v>
      </c>
      <c r="AO66" s="7">
        <f t="shared" si="109"/>
        <v>1.864937215763942E-2</v>
      </c>
      <c r="AP66" s="7">
        <f t="shared" si="110"/>
        <v>2.3493290211373138E-2</v>
      </c>
      <c r="AQ66" s="7">
        <f t="shared" si="111"/>
        <v>2.1311378470832792E-2</v>
      </c>
      <c r="AR66" s="1">
        <f t="shared" si="123"/>
        <v>47475.623721523865</v>
      </c>
      <c r="AS66" s="1">
        <f t="shared" si="121"/>
        <v>11644.158394615091</v>
      </c>
      <c r="AT66" s="1">
        <f t="shared" si="122"/>
        <v>4579.0668138720039</v>
      </c>
      <c r="AU66" s="1">
        <f t="shared" si="69"/>
        <v>9495.1247443047741</v>
      </c>
      <c r="AV66" s="1">
        <f t="shared" si="70"/>
        <v>2328.8316789230184</v>
      </c>
      <c r="AW66" s="1">
        <f t="shared" si="71"/>
        <v>915.81336277440084</v>
      </c>
      <c r="AX66">
        <v>0.2</v>
      </c>
      <c r="AY66">
        <v>0.2</v>
      </c>
      <c r="AZ66">
        <v>0.2</v>
      </c>
      <c r="BA66">
        <f t="shared" si="4"/>
        <v>0.19999999999999998</v>
      </c>
      <c r="BB66">
        <f t="shared" si="22"/>
        <v>4.000000000000001E-3</v>
      </c>
      <c r="BC66">
        <f t="shared" si="5"/>
        <v>4.000000000000001E-3</v>
      </c>
      <c r="BD66">
        <f t="shared" si="6"/>
        <v>4.000000000000001E-3</v>
      </c>
      <c r="BE66">
        <f t="shared" si="7"/>
        <v>189.9024948860955</v>
      </c>
      <c r="BF66">
        <f t="shared" si="8"/>
        <v>46.576633578460374</v>
      </c>
      <c r="BG66">
        <f t="shared" si="9"/>
        <v>18.316267255488018</v>
      </c>
      <c r="BH66">
        <f t="shared" si="23"/>
        <v>180.8823514446232</v>
      </c>
      <c r="BI66">
        <f t="shared" si="24"/>
        <v>33.439469538902088</v>
      </c>
      <c r="BJ66">
        <f t="shared" si="25"/>
        <v>33.329030471672162</v>
      </c>
      <c r="BK66" s="7">
        <f t="shared" si="26"/>
        <v>5.1777360628789876E-2</v>
      </c>
      <c r="BL66" s="8">
        <f>BL$3*temperature!$I176+BL$4*temperature!$I176^2</f>
        <v>3.7078030074501531</v>
      </c>
      <c r="BM66" s="8">
        <f>BM$3*temperature!$I176+BM$4*temperature!$I176^2</f>
        <v>1.8567823694524259</v>
      </c>
      <c r="BN66" s="8">
        <f>BN$3*temperature!$I176+BN$4*temperature!$I176^2</f>
        <v>0.58879148393458558</v>
      </c>
      <c r="BO66" s="8"/>
      <c r="BP66" s="8"/>
      <c r="BQ66" s="8"/>
    </row>
    <row r="67" spans="1:69" x14ac:dyDescent="0.3">
      <c r="A67">
        <f t="shared" si="72"/>
        <v>2021</v>
      </c>
      <c r="B67" s="4">
        <f t="shared" si="73"/>
        <v>1114.8265844100149</v>
      </c>
      <c r="C67" s="4">
        <f t="shared" si="74"/>
        <v>2716.19647905076</v>
      </c>
      <c r="D67" s="4">
        <f t="shared" si="75"/>
        <v>3656.8744108542464</v>
      </c>
      <c r="E67" s="11">
        <f t="shared" si="76"/>
        <v>2.3366175282635636E-3</v>
      </c>
      <c r="F67" s="11">
        <f t="shared" si="77"/>
        <v>4.6032932136906863E-3</v>
      </c>
      <c r="G67" s="11">
        <f t="shared" si="78"/>
        <v>9.397459346766621E-3</v>
      </c>
      <c r="H67" s="4">
        <f t="shared" si="79"/>
        <v>48714.297730855447</v>
      </c>
      <c r="I67" s="4">
        <f t="shared" si="80"/>
        <v>12048.644011947505</v>
      </c>
      <c r="J67" s="4">
        <f t="shared" si="81"/>
        <v>4749.8767000795078</v>
      </c>
      <c r="K67" s="4">
        <f t="shared" si="82"/>
        <v>43696.749263147394</v>
      </c>
      <c r="L67" s="4">
        <f t="shared" si="83"/>
        <v>4435.8514212337805</v>
      </c>
      <c r="M67" s="4">
        <f t="shared" si="84"/>
        <v>1298.8897529488677</v>
      </c>
      <c r="N67" s="11">
        <f t="shared" si="85"/>
        <v>2.3698744504681901E-2</v>
      </c>
      <c r="O67" s="11">
        <f t="shared" si="86"/>
        <v>2.9995840735049573E-2</v>
      </c>
      <c r="P67" s="11">
        <f t="shared" si="87"/>
        <v>2.764508253525011E-2</v>
      </c>
      <c r="Q67" s="4">
        <f t="shared" si="88"/>
        <v>6085.416555982144</v>
      </c>
      <c r="R67" s="4">
        <f t="shared" si="89"/>
        <v>6310.4692653208112</v>
      </c>
      <c r="S67" s="4">
        <f t="shared" si="90"/>
        <v>2802.820827770885</v>
      </c>
      <c r="T67" s="4">
        <f t="shared" si="91"/>
        <v>124.9205436482699</v>
      </c>
      <c r="U67" s="4">
        <f t="shared" si="92"/>
        <v>523.74933304223396</v>
      </c>
      <c r="V67" s="4">
        <f t="shared" si="93"/>
        <v>590.08285998749591</v>
      </c>
      <c r="W67" s="11">
        <f t="shared" si="94"/>
        <v>-1.0734613539272964E-2</v>
      </c>
      <c r="X67" s="11">
        <f t="shared" si="95"/>
        <v>-1.217998157191269E-2</v>
      </c>
      <c r="Y67" s="11">
        <f t="shared" si="96"/>
        <v>-9.7425357312937999E-3</v>
      </c>
      <c r="Z67" s="4">
        <f t="shared" si="118"/>
        <v>10617.344158032562</v>
      </c>
      <c r="AA67" s="4">
        <f t="shared" si="119"/>
        <v>14248.38629044361</v>
      </c>
      <c r="AB67" s="4">
        <f t="shared" si="120"/>
        <v>5704.4755443071926</v>
      </c>
      <c r="AC67" s="12">
        <f t="shared" si="100"/>
        <v>2.2137785606162561</v>
      </c>
      <c r="AD67" s="12">
        <f t="shared" si="101"/>
        <v>2.8848413170799239</v>
      </c>
      <c r="AE67" s="12">
        <f t="shared" si="102"/>
        <v>2.6132675753270043</v>
      </c>
      <c r="AF67" s="11">
        <f t="shared" si="103"/>
        <v>-4.0504037456468023E-3</v>
      </c>
      <c r="AG67" s="11">
        <f t="shared" si="104"/>
        <v>2.9673830763510267E-4</v>
      </c>
      <c r="AH67" s="11">
        <f t="shared" si="105"/>
        <v>9.7937136394747881E-3</v>
      </c>
      <c r="AI67" s="1">
        <f t="shared" si="63"/>
        <v>76066.482429748532</v>
      </c>
      <c r="AJ67" s="1">
        <f t="shared" si="64"/>
        <v>17504.222367849248</v>
      </c>
      <c r="AK67" s="1">
        <f t="shared" si="65"/>
        <v>6713.1580737585991</v>
      </c>
      <c r="AL67" s="10">
        <f t="shared" si="106"/>
        <v>18.853526157285042</v>
      </c>
      <c r="AM67" s="10">
        <f t="shared" si="107"/>
        <v>3.0681834615858041</v>
      </c>
      <c r="AN67" s="10">
        <f t="shared" si="108"/>
        <v>1.1549138421476792</v>
      </c>
      <c r="AO67" s="7">
        <f t="shared" si="109"/>
        <v>1.8462878436063025E-2</v>
      </c>
      <c r="AP67" s="7">
        <f t="shared" si="110"/>
        <v>2.3258357309259407E-2</v>
      </c>
      <c r="AQ67" s="7">
        <f t="shared" si="111"/>
        <v>2.1098264686124465E-2</v>
      </c>
      <c r="AR67" s="1">
        <f t="shared" si="123"/>
        <v>48714.297730855447</v>
      </c>
      <c r="AS67" s="1">
        <f t="shared" si="121"/>
        <v>12048.644011947505</v>
      </c>
      <c r="AT67" s="1">
        <f t="shared" si="122"/>
        <v>4749.8767000795078</v>
      </c>
      <c r="AU67" s="1">
        <f t="shared" si="69"/>
        <v>9742.8595461710902</v>
      </c>
      <c r="AV67" s="1">
        <f t="shared" si="70"/>
        <v>2409.7288023895012</v>
      </c>
      <c r="AW67" s="1">
        <f t="shared" si="71"/>
        <v>949.97534001590157</v>
      </c>
      <c r="AX67">
        <v>0.2</v>
      </c>
      <c r="AY67">
        <v>0.2</v>
      </c>
      <c r="AZ67">
        <v>0.2</v>
      </c>
      <c r="BA67">
        <f t="shared" si="4"/>
        <v>0.20000000000000004</v>
      </c>
      <c r="BB67">
        <f t="shared" si="22"/>
        <v>4.000000000000001E-3</v>
      </c>
      <c r="BC67">
        <f t="shared" si="5"/>
        <v>4.000000000000001E-3</v>
      </c>
      <c r="BD67">
        <f t="shared" si="6"/>
        <v>4.000000000000001E-3</v>
      </c>
      <c r="BE67">
        <f t="shared" si="7"/>
        <v>194.85719092342183</v>
      </c>
      <c r="BF67">
        <f t="shared" si="8"/>
        <v>48.194576047790029</v>
      </c>
      <c r="BG67">
        <f t="shared" si="9"/>
        <v>18.999506800318034</v>
      </c>
      <c r="BH67">
        <f t="shared" si="23"/>
        <v>183.52724374673531</v>
      </c>
      <c r="BI67">
        <f t="shared" si="24"/>
        <v>33.824585511212675</v>
      </c>
      <c r="BJ67">
        <f t="shared" si="25"/>
        <v>33.306316510163107</v>
      </c>
      <c r="BK67" s="7">
        <f t="shared" si="26"/>
        <v>5.1734611886748966E-2</v>
      </c>
      <c r="BL67" s="8">
        <f>BL$3*temperature!$I177+BL$4*temperature!$I177^2</f>
        <v>3.7200747492267077</v>
      </c>
      <c r="BM67" s="8">
        <f>BM$3*temperature!$I177+BM$4*temperature!$I177^2</f>
        <v>1.847714571917674</v>
      </c>
      <c r="BN67" s="8">
        <f>BN$3*temperature!$I177+BN$4*temperature!$I177^2</f>
        <v>0.5659482882446949</v>
      </c>
      <c r="BO67" s="8"/>
      <c r="BP67" s="8"/>
      <c r="BQ67" s="8"/>
    </row>
    <row r="68" spans="1:69" x14ac:dyDescent="0.3">
      <c r="A68">
        <f t="shared" si="72"/>
        <v>2022</v>
      </c>
      <c r="B68" s="4">
        <f t="shared" si="73"/>
        <v>1117.3012615812161</v>
      </c>
      <c r="C68" s="4">
        <f t="shared" si="74"/>
        <v>2728.0747554288719</v>
      </c>
      <c r="D68" s="4">
        <f t="shared" si="75"/>
        <v>3689.5214730358684</v>
      </c>
      <c r="E68" s="11">
        <f t="shared" si="76"/>
        <v>2.2197866518503854E-3</v>
      </c>
      <c r="F68" s="11">
        <f t="shared" si="77"/>
        <v>4.3731285530061517E-3</v>
      </c>
      <c r="G68" s="11">
        <f t="shared" si="78"/>
        <v>8.9275863794282904E-3</v>
      </c>
      <c r="H68" s="4">
        <f t="shared" si="79"/>
        <v>49968.805465838748</v>
      </c>
      <c r="I68" s="4">
        <f t="shared" si="80"/>
        <v>12460.982835886578</v>
      </c>
      <c r="J68" s="4">
        <f t="shared" si="81"/>
        <v>4923.5774102815631</v>
      </c>
      <c r="K68" s="4">
        <f t="shared" si="82"/>
        <v>44722.76832044599</v>
      </c>
      <c r="L68" s="4">
        <f t="shared" si="83"/>
        <v>4567.6837891224231</v>
      </c>
      <c r="M68" s="4">
        <f t="shared" si="84"/>
        <v>1334.4758788543572</v>
      </c>
      <c r="N68" s="11">
        <f t="shared" si="85"/>
        <v>2.348044361652124E-2</v>
      </c>
      <c r="O68" s="11">
        <f t="shared" si="86"/>
        <v>2.9719743825859402E-2</v>
      </c>
      <c r="P68" s="11">
        <f t="shared" si="87"/>
        <v>2.7397341325311464E-2</v>
      </c>
      <c r="Q68" s="4">
        <f t="shared" si="88"/>
        <v>6175.1234873399535</v>
      </c>
      <c r="R68" s="4">
        <f t="shared" si="89"/>
        <v>6446.9396345629311</v>
      </c>
      <c r="S68" s="4">
        <f t="shared" si="90"/>
        <v>2877.0134689713964</v>
      </c>
      <c r="T68" s="4">
        <f t="shared" si="91"/>
        <v>123.57956988908984</v>
      </c>
      <c r="U68" s="4">
        <f t="shared" si="92"/>
        <v>517.37007581747798</v>
      </c>
      <c r="V68" s="4">
        <f t="shared" si="93"/>
        <v>584.3339566396437</v>
      </c>
      <c r="W68" s="11">
        <f t="shared" si="94"/>
        <v>-1.0734613539272964E-2</v>
      </c>
      <c r="X68" s="11">
        <f t="shared" si="95"/>
        <v>-1.217998157191269E-2</v>
      </c>
      <c r="Y68" s="11">
        <f t="shared" si="96"/>
        <v>-9.7425357312937999E-3</v>
      </c>
      <c r="Z68" s="4">
        <f t="shared" si="118"/>
        <v>10733.758894267776</v>
      </c>
      <c r="AA68" s="4">
        <f t="shared" si="119"/>
        <v>14568.083599489166</v>
      </c>
      <c r="AB68" s="4">
        <f t="shared" si="120"/>
        <v>5917.0040382523293</v>
      </c>
      <c r="AC68" s="12">
        <f t="shared" si="100"/>
        <v>2.2048118636423033</v>
      </c>
      <c r="AD68" s="12">
        <f t="shared" si="101"/>
        <v>2.8856973600101501</v>
      </c>
      <c r="AE68" s="12">
        <f t="shared" si="102"/>
        <v>2.6388611696230817</v>
      </c>
      <c r="AF68" s="11">
        <f t="shared" si="103"/>
        <v>-4.0504037456468023E-3</v>
      </c>
      <c r="AG68" s="11">
        <f t="shared" si="104"/>
        <v>2.9673830763510267E-4</v>
      </c>
      <c r="AH68" s="11">
        <f t="shared" si="105"/>
        <v>9.7937136394747881E-3</v>
      </c>
      <c r="AI68" s="1">
        <f t="shared" si="63"/>
        <v>78202.693732944768</v>
      </c>
      <c r="AJ68" s="1">
        <f t="shared" si="64"/>
        <v>18163.528933453825</v>
      </c>
      <c r="AK68" s="1">
        <f t="shared" si="65"/>
        <v>6991.8176063986411</v>
      </c>
      <c r="AL68" s="10">
        <f t="shared" si="106"/>
        <v>19.198135615202801</v>
      </c>
      <c r="AM68" s="10">
        <f t="shared" si="107"/>
        <v>3.1388307597533278</v>
      </c>
      <c r="AN68" s="10">
        <f t="shared" si="108"/>
        <v>1.1790368532996669</v>
      </c>
      <c r="AO68" s="7">
        <f t="shared" si="109"/>
        <v>1.8278249651702393E-2</v>
      </c>
      <c r="AP68" s="7">
        <f t="shared" si="110"/>
        <v>2.3025773736166811E-2</v>
      </c>
      <c r="AQ68" s="7">
        <f t="shared" si="111"/>
        <v>2.0887282039263221E-2</v>
      </c>
      <c r="AR68" s="1">
        <f t="shared" si="123"/>
        <v>49968.805465838748</v>
      </c>
      <c r="AS68" s="1">
        <f t="shared" si="121"/>
        <v>12460.982835886578</v>
      </c>
      <c r="AT68" s="1">
        <f t="shared" si="122"/>
        <v>4923.5774102815631</v>
      </c>
      <c r="AU68" s="1">
        <f t="shared" si="69"/>
        <v>9993.76109316775</v>
      </c>
      <c r="AV68" s="1">
        <f t="shared" si="70"/>
        <v>2492.196567177316</v>
      </c>
      <c r="AW68" s="1">
        <f t="shared" si="71"/>
        <v>984.71548205631268</v>
      </c>
      <c r="AX68">
        <v>0.2</v>
      </c>
      <c r="AY68">
        <v>0.2</v>
      </c>
      <c r="AZ68">
        <v>0.2</v>
      </c>
      <c r="BA68">
        <f t="shared" si="4"/>
        <v>0.19999999999999998</v>
      </c>
      <c r="BB68">
        <f t="shared" si="22"/>
        <v>4.000000000000001E-3</v>
      </c>
      <c r="BC68">
        <f t="shared" si="5"/>
        <v>4.000000000000001E-3</v>
      </c>
      <c r="BD68">
        <f t="shared" si="6"/>
        <v>4.000000000000001E-3</v>
      </c>
      <c r="BE68">
        <f t="shared" si="7"/>
        <v>199.87522186335505</v>
      </c>
      <c r="BF68">
        <f t="shared" si="8"/>
        <v>49.843931343546323</v>
      </c>
      <c r="BG68">
        <f t="shared" si="9"/>
        <v>19.694309641126257</v>
      </c>
      <c r="BH68">
        <f t="shared" si="23"/>
        <v>186.21176778071265</v>
      </c>
      <c r="BI68">
        <f t="shared" si="24"/>
        <v>34.214473717939207</v>
      </c>
      <c r="BJ68">
        <f t="shared" si="25"/>
        <v>33.284259253173076</v>
      </c>
      <c r="BK68" s="7">
        <f t="shared" si="26"/>
        <v>5.1681571902010476E-2</v>
      </c>
      <c r="BL68" s="8">
        <f>BL$3*temperature!$I178+BL$4*temperature!$I178^2</f>
        <v>3.7298134930600799</v>
      </c>
      <c r="BM68" s="8">
        <f>BM$3*temperature!$I178+BM$4*temperature!$I178^2</f>
        <v>1.8366844511444271</v>
      </c>
      <c r="BN68" s="8">
        <f>BN$3*temperature!$I178+BN$4*temperature!$I178^2</f>
        <v>0.5415721274307701</v>
      </c>
      <c r="BO68" s="8"/>
      <c r="BP68" s="8"/>
      <c r="BQ68" s="8"/>
    </row>
    <row r="69" spans="1:69" x14ac:dyDescent="0.3">
      <c r="A69">
        <f t="shared" si="72"/>
        <v>2023</v>
      </c>
      <c r="B69" s="4">
        <f t="shared" si="73"/>
        <v>1119.657423486442</v>
      </c>
      <c r="C69" s="4">
        <f t="shared" si="74"/>
        <v>2739.4084659561881</v>
      </c>
      <c r="D69" s="4">
        <f t="shared" si="75"/>
        <v>3720.813068602688</v>
      </c>
      <c r="E69" s="11">
        <f t="shared" si="76"/>
        <v>2.1087973192578662E-3</v>
      </c>
      <c r="F69" s="11">
        <f t="shared" si="77"/>
        <v>4.154472125355844E-3</v>
      </c>
      <c r="G69" s="11">
        <f t="shared" si="78"/>
        <v>8.4812070604568749E-3</v>
      </c>
      <c r="H69" s="4">
        <f t="shared" si="79"/>
        <v>51238.983663656007</v>
      </c>
      <c r="I69" s="4">
        <f t="shared" si="80"/>
        <v>12881.15409813131</v>
      </c>
      <c r="J69" s="4">
        <f t="shared" si="81"/>
        <v>5100.1223698159974</v>
      </c>
      <c r="K69" s="4">
        <f t="shared" si="82"/>
        <v>45763.090199594844</v>
      </c>
      <c r="L69" s="4">
        <f t="shared" si="83"/>
        <v>4702.166273562696</v>
      </c>
      <c r="M69" s="4">
        <f t="shared" si="84"/>
        <v>1370.7010472663424</v>
      </c>
      <c r="N69" s="11">
        <f t="shared" si="85"/>
        <v>2.3261571638293344E-2</v>
      </c>
      <c r="O69" s="11">
        <f t="shared" si="86"/>
        <v>2.9442161640114373E-2</v>
      </c>
      <c r="P69" s="11">
        <f t="shared" si="87"/>
        <v>2.7145614983377753E-2</v>
      </c>
      <c r="Q69" s="4">
        <f t="shared" si="88"/>
        <v>6264.1190068877404</v>
      </c>
      <c r="R69" s="4">
        <f t="shared" si="89"/>
        <v>6583.1523328481244</v>
      </c>
      <c r="S69" s="4">
        <f t="shared" si="90"/>
        <v>2951.1402253594842</v>
      </c>
      <c r="T69" s="4">
        <f t="shared" si="91"/>
        <v>122.25299096498088</v>
      </c>
      <c r="U69" s="4">
        <f t="shared" si="92"/>
        <v>511.06851782816204</v>
      </c>
      <c r="V69" s="4">
        <f t="shared" si="93"/>
        <v>578.64106218807365</v>
      </c>
      <c r="W69" s="11">
        <f t="shared" si="94"/>
        <v>-1.0734613539272964E-2</v>
      </c>
      <c r="X69" s="11">
        <f t="shared" si="95"/>
        <v>-1.217998157191269E-2</v>
      </c>
      <c r="Y69" s="11">
        <f t="shared" si="96"/>
        <v>-9.7425357312937999E-3</v>
      </c>
      <c r="Z69" s="4">
        <f t="shared" si="118"/>
        <v>10847.871468782909</v>
      </c>
      <c r="AA69" s="4">
        <f t="shared" si="119"/>
        <v>14887.549742684103</v>
      </c>
      <c r="AB69" s="4">
        <f t="shared" si="120"/>
        <v>6133.114707926482</v>
      </c>
      <c r="AC69" s="12">
        <f t="shared" si="100"/>
        <v>2.19588148541136</v>
      </c>
      <c r="AD69" s="12">
        <f t="shared" si="101"/>
        <v>2.8865536569611066</v>
      </c>
      <c r="AE69" s="12">
        <f t="shared" si="102"/>
        <v>2.6647054202526999</v>
      </c>
      <c r="AF69" s="11">
        <f t="shared" si="103"/>
        <v>-4.0504037456468023E-3</v>
      </c>
      <c r="AG69" s="11">
        <f t="shared" si="104"/>
        <v>2.9673830763510267E-4</v>
      </c>
      <c r="AH69" s="11">
        <f t="shared" si="105"/>
        <v>9.7937136394747881E-3</v>
      </c>
      <c r="AI69" s="1">
        <f t="shared" si="63"/>
        <v>80376.185452818041</v>
      </c>
      <c r="AJ69" s="1">
        <f t="shared" si="64"/>
        <v>18839.372607285761</v>
      </c>
      <c r="AK69" s="1">
        <f t="shared" si="65"/>
        <v>7277.3513278150904</v>
      </c>
      <c r="AL69" s="10">
        <f t="shared" si="106"/>
        <v>19.545534847668499</v>
      </c>
      <c r="AM69" s="10">
        <f t="shared" si="107"/>
        <v>3.2103820265548264</v>
      </c>
      <c r="AN69" s="10">
        <f t="shared" si="108"/>
        <v>1.2034174598363268</v>
      </c>
      <c r="AO69" s="7">
        <f t="shared" si="109"/>
        <v>1.8095467155185369E-2</v>
      </c>
      <c r="AP69" s="7">
        <f t="shared" si="110"/>
        <v>2.2795515998805142E-2</v>
      </c>
      <c r="AQ69" s="7">
        <f t="shared" si="111"/>
        <v>2.067840921887059E-2</v>
      </c>
      <c r="AR69" s="1">
        <f t="shared" si="123"/>
        <v>51238.983663656007</v>
      </c>
      <c r="AS69" s="1">
        <f t="shared" si="121"/>
        <v>12881.15409813131</v>
      </c>
      <c r="AT69" s="1">
        <f t="shared" si="122"/>
        <v>5100.1223698159974</v>
      </c>
      <c r="AU69" s="1">
        <f t="shared" si="69"/>
        <v>10247.796732731202</v>
      </c>
      <c r="AV69" s="1">
        <f t="shared" si="70"/>
        <v>2576.230819626262</v>
      </c>
      <c r="AW69" s="1">
        <f t="shared" si="71"/>
        <v>1020.0244739631995</v>
      </c>
      <c r="AX69">
        <v>0.2</v>
      </c>
      <c r="AY69">
        <v>0.2</v>
      </c>
      <c r="AZ69">
        <v>0.2</v>
      </c>
      <c r="BA69">
        <f t="shared" si="4"/>
        <v>0.20000000000000004</v>
      </c>
      <c r="BB69">
        <f t="shared" si="22"/>
        <v>4.000000000000001E-3</v>
      </c>
      <c r="BC69">
        <f t="shared" si="5"/>
        <v>4.000000000000001E-3</v>
      </c>
      <c r="BD69">
        <f t="shared" si="6"/>
        <v>4.000000000000001E-3</v>
      </c>
      <c r="BE69">
        <f t="shared" si="7"/>
        <v>204.95593465462409</v>
      </c>
      <c r="BF69">
        <f t="shared" si="8"/>
        <v>51.524616392525253</v>
      </c>
      <c r="BG69">
        <f t="shared" si="9"/>
        <v>20.400489479263996</v>
      </c>
      <c r="BH69">
        <f t="shared" si="23"/>
        <v>188.93654413626581</v>
      </c>
      <c r="BI69">
        <f t="shared" si="24"/>
        <v>34.609198479988279</v>
      </c>
      <c r="BJ69">
        <f t="shared" si="25"/>
        <v>33.262853298501412</v>
      </c>
      <c r="BK69" s="7">
        <f t="shared" si="26"/>
        <v>5.1619095919156227E-2</v>
      </c>
      <c r="BL69" s="8">
        <f>BL$3*temperature!$I179+BL$4*temperature!$I179^2</f>
        <v>3.736984189082238</v>
      </c>
      <c r="BM69" s="8">
        <f>BM$3*temperature!$I179+BM$4*temperature!$I179^2</f>
        <v>1.8236536736630025</v>
      </c>
      <c r="BN69" s="8">
        <f>BN$3*temperature!$I179+BN$4*temperature!$I179^2</f>
        <v>0.51562356976956281</v>
      </c>
      <c r="BO69" s="8"/>
      <c r="BP69" s="8"/>
      <c r="BQ69" s="8"/>
    </row>
    <row r="70" spans="1:69" x14ac:dyDescent="0.3">
      <c r="A70">
        <f t="shared" si="72"/>
        <v>2024</v>
      </c>
      <c r="B70" s="4">
        <f t="shared" si="73"/>
        <v>1121.9004975309206</v>
      </c>
      <c r="C70" s="4">
        <f t="shared" si="74"/>
        <v>2750.2202222623778</v>
      </c>
      <c r="D70" s="4">
        <f t="shared" si="75"/>
        <v>3750.7922053673574</v>
      </c>
      <c r="E70" s="11">
        <f t="shared" si="76"/>
        <v>2.0033574532949726E-3</v>
      </c>
      <c r="F70" s="11">
        <f t="shared" si="77"/>
        <v>3.946748519088052E-3</v>
      </c>
      <c r="G70" s="11">
        <f t="shared" si="78"/>
        <v>8.0571467074340309E-3</v>
      </c>
      <c r="H70" s="4">
        <f t="shared" si="79"/>
        <v>52524.671505594939</v>
      </c>
      <c r="I70" s="4">
        <f t="shared" si="80"/>
        <v>13309.13715245411</v>
      </c>
      <c r="J70" s="4">
        <f t="shared" si="81"/>
        <v>5279.4664777086564</v>
      </c>
      <c r="K70" s="4">
        <f t="shared" si="82"/>
        <v>46817.584644263261</v>
      </c>
      <c r="L70" s="4">
        <f t="shared" si="83"/>
        <v>4839.298702234757</v>
      </c>
      <c r="M70" s="4">
        <f t="shared" si="84"/>
        <v>1407.5603735535594</v>
      </c>
      <c r="N70" s="11">
        <f t="shared" si="85"/>
        <v>2.3042465883952756E-2</v>
      </c>
      <c r="O70" s="11">
        <f t="shared" si="86"/>
        <v>2.9163670677293974E-2</v>
      </c>
      <c r="P70" s="11">
        <f t="shared" si="87"/>
        <v>2.6890857317667827E-2</v>
      </c>
      <c r="Q70" s="4">
        <f t="shared" si="88"/>
        <v>6352.3680365111395</v>
      </c>
      <c r="R70" s="4">
        <f t="shared" si="89"/>
        <v>6719.034212865532</v>
      </c>
      <c r="S70" s="4">
        <f t="shared" si="90"/>
        <v>3025.1534612803739</v>
      </c>
      <c r="T70" s="4">
        <f t="shared" si="91"/>
        <v>120.94065235295159</v>
      </c>
      <c r="U70" s="4">
        <f t="shared" si="92"/>
        <v>504.84371269903028</v>
      </c>
      <c r="V70" s="4">
        <f t="shared" si="93"/>
        <v>573.00363096411252</v>
      </c>
      <c r="W70" s="11">
        <f t="shared" si="94"/>
        <v>-1.0734613539272964E-2</v>
      </c>
      <c r="X70" s="11">
        <f t="shared" si="95"/>
        <v>-1.217998157191269E-2</v>
      </c>
      <c r="Y70" s="11">
        <f t="shared" si="96"/>
        <v>-9.7425357312937999E-3</v>
      </c>
      <c r="Z70" s="4">
        <f t="shared" si="118"/>
        <v>10959.638864851693</v>
      </c>
      <c r="AA70" s="4">
        <f t="shared" si="119"/>
        <v>15206.608997390784</v>
      </c>
      <c r="AB70" s="4">
        <f t="shared" si="120"/>
        <v>6352.7490629460099</v>
      </c>
      <c r="AC70" s="12">
        <f t="shared" si="100"/>
        <v>2.1869872788178535</v>
      </c>
      <c r="AD70" s="12">
        <f t="shared" si="101"/>
        <v>2.8874102080081712</v>
      </c>
      <c r="AE70" s="12">
        <f t="shared" si="102"/>
        <v>2.6908027820722111</v>
      </c>
      <c r="AF70" s="11">
        <f t="shared" si="103"/>
        <v>-4.0504037456468023E-3</v>
      </c>
      <c r="AG70" s="11">
        <f t="shared" si="104"/>
        <v>2.9673830763510267E-4</v>
      </c>
      <c r="AH70" s="11">
        <f t="shared" si="105"/>
        <v>9.7937136394747881E-3</v>
      </c>
      <c r="AI70" s="1">
        <f t="shared" si="63"/>
        <v>82586.363640267446</v>
      </c>
      <c r="AJ70" s="1">
        <f t="shared" si="64"/>
        <v>19531.666166183444</v>
      </c>
      <c r="AK70" s="1">
        <f t="shared" si="65"/>
        <v>7569.6406689967816</v>
      </c>
      <c r="AL70" s="10">
        <f t="shared" si="106"/>
        <v>19.895683575696349</v>
      </c>
      <c r="AM70" s="10">
        <f t="shared" si="107"/>
        <v>3.2828325182549478</v>
      </c>
      <c r="AN70" s="10">
        <f t="shared" si="108"/>
        <v>1.2280533709449999</v>
      </c>
      <c r="AO70" s="7">
        <f t="shared" si="109"/>
        <v>1.7914512483633516E-2</v>
      </c>
      <c r="AP70" s="7">
        <f t="shared" si="110"/>
        <v>2.2567560838817089E-2</v>
      </c>
      <c r="AQ70" s="7">
        <f t="shared" si="111"/>
        <v>2.0471625126681884E-2</v>
      </c>
      <c r="AR70" s="1">
        <f t="shared" si="123"/>
        <v>52524.671505594939</v>
      </c>
      <c r="AS70" s="1">
        <f t="shared" si="121"/>
        <v>13309.13715245411</v>
      </c>
      <c r="AT70" s="1">
        <f t="shared" si="122"/>
        <v>5279.4664777086564</v>
      </c>
      <c r="AU70" s="1">
        <f t="shared" si="69"/>
        <v>10504.934301118989</v>
      </c>
      <c r="AV70" s="1">
        <f t="shared" si="70"/>
        <v>2661.8274304908223</v>
      </c>
      <c r="AW70" s="1">
        <f t="shared" si="71"/>
        <v>1055.8932955417313</v>
      </c>
      <c r="AX70">
        <v>0.2</v>
      </c>
      <c r="AY70">
        <v>0.2</v>
      </c>
      <c r="AZ70">
        <v>0.2</v>
      </c>
      <c r="BA70">
        <f t="shared" ref="BA70:BA133" si="124">(AX70*Z70+AY70*AA70+AZ70*AB70)/(Z70+AA70+AB70)</f>
        <v>0.20000000000000004</v>
      </c>
      <c r="BB70">
        <f t="shared" si="22"/>
        <v>4.000000000000001E-3</v>
      </c>
      <c r="BC70">
        <f t="shared" ref="BC70:BC133" si="125">BC$5*AY70^2</f>
        <v>4.000000000000001E-3</v>
      </c>
      <c r="BD70">
        <f t="shared" ref="BD70:BD133" si="126">BD$5*AZ70^2</f>
        <v>4.000000000000001E-3</v>
      </c>
      <c r="BE70">
        <f t="shared" ref="BE70:BE133" si="127">BB70*AR70</f>
        <v>210.09868602237981</v>
      </c>
      <c r="BF70">
        <f t="shared" ref="BF70:BF133" si="128">BC70*AS70</f>
        <v>53.236548609816452</v>
      </c>
      <c r="BG70">
        <f t="shared" ref="BG70:BG133" si="129">BD70*AT70</f>
        <v>21.117865910834631</v>
      </c>
      <c r="BH70">
        <f t="shared" si="23"/>
        <v>191.70219804977384</v>
      </c>
      <c r="BI70">
        <f t="shared" si="24"/>
        <v>35.008823215584101</v>
      </c>
      <c r="BJ70">
        <f t="shared" si="25"/>
        <v>33.242090473886087</v>
      </c>
      <c r="BK70" s="7">
        <f t="shared" si="26"/>
        <v>5.154797002240305E-2</v>
      </c>
      <c r="BL70" s="8">
        <f>BL$3*temperature!$I180+BL$4*temperature!$I180^2</f>
        <v>3.7415441843846469</v>
      </c>
      <c r="BM70" s="8">
        <f>BM$3*temperature!$I180+BM$4*temperature!$I180^2</f>
        <v>1.8085795836014906</v>
      </c>
      <c r="BN70" s="8">
        <f>BN$3*temperature!$I180+BN$4*temperature!$I180^2</f>
        <v>0.48806113697153375</v>
      </c>
      <c r="BO70" s="8"/>
      <c r="BP70" s="8"/>
      <c r="BQ70" s="8"/>
    </row>
    <row r="71" spans="1:69" x14ac:dyDescent="0.3">
      <c r="A71">
        <f t="shared" si="72"/>
        <v>2025</v>
      </c>
      <c r="B71" s="4">
        <f t="shared" si="73"/>
        <v>1124.0356868683255</v>
      </c>
      <c r="C71" s="4">
        <f t="shared" si="74"/>
        <v>2760.5319284722891</v>
      </c>
      <c r="D71" s="4">
        <f t="shared" si="75"/>
        <v>3779.5018542817152</v>
      </c>
      <c r="E71" s="11">
        <f t="shared" si="76"/>
        <v>1.9031895806302238E-3</v>
      </c>
      <c r="F71" s="11">
        <f t="shared" si="77"/>
        <v>3.749411093133649E-3</v>
      </c>
      <c r="G71" s="11">
        <f t="shared" si="78"/>
        <v>7.6542893720623287E-3</v>
      </c>
      <c r="H71" s="4">
        <f t="shared" si="79"/>
        <v>53825.710230835488</v>
      </c>
      <c r="I71" s="4">
        <f t="shared" si="80"/>
        <v>13744.911370342676</v>
      </c>
      <c r="J71" s="4">
        <f t="shared" si="81"/>
        <v>5461.5660809300134</v>
      </c>
      <c r="K71" s="4">
        <f t="shared" si="82"/>
        <v>47886.122175354809</v>
      </c>
      <c r="L71" s="4">
        <f t="shared" si="83"/>
        <v>4979.0807447567804</v>
      </c>
      <c r="M71" s="4">
        <f t="shared" si="84"/>
        <v>1445.0491867711944</v>
      </c>
      <c r="N71" s="11">
        <f t="shared" si="85"/>
        <v>2.2823422848715413E-2</v>
      </c>
      <c r="O71" s="11">
        <f t="shared" si="86"/>
        <v>2.8884772592663754E-2</v>
      </c>
      <c r="P71" s="11">
        <f t="shared" si="87"/>
        <v>2.663389359490842E-2</v>
      </c>
      <c r="Q71" s="4">
        <f t="shared" si="88"/>
        <v>6439.8372177072988</v>
      </c>
      <c r="R71" s="4">
        <f t="shared" si="89"/>
        <v>6854.5148039772812</v>
      </c>
      <c r="S71" s="4">
        <f t="shared" si="90"/>
        <v>3099.0079568788628</v>
      </c>
      <c r="T71" s="4">
        <f t="shared" si="91"/>
        <v>119.64240118875509</v>
      </c>
      <c r="U71" s="4">
        <f t="shared" si="92"/>
        <v>498.69472558166012</v>
      </c>
      <c r="V71" s="4">
        <f t="shared" si="93"/>
        <v>567.42112261528359</v>
      </c>
      <c r="W71" s="11">
        <f t="shared" si="94"/>
        <v>-1.0734613539272964E-2</v>
      </c>
      <c r="X71" s="11">
        <f t="shared" si="95"/>
        <v>-1.217998157191269E-2</v>
      </c>
      <c r="Y71" s="11">
        <f t="shared" si="96"/>
        <v>-9.7425357312937999E-3</v>
      </c>
      <c r="Z71" s="4">
        <f t="shared" si="118"/>
        <v>11069.022125931209</v>
      </c>
      <c r="AA71" s="4">
        <f t="shared" si="119"/>
        <v>15525.091902209149</v>
      </c>
      <c r="AB71" s="4">
        <f t="shared" si="120"/>
        <v>6575.8504587902416</v>
      </c>
      <c r="AC71" s="12">
        <f t="shared" si="100"/>
        <v>2.178129097352048</v>
      </c>
      <c r="AD71" s="12">
        <f t="shared" si="101"/>
        <v>2.8882670132267436</v>
      </c>
      <c r="AE71" s="12">
        <f t="shared" si="102"/>
        <v>2.7171557339801287</v>
      </c>
      <c r="AF71" s="11">
        <f t="shared" si="103"/>
        <v>-4.0504037456468023E-3</v>
      </c>
      <c r="AG71" s="11">
        <f t="shared" si="104"/>
        <v>2.9673830763510267E-4</v>
      </c>
      <c r="AH71" s="11">
        <f t="shared" si="105"/>
        <v>9.7937136394747881E-3</v>
      </c>
      <c r="AI71" s="1">
        <f t="shared" si="63"/>
        <v>84832.6615773597</v>
      </c>
      <c r="AJ71" s="1">
        <f t="shared" si="64"/>
        <v>20240.326980055925</v>
      </c>
      <c r="AK71" s="1">
        <f t="shared" si="65"/>
        <v>7868.5698976388348</v>
      </c>
      <c r="AL71" s="10">
        <f t="shared" si="106"/>
        <v>20.248540832765713</v>
      </c>
      <c r="AM71" s="10">
        <f t="shared" si="107"/>
        <v>3.3561771856085199</v>
      </c>
      <c r="AN71" s="10">
        <f t="shared" si="108"/>
        <v>1.2529422167080884</v>
      </c>
      <c r="AO71" s="7">
        <f t="shared" si="109"/>
        <v>1.7735367358797181E-2</v>
      </c>
      <c r="AP71" s="7">
        <f t="shared" si="110"/>
        <v>2.2341885230428918E-2</v>
      </c>
      <c r="AQ71" s="7">
        <f t="shared" si="111"/>
        <v>2.0266908875415064E-2</v>
      </c>
      <c r="AR71" s="1">
        <f t="shared" si="123"/>
        <v>53825.710230835488</v>
      </c>
      <c r="AS71" s="1">
        <f t="shared" si="121"/>
        <v>13744.911370342676</v>
      </c>
      <c r="AT71" s="1">
        <f t="shared" si="122"/>
        <v>5461.5660809300134</v>
      </c>
      <c r="AU71" s="1">
        <f t="shared" si="69"/>
        <v>10765.142046167099</v>
      </c>
      <c r="AV71" s="1">
        <f t="shared" si="70"/>
        <v>2748.9822740685354</v>
      </c>
      <c r="AW71" s="1">
        <f t="shared" si="71"/>
        <v>1092.3132161860028</v>
      </c>
      <c r="AX71">
        <v>0.2</v>
      </c>
      <c r="AY71">
        <v>0.2</v>
      </c>
      <c r="AZ71">
        <v>0.2</v>
      </c>
      <c r="BA71">
        <f t="shared" si="124"/>
        <v>0.2</v>
      </c>
      <c r="BB71">
        <f t="shared" ref="BB71:BB134" si="130">BB$5*AX71^2</f>
        <v>4.000000000000001E-3</v>
      </c>
      <c r="BC71">
        <f t="shared" si="125"/>
        <v>4.000000000000001E-3</v>
      </c>
      <c r="BD71">
        <f t="shared" si="126"/>
        <v>4.000000000000001E-3</v>
      </c>
      <c r="BE71">
        <f t="shared" si="127"/>
        <v>215.30284092334199</v>
      </c>
      <c r="BF71">
        <f t="shared" si="128"/>
        <v>54.979645481370717</v>
      </c>
      <c r="BG71">
        <f t="shared" si="129"/>
        <v>21.84626432372006</v>
      </c>
      <c r="BH71">
        <f t="shared" ref="BH71:BH134" si="131">2*BB$5*AX71*AR71/Z71*1000</f>
        <v>194.50935997223792</v>
      </c>
      <c r="BI71">
        <f t="shared" ref="BI71:BI134" si="132">2*BC$5*AY71*AS71/AA71*1000</f>
        <v>35.413410643673778</v>
      </c>
      <c r="BJ71">
        <f t="shared" ref="BJ71:BJ134" si="133">2*BD$5*AZ71*AT71/AB71*1000</f>
        <v>33.221960354218744</v>
      </c>
      <c r="BK71" s="7">
        <f t="shared" ref="BK71:BK134" si="134">SUM(H71:J71)*SUM(B70:D70)/SUM(H70:J70)/SUM(B71:D71)-1+BK$5</f>
        <v>5.1468917200868186E-2</v>
      </c>
      <c r="BL71" s="8">
        <f>BL$3*temperature!$I181+BL$4*temperature!$I181^2</f>
        <v>3.743444062828686</v>
      </c>
      <c r="BM71" s="8">
        <f>BM$3*temperature!$I181+BM$4*temperature!$I181^2</f>
        <v>1.791415629852271</v>
      </c>
      <c r="BN71" s="8">
        <f>BN$3*temperature!$I181+BN$4*temperature!$I181^2</f>
        <v>0.45884144831092133</v>
      </c>
      <c r="BO71" s="8"/>
      <c r="BP71" s="8"/>
      <c r="BQ71" s="8"/>
    </row>
    <row r="72" spans="1:69" x14ac:dyDescent="0.3">
      <c r="A72">
        <f t="shared" si="72"/>
        <v>2026</v>
      </c>
      <c r="B72" s="4">
        <f t="shared" si="73"/>
        <v>1126.0679772254546</v>
      </c>
      <c r="C72" s="4">
        <f t="shared" si="74"/>
        <v>2770.3647790560749</v>
      </c>
      <c r="D72" s="4">
        <f t="shared" si="75"/>
        <v>3806.9847851128879</v>
      </c>
      <c r="E72" s="11">
        <f t="shared" si="76"/>
        <v>1.8080301015987125E-3</v>
      </c>
      <c r="F72" s="11">
        <f t="shared" si="77"/>
        <v>3.5619405384769666E-3</v>
      </c>
      <c r="G72" s="11">
        <f t="shared" si="78"/>
        <v>7.2715749034592122E-3</v>
      </c>
      <c r="H72" s="4">
        <f t="shared" si="79"/>
        <v>55141.942768784167</v>
      </c>
      <c r="I72" s="4">
        <f t="shared" si="80"/>
        <v>14188.456035183892</v>
      </c>
      <c r="J72" s="4">
        <f t="shared" si="81"/>
        <v>5646.3789386889157</v>
      </c>
      <c r="K72" s="4">
        <f t="shared" si="82"/>
        <v>48968.573730912496</v>
      </c>
      <c r="L72" s="4">
        <f t="shared" si="83"/>
        <v>5121.5118465439837</v>
      </c>
      <c r="M72" s="4">
        <f t="shared" si="84"/>
        <v>1483.1629905033844</v>
      </c>
      <c r="N72" s="11">
        <f t="shared" si="85"/>
        <v>2.260470270684789E-2</v>
      </c>
      <c r="O72" s="11">
        <f t="shared" si="86"/>
        <v>2.8605903195522586E-2</v>
      </c>
      <c r="P72" s="11">
        <f t="shared" si="87"/>
        <v>2.6375436961665777E-2</v>
      </c>
      <c r="Q72" s="4">
        <f t="shared" si="88"/>
        <v>6526.4948181697637</v>
      </c>
      <c r="R72" s="4">
        <f t="shared" si="89"/>
        <v>6989.526193544526</v>
      </c>
      <c r="S72" s="4">
        <f t="shared" si="90"/>
        <v>3172.6608125916455</v>
      </c>
      <c r="T72" s="4">
        <f t="shared" si="91"/>
        <v>118.35808624908314</v>
      </c>
      <c r="U72" s="4">
        <f t="shared" si="92"/>
        <v>492.62063301406545</v>
      </c>
      <c r="V72" s="4">
        <f t="shared" si="93"/>
        <v>561.89300205351333</v>
      </c>
      <c r="W72" s="11">
        <f t="shared" si="94"/>
        <v>-1.0734613539272964E-2</v>
      </c>
      <c r="X72" s="11">
        <f t="shared" si="95"/>
        <v>-1.217998157191269E-2</v>
      </c>
      <c r="Y72" s="11">
        <f t="shared" si="96"/>
        <v>-9.7425357312937999E-3</v>
      </c>
      <c r="Z72" s="4">
        <f t="shared" si="118"/>
        <v>11175.986108556053</v>
      </c>
      <c r="AA72" s="4">
        <f t="shared" si="119"/>
        <v>15842.834981436912</v>
      </c>
      <c r="AB72" s="4">
        <f t="shared" si="120"/>
        <v>6802.3640643310055</v>
      </c>
      <c r="AC72" s="12">
        <f t="shared" si="100"/>
        <v>2.169306795097631</v>
      </c>
      <c r="AD72" s="12">
        <f t="shared" si="101"/>
        <v>2.8891240726922467</v>
      </c>
      <c r="AE72" s="12">
        <f t="shared" si="102"/>
        <v>2.7437667791525868</v>
      </c>
      <c r="AF72" s="11">
        <f t="shared" si="103"/>
        <v>-4.0504037456468023E-3</v>
      </c>
      <c r="AG72" s="11">
        <f t="shared" si="104"/>
        <v>2.9673830763510267E-4</v>
      </c>
      <c r="AH72" s="11">
        <f t="shared" si="105"/>
        <v>9.7937136394747881E-3</v>
      </c>
      <c r="AI72" s="1">
        <f t="shared" si="63"/>
        <v>87114.537465790825</v>
      </c>
      <c r="AJ72" s="1">
        <f t="shared" si="64"/>
        <v>20965.276556118868</v>
      </c>
      <c r="AK72" s="1">
        <f t="shared" si="65"/>
        <v>8174.0261240609543</v>
      </c>
      <c r="AL72" s="10">
        <f t="shared" si="106"/>
        <v>20.60406498981293</v>
      </c>
      <c r="AM72" s="10">
        <f t="shared" si="107"/>
        <v>3.4304106778474308</v>
      </c>
      <c r="AN72" s="10">
        <f t="shared" si="108"/>
        <v>1.2780815497829499</v>
      </c>
      <c r="AO72" s="7">
        <f t="shared" si="109"/>
        <v>1.755801368520921E-2</v>
      </c>
      <c r="AP72" s="7">
        <f t="shared" si="110"/>
        <v>2.2118466378124629E-2</v>
      </c>
      <c r="AQ72" s="7">
        <f t="shared" si="111"/>
        <v>2.0064239786660911E-2</v>
      </c>
      <c r="AR72" s="1">
        <f t="shared" si="123"/>
        <v>55141.942768784167</v>
      </c>
      <c r="AS72" s="1">
        <f t="shared" si="121"/>
        <v>14188.456035183892</v>
      </c>
      <c r="AT72" s="1">
        <f t="shared" si="122"/>
        <v>5646.3789386889157</v>
      </c>
      <c r="AU72" s="1">
        <f t="shared" si="69"/>
        <v>11028.388553756835</v>
      </c>
      <c r="AV72" s="1">
        <f t="shared" si="70"/>
        <v>2837.6912070367785</v>
      </c>
      <c r="AW72" s="1">
        <f t="shared" si="71"/>
        <v>1129.2757877377833</v>
      </c>
      <c r="AX72">
        <v>0.2</v>
      </c>
      <c r="AY72">
        <v>0.2</v>
      </c>
      <c r="AZ72">
        <v>0.2</v>
      </c>
      <c r="BA72">
        <f t="shared" si="124"/>
        <v>0.2</v>
      </c>
      <c r="BB72">
        <f t="shared" si="130"/>
        <v>4.000000000000001E-3</v>
      </c>
      <c r="BC72">
        <f t="shared" si="125"/>
        <v>4.000000000000001E-3</v>
      </c>
      <c r="BD72">
        <f t="shared" si="126"/>
        <v>4.000000000000001E-3</v>
      </c>
      <c r="BE72">
        <f t="shared" si="127"/>
        <v>220.56777107513673</v>
      </c>
      <c r="BF72">
        <f t="shared" si="128"/>
        <v>56.753824140735581</v>
      </c>
      <c r="BG72">
        <f t="shared" si="129"/>
        <v>22.585515754755669</v>
      </c>
      <c r="BH72">
        <f t="shared" si="131"/>
        <v>197.35866610130768</v>
      </c>
      <c r="BI72">
        <f t="shared" si="132"/>
        <v>35.823022967312461</v>
      </c>
      <c r="BJ72">
        <f t="shared" si="133"/>
        <v>33.202450708549208</v>
      </c>
      <c r="BK72" s="7">
        <f t="shared" si="134"/>
        <v>5.1382602885354317E-2</v>
      </c>
      <c r="BL72" s="8">
        <f>BL$3*temperature!$I182+BL$4*temperature!$I182^2</f>
        <v>3.7426283310835804</v>
      </c>
      <c r="BM72" s="8">
        <f>BM$3*temperature!$I182+BM$4*temperature!$I182^2</f>
        <v>1.7721117422569095</v>
      </c>
      <c r="BN72" s="8">
        <f>BN$3*temperature!$I182+BN$4*temperature!$I182^2</f>
        <v>0.42791938274677443</v>
      </c>
      <c r="BO72" s="8"/>
      <c r="BP72" s="8"/>
      <c r="BQ72" s="8"/>
    </row>
    <row r="73" spans="1:69" x14ac:dyDescent="0.3">
      <c r="A73">
        <f t="shared" si="72"/>
        <v>2027</v>
      </c>
      <c r="B73" s="4">
        <f t="shared" si="73"/>
        <v>1128.0021437847611</v>
      </c>
      <c r="C73" s="4">
        <f t="shared" si="74"/>
        <v>2779.7392599383193</v>
      </c>
      <c r="D73" s="4">
        <f t="shared" si="75"/>
        <v>3833.283421383102</v>
      </c>
      <c r="E73" s="11">
        <f t="shared" si="76"/>
        <v>1.7176285965187768E-3</v>
      </c>
      <c r="F73" s="11">
        <f t="shared" si="77"/>
        <v>3.3838435115531181E-3</v>
      </c>
      <c r="G73" s="11">
        <f t="shared" si="78"/>
        <v>6.9079961582862509E-3</v>
      </c>
      <c r="H73" s="4">
        <f t="shared" si="79"/>
        <v>56473.213390996854</v>
      </c>
      <c r="I73" s="4">
        <f t="shared" si="80"/>
        <v>14639.750236370355</v>
      </c>
      <c r="J73" s="4">
        <f t="shared" si="81"/>
        <v>5833.8641787380611</v>
      </c>
      <c r="K73" s="4">
        <f t="shared" si="82"/>
        <v>50064.810339378884</v>
      </c>
      <c r="L73" s="4">
        <f t="shared" si="83"/>
        <v>5266.5911682289234</v>
      </c>
      <c r="M73" s="4">
        <f t="shared" si="84"/>
        <v>1521.897427723495</v>
      </c>
      <c r="N73" s="11">
        <f t="shared" si="85"/>
        <v>2.238653334055285E-2</v>
      </c>
      <c r="O73" s="11">
        <f t="shared" si="86"/>
        <v>2.8327440418367766E-2</v>
      </c>
      <c r="P73" s="11">
        <f t="shared" si="87"/>
        <v>2.6116102861334367E-2</v>
      </c>
      <c r="Q73" s="4">
        <f t="shared" si="88"/>
        <v>6612.3106446347383</v>
      </c>
      <c r="R73" s="4">
        <f t="shared" si="89"/>
        <v>7124.0029134205988</v>
      </c>
      <c r="S73" s="4">
        <f t="shared" si="90"/>
        <v>3246.0713521866678</v>
      </c>
      <c r="T73" s="4">
        <f t="shared" si="91"/>
        <v>117.0875579339513</v>
      </c>
      <c r="U73" s="4">
        <f t="shared" si="92"/>
        <v>486.62052278201014</v>
      </c>
      <c r="V73" s="4">
        <f t="shared" si="93"/>
        <v>556.41873940384301</v>
      </c>
      <c r="W73" s="11">
        <f t="shared" si="94"/>
        <v>-1.0734613539272964E-2</v>
      </c>
      <c r="X73" s="11">
        <f t="shared" si="95"/>
        <v>-1.217998157191269E-2</v>
      </c>
      <c r="Y73" s="11">
        <f t="shared" si="96"/>
        <v>-9.7425357312937999E-3</v>
      </c>
      <c r="Z73" s="4">
        <f t="shared" si="118"/>
        <v>11280.499251439847</v>
      </c>
      <c r="AA73" s="4">
        <f t="shared" si="119"/>
        <v>16159.680479727171</v>
      </c>
      <c r="AB73" s="4">
        <f t="shared" si="120"/>
        <v>7032.2368169625806</v>
      </c>
      <c r="AC73" s="12">
        <f t="shared" si="100"/>
        <v>2.1605202267293104</v>
      </c>
      <c r="AD73" s="12">
        <f t="shared" si="101"/>
        <v>2.8899813864801254</v>
      </c>
      <c r="AE73" s="12">
        <f t="shared" si="102"/>
        <v>2.7706384452811115</v>
      </c>
      <c r="AF73" s="11">
        <f t="shared" si="103"/>
        <v>-4.0504037456468023E-3</v>
      </c>
      <c r="AG73" s="11">
        <f t="shared" si="104"/>
        <v>2.9673830763510267E-4</v>
      </c>
      <c r="AH73" s="11">
        <f t="shared" si="105"/>
        <v>9.7937136394747881E-3</v>
      </c>
      <c r="AI73" s="1">
        <f t="shared" si="63"/>
        <v>89431.472272968589</v>
      </c>
      <c r="AJ73" s="1">
        <f t="shared" si="64"/>
        <v>21706.44010754376</v>
      </c>
      <c r="AK73" s="1">
        <f t="shared" si="65"/>
        <v>8485.8992993926422</v>
      </c>
      <c r="AL73" s="10">
        <f t="shared" si="106"/>
        <v>20.962213780324387</v>
      </c>
      <c r="AM73" s="10">
        <f t="shared" si="107"/>
        <v>3.5055273468561481</v>
      </c>
      <c r="AN73" s="10">
        <f t="shared" si="108"/>
        <v>1.3034688471178848</v>
      </c>
      <c r="AO73" s="7">
        <f t="shared" si="109"/>
        <v>1.7382433548357116E-2</v>
      </c>
      <c r="AP73" s="7">
        <f t="shared" si="110"/>
        <v>2.1897281714343381E-2</v>
      </c>
      <c r="AQ73" s="7">
        <f t="shared" si="111"/>
        <v>1.9863597388794303E-2</v>
      </c>
      <c r="AR73" s="1">
        <f t="shared" si="123"/>
        <v>56473.213390996854</v>
      </c>
      <c r="AS73" s="1">
        <f t="shared" si="121"/>
        <v>14639.750236370355</v>
      </c>
      <c r="AT73" s="1">
        <f t="shared" si="122"/>
        <v>5833.8641787380611</v>
      </c>
      <c r="AU73" s="1">
        <f t="shared" si="69"/>
        <v>11294.642678199372</v>
      </c>
      <c r="AV73" s="1">
        <f t="shared" si="70"/>
        <v>2927.950047274071</v>
      </c>
      <c r="AW73" s="1">
        <f t="shared" si="71"/>
        <v>1166.7728357476124</v>
      </c>
      <c r="AX73">
        <v>0.2</v>
      </c>
      <c r="AY73">
        <v>0.2</v>
      </c>
      <c r="AZ73">
        <v>0.2</v>
      </c>
      <c r="BA73">
        <f t="shared" si="124"/>
        <v>0.20000000000000004</v>
      </c>
      <c r="BB73">
        <f t="shared" si="130"/>
        <v>4.000000000000001E-3</v>
      </c>
      <c r="BC73">
        <f t="shared" si="125"/>
        <v>4.000000000000001E-3</v>
      </c>
      <c r="BD73">
        <f t="shared" si="126"/>
        <v>4.000000000000001E-3</v>
      </c>
      <c r="BE73">
        <f t="shared" si="127"/>
        <v>225.89285356398747</v>
      </c>
      <c r="BF73">
        <f t="shared" si="128"/>
        <v>58.559000945481436</v>
      </c>
      <c r="BG73">
        <f t="shared" si="129"/>
        <v>23.335456714952251</v>
      </c>
      <c r="BH73">
        <f t="shared" si="131"/>
        <v>200.25075887944803</v>
      </c>
      <c r="BI73">
        <f t="shared" si="132"/>
        <v>36.237722038468242</v>
      </c>
      <c r="BJ73">
        <f t="shared" si="133"/>
        <v>33.183547884315253</v>
      </c>
      <c r="BK73" s="7">
        <f t="shared" si="134"/>
        <v>5.1289639990283326E-2</v>
      </c>
      <c r="BL73" s="8">
        <f>BL$3*temperature!$I183+BL$4*temperature!$I183^2</f>
        <v>3.739036008119311</v>
      </c>
      <c r="BM73" s="8">
        <f>BM$3*temperature!$I183+BM$4*temperature!$I183^2</f>
        <v>1.7506146746587645</v>
      </c>
      <c r="BN73" s="8">
        <f>BN$3*temperature!$I183+BN$4*temperature!$I183^2</f>
        <v>0.39524825050804635</v>
      </c>
      <c r="BO73" s="8"/>
      <c r="BP73" s="8"/>
      <c r="BQ73" s="8"/>
    </row>
    <row r="74" spans="1:69" x14ac:dyDescent="0.3">
      <c r="A74">
        <f t="shared" si="72"/>
        <v>2028</v>
      </c>
      <c r="B74" s="4">
        <f t="shared" si="73"/>
        <v>1129.8427580869054</v>
      </c>
      <c r="C74" s="4">
        <f t="shared" si="74"/>
        <v>2788.6751524639435</v>
      </c>
      <c r="D74" s="4">
        <f t="shared" si="75"/>
        <v>3858.4397131742121</v>
      </c>
      <c r="E74" s="11">
        <f t="shared" si="76"/>
        <v>1.6317471666928379E-3</v>
      </c>
      <c r="F74" s="11">
        <f t="shared" si="77"/>
        <v>3.2146513359754621E-3</v>
      </c>
      <c r="G74" s="11">
        <f t="shared" si="78"/>
        <v>6.5625963503719376E-3</v>
      </c>
      <c r="H74" s="4">
        <f t="shared" si="79"/>
        <v>57819.367383300581</v>
      </c>
      <c r="I74" s="4">
        <f t="shared" si="80"/>
        <v>15098.772764435251</v>
      </c>
      <c r="J74" s="4">
        <f t="shared" si="81"/>
        <v>6023.9822473637632</v>
      </c>
      <c r="K74" s="4">
        <f t="shared" si="82"/>
        <v>51174.702824313921</v>
      </c>
      <c r="L74" s="4">
        <f t="shared" si="83"/>
        <v>5414.3175303493772</v>
      </c>
      <c r="M74" s="4">
        <f t="shared" si="84"/>
        <v>1561.2482493365251</v>
      </c>
      <c r="N74" s="11">
        <f t="shared" si="85"/>
        <v>2.2169113942733576E-2</v>
      </c>
      <c r="O74" s="11">
        <f t="shared" si="86"/>
        <v>2.8049711360096374E-2</v>
      </c>
      <c r="P74" s="11">
        <f t="shared" si="87"/>
        <v>2.5856421659042006E-2</v>
      </c>
      <c r="Q74" s="4">
        <f t="shared" si="88"/>
        <v>6697.2559617579318</v>
      </c>
      <c r="R74" s="4">
        <f t="shared" si="89"/>
        <v>7257.8818319570501</v>
      </c>
      <c r="S74" s="4">
        <f t="shared" si="90"/>
        <v>3319.2010254970373</v>
      </c>
      <c r="T74" s="4">
        <f t="shared" si="91"/>
        <v>115.8306682492731</v>
      </c>
      <c r="U74" s="4">
        <f t="shared" si="92"/>
        <v>480.69349378201076</v>
      </c>
      <c r="V74" s="4">
        <f t="shared" si="93"/>
        <v>550.9978099536396</v>
      </c>
      <c r="W74" s="11">
        <f t="shared" si="94"/>
        <v>-1.0734613539272964E-2</v>
      </c>
      <c r="X74" s="11">
        <f t="shared" si="95"/>
        <v>-1.217998157191269E-2</v>
      </c>
      <c r="Y74" s="11">
        <f t="shared" si="96"/>
        <v>-9.7425357312937999E-3</v>
      </c>
      <c r="Z74" s="4">
        <f t="shared" si="118"/>
        <v>11382.533360088668</v>
      </c>
      <c r="AA74" s="4">
        <f t="shared" si="119"/>
        <v>16475.476108215396</v>
      </c>
      <c r="AB74" s="4">
        <f t="shared" si="120"/>
        <v>7265.4173677949939</v>
      </c>
      <c r="AC74" s="12">
        <f t="shared" si="100"/>
        <v>2.1517692475104204</v>
      </c>
      <c r="AD74" s="12">
        <f t="shared" si="101"/>
        <v>2.8908389546658464</v>
      </c>
      <c r="AE74" s="12">
        <f t="shared" si="102"/>
        <v>2.7977732848127141</v>
      </c>
      <c r="AF74" s="11">
        <f t="shared" si="103"/>
        <v>-4.0504037456468023E-3</v>
      </c>
      <c r="AG74" s="11">
        <f t="shared" si="104"/>
        <v>2.9673830763510267E-4</v>
      </c>
      <c r="AH74" s="11">
        <f t="shared" si="105"/>
        <v>9.7937136394747881E-3</v>
      </c>
      <c r="AI74" s="1">
        <f t="shared" si="63"/>
        <v>91782.967723871116</v>
      </c>
      <c r="AJ74" s="1">
        <f t="shared" si="64"/>
        <v>22463.746144063458</v>
      </c>
      <c r="AK74" s="1">
        <f t="shared" si="65"/>
        <v>8804.0822052009898</v>
      </c>
      <c r="AL74" s="10">
        <f t="shared" si="106"/>
        <v>21.322944325506704</v>
      </c>
      <c r="AM74" s="10">
        <f t="shared" si="107"/>
        <v>3.5815212515288772</v>
      </c>
      <c r="AN74" s="10">
        <f t="shared" si="108"/>
        <v>1.3291015117019904</v>
      </c>
      <c r="AO74" s="7">
        <f t="shared" si="109"/>
        <v>1.7208609212873545E-2</v>
      </c>
      <c r="AP74" s="7">
        <f t="shared" si="110"/>
        <v>2.1678308897199947E-2</v>
      </c>
      <c r="AQ74" s="7">
        <f t="shared" si="111"/>
        <v>1.9664961414906361E-2</v>
      </c>
      <c r="AR74" s="1">
        <f t="shared" si="123"/>
        <v>57819.367383300581</v>
      </c>
      <c r="AS74" s="1">
        <f t="shared" si="121"/>
        <v>15098.772764435251</v>
      </c>
      <c r="AT74" s="1">
        <f t="shared" si="122"/>
        <v>6023.9822473637632</v>
      </c>
      <c r="AU74" s="1">
        <f t="shared" si="69"/>
        <v>11563.873476660117</v>
      </c>
      <c r="AV74" s="1">
        <f t="shared" si="70"/>
        <v>3019.7545528870505</v>
      </c>
      <c r="AW74" s="1">
        <f t="shared" si="71"/>
        <v>1204.7964494727528</v>
      </c>
      <c r="AX74">
        <v>0.2</v>
      </c>
      <c r="AY74">
        <v>0.2</v>
      </c>
      <c r="AZ74">
        <v>0.2</v>
      </c>
      <c r="BA74">
        <f t="shared" si="124"/>
        <v>0.2</v>
      </c>
      <c r="BB74">
        <f t="shared" si="130"/>
        <v>4.000000000000001E-3</v>
      </c>
      <c r="BC74">
        <f t="shared" si="125"/>
        <v>4.000000000000001E-3</v>
      </c>
      <c r="BD74">
        <f t="shared" si="126"/>
        <v>4.000000000000001E-3</v>
      </c>
      <c r="BE74">
        <f t="shared" si="127"/>
        <v>231.27746953320238</v>
      </c>
      <c r="BF74">
        <f t="shared" si="128"/>
        <v>60.39509105774102</v>
      </c>
      <c r="BG74">
        <f t="shared" si="129"/>
        <v>24.095928989455057</v>
      </c>
      <c r="BH74">
        <f t="shared" si="131"/>
        <v>203.18628746052784</v>
      </c>
      <c r="BI74">
        <f t="shared" si="132"/>
        <v>36.657569505760968</v>
      </c>
      <c r="BJ74">
        <f t="shared" si="133"/>
        <v>33.165237135947237</v>
      </c>
      <c r="BK74" s="7">
        <f t="shared" si="134"/>
        <v>5.1190593496506204E-2</v>
      </c>
      <c r="BL74" s="8">
        <f>BL$3*temperature!$I184+BL$4*temperature!$I184^2</f>
        <v>3.7326011513206945</v>
      </c>
      <c r="BM74" s="8">
        <f>BM$3*temperature!$I184+BM$4*temperature!$I184^2</f>
        <v>1.7268683245688519</v>
      </c>
      <c r="BN74" s="8">
        <f>BN$3*temperature!$I184+BN$4*temperature!$I184^2</f>
        <v>0.36077996822483893</v>
      </c>
      <c r="BO74" s="8"/>
      <c r="BP74" s="8"/>
      <c r="BQ74" s="8"/>
    </row>
    <row r="75" spans="1:69" x14ac:dyDescent="0.3">
      <c r="A75">
        <f t="shared" si="72"/>
        <v>2029</v>
      </c>
      <c r="B75" s="4">
        <f t="shared" si="73"/>
        <v>1131.5941949202563</v>
      </c>
      <c r="C75" s="4">
        <f t="shared" si="74"/>
        <v>2797.1915398531901</v>
      </c>
      <c r="D75" s="4">
        <f t="shared" si="75"/>
        <v>3882.4950264350286</v>
      </c>
      <c r="E75" s="11">
        <f t="shared" si="76"/>
        <v>1.5501598083581959E-3</v>
      </c>
      <c r="F75" s="11">
        <f t="shared" si="77"/>
        <v>3.053918769176689E-3</v>
      </c>
      <c r="G75" s="11">
        <f t="shared" si="78"/>
        <v>6.2344665328533406E-3</v>
      </c>
      <c r="H75" s="4">
        <f t="shared" si="79"/>
        <v>59180.250738383911</v>
      </c>
      <c r="I75" s="4">
        <f t="shared" si="80"/>
        <v>15565.502008094771</v>
      </c>
      <c r="J75" s="4">
        <f t="shared" si="81"/>
        <v>6216.6948544773277</v>
      </c>
      <c r="K75" s="4">
        <f t="shared" si="82"/>
        <v>52298.121538661973</v>
      </c>
      <c r="L75" s="4">
        <f t="shared" si="83"/>
        <v>5564.6893630000477</v>
      </c>
      <c r="M75" s="4">
        <f t="shared" si="84"/>
        <v>1601.2112860800237</v>
      </c>
      <c r="N75" s="11">
        <f t="shared" si="85"/>
        <v>2.1952618234146293E-2</v>
      </c>
      <c r="O75" s="11">
        <f t="shared" si="86"/>
        <v>2.7772998500323887E-2</v>
      </c>
      <c r="P75" s="11">
        <f t="shared" si="87"/>
        <v>2.5596849674919708E-2</v>
      </c>
      <c r="Q75" s="4">
        <f t="shared" si="88"/>
        <v>6781.3034167568894</v>
      </c>
      <c r="R75" s="4">
        <f t="shared" si="89"/>
        <v>7391.1020517146717</v>
      </c>
      <c r="S75" s="4">
        <f t="shared" si="90"/>
        <v>3392.0133117758169</v>
      </c>
      <c r="T75" s="4">
        <f t="shared" si="91"/>
        <v>114.58727078962141</v>
      </c>
      <c r="U75" s="4">
        <f t="shared" si="92"/>
        <v>474.83865588600753</v>
      </c>
      <c r="V75" s="4">
        <f t="shared" si="93"/>
        <v>545.62969410230164</v>
      </c>
      <c r="W75" s="11">
        <f t="shared" si="94"/>
        <v>-1.0734613539272964E-2</v>
      </c>
      <c r="X75" s="11">
        <f t="shared" si="95"/>
        <v>-1.217998157191269E-2</v>
      </c>
      <c r="Y75" s="11">
        <f t="shared" si="96"/>
        <v>-9.7425357312937999E-3</v>
      </c>
      <c r="Z75" s="4">
        <f t="shared" si="118"/>
        <v>11482.063406162015</v>
      </c>
      <c r="AA75" s="4">
        <f t="shared" si="119"/>
        <v>16790.074802940111</v>
      </c>
      <c r="AB75" s="4">
        <f t="shared" si="120"/>
        <v>7501.8560189966902</v>
      </c>
      <c r="AC75" s="12">
        <f t="shared" si="100"/>
        <v>2.1430537132905365</v>
      </c>
      <c r="AD75" s="12">
        <f t="shared" si="101"/>
        <v>2.8916967773248996</v>
      </c>
      <c r="AE75" s="12">
        <f t="shared" si="102"/>
        <v>2.8251738751923425</v>
      </c>
      <c r="AF75" s="11">
        <f t="shared" si="103"/>
        <v>-4.0504037456468023E-3</v>
      </c>
      <c r="AG75" s="11">
        <f t="shared" si="104"/>
        <v>2.9673830763510267E-4</v>
      </c>
      <c r="AH75" s="11">
        <f t="shared" si="105"/>
        <v>9.7937136394747881E-3</v>
      </c>
      <c r="AI75" s="1">
        <f t="shared" si="63"/>
        <v>94168.544428144116</v>
      </c>
      <c r="AJ75" s="1">
        <f t="shared" si="64"/>
        <v>23237.126082544164</v>
      </c>
      <c r="AK75" s="1">
        <f t="shared" si="65"/>
        <v>9128.4704341536435</v>
      </c>
      <c r="AL75" s="10">
        <f t="shared" si="106"/>
        <v>21.686213159510551</v>
      </c>
      <c r="AM75" s="10">
        <f t="shared" si="107"/>
        <v>3.6583861623012814</v>
      </c>
      <c r="AN75" s="10">
        <f t="shared" si="108"/>
        <v>1.3549768743466626</v>
      </c>
      <c r="AO75" s="7">
        <f t="shared" si="109"/>
        <v>1.7036523120744808E-2</v>
      </c>
      <c r="AP75" s="7">
        <f t="shared" si="110"/>
        <v>2.1461525808227949E-2</v>
      </c>
      <c r="AQ75" s="7">
        <f t="shared" si="111"/>
        <v>1.9468311800757296E-2</v>
      </c>
      <c r="AR75" s="1">
        <f t="shared" si="123"/>
        <v>59180.250738383911</v>
      </c>
      <c r="AS75" s="1">
        <f t="shared" si="121"/>
        <v>15565.502008094771</v>
      </c>
      <c r="AT75" s="1">
        <f t="shared" si="122"/>
        <v>6216.6948544773277</v>
      </c>
      <c r="AU75" s="1">
        <f t="shared" si="69"/>
        <v>11836.050147676782</v>
      </c>
      <c r="AV75" s="1">
        <f t="shared" si="70"/>
        <v>3113.1004016189545</v>
      </c>
      <c r="AW75" s="1">
        <f t="shared" si="71"/>
        <v>1243.3389708954655</v>
      </c>
      <c r="AX75">
        <v>0.2</v>
      </c>
      <c r="AY75">
        <v>0.2</v>
      </c>
      <c r="AZ75">
        <v>0.2</v>
      </c>
      <c r="BA75">
        <f t="shared" si="124"/>
        <v>0.2</v>
      </c>
      <c r="BB75">
        <f t="shared" si="130"/>
        <v>4.000000000000001E-3</v>
      </c>
      <c r="BC75">
        <f t="shared" si="125"/>
        <v>4.000000000000001E-3</v>
      </c>
      <c r="BD75">
        <f t="shared" si="126"/>
        <v>4.000000000000001E-3</v>
      </c>
      <c r="BE75">
        <f t="shared" si="127"/>
        <v>236.7210029535357</v>
      </c>
      <c r="BF75">
        <f t="shared" si="128"/>
        <v>62.2620080323791</v>
      </c>
      <c r="BG75">
        <f t="shared" si="129"/>
        <v>24.866779417909317</v>
      </c>
      <c r="BH75">
        <f t="shared" si="131"/>
        <v>206.16590814722028</v>
      </c>
      <c r="BI75">
        <f t="shared" si="132"/>
        <v>37.082626946650883</v>
      </c>
      <c r="BJ75">
        <f t="shared" si="133"/>
        <v>33.147502904534605</v>
      </c>
      <c r="BK75" s="7">
        <f t="shared" si="134"/>
        <v>5.1085984611184604E-2</v>
      </c>
      <c r="BL75" s="8">
        <f>BL$3*temperature!$I185+BL$4*temperature!$I185^2</f>
        <v>3.7232533385924897</v>
      </c>
      <c r="BM75" s="8">
        <f>BM$3*temperature!$I185+BM$4*temperature!$I185^2</f>
        <v>1.7008140348419074</v>
      </c>
      <c r="BN75" s="8">
        <f>BN$3*temperature!$I185+BN$4*temperature!$I185^2</f>
        <v>0.32446523366926883</v>
      </c>
      <c r="BO75" s="8"/>
      <c r="BP75" s="8"/>
      <c r="BQ75" s="8"/>
    </row>
    <row r="76" spans="1:69" x14ac:dyDescent="0.3">
      <c r="A76">
        <f t="shared" si="72"/>
        <v>2030</v>
      </c>
      <c r="B76" s="4">
        <f t="shared" si="73"/>
        <v>1133.2606391685763</v>
      </c>
      <c r="C76" s="4">
        <f t="shared" si="74"/>
        <v>2805.3068158105034</v>
      </c>
      <c r="D76" s="4">
        <f t="shared" si="75"/>
        <v>3905.4900474759938</v>
      </c>
      <c r="E76" s="11">
        <f t="shared" si="76"/>
        <v>1.472651817940286E-3</v>
      </c>
      <c r="F76" s="11">
        <f t="shared" si="77"/>
        <v>2.9012228307178545E-3</v>
      </c>
      <c r="G76" s="11">
        <f t="shared" si="78"/>
        <v>5.9227432062106729E-3</v>
      </c>
      <c r="H76" s="4">
        <f t="shared" si="79"/>
        <v>60555.709868855229</v>
      </c>
      <c r="I76" s="4">
        <f t="shared" si="80"/>
        <v>16039.915853892251</v>
      </c>
      <c r="J76" s="4">
        <f t="shared" si="81"/>
        <v>6411.964915010627</v>
      </c>
      <c r="K76" s="4">
        <f t="shared" si="82"/>
        <v>53434.93612668159</v>
      </c>
      <c r="L76" s="4">
        <f t="shared" si="83"/>
        <v>5717.7046601435759</v>
      </c>
      <c r="M76" s="4">
        <f t="shared" si="84"/>
        <v>1641.7824234770478</v>
      </c>
      <c r="N76" s="11">
        <f t="shared" si="85"/>
        <v>2.1737197332780234E-2</v>
      </c>
      <c r="O76" s="11">
        <f t="shared" si="86"/>
        <v>2.7497545174926863E-2</v>
      </c>
      <c r="P76" s="11">
        <f t="shared" si="87"/>
        <v>2.5337778811406864E-2</v>
      </c>
      <c r="Q76" s="4">
        <f t="shared" si="88"/>
        <v>6864.4269695312469</v>
      </c>
      <c r="R76" s="4">
        <f t="shared" si="89"/>
        <v>7523.6048129517612</v>
      </c>
      <c r="S76" s="4">
        <f t="shared" si="90"/>
        <v>3464.4736244144065</v>
      </c>
      <c r="T76" s="4">
        <f t="shared" si="91"/>
        <v>113.35722072117481</v>
      </c>
      <c r="U76" s="4">
        <f t="shared" si="92"/>
        <v>469.05512980768418</v>
      </c>
      <c r="V76" s="4">
        <f t="shared" si="93"/>
        <v>540.31387731145503</v>
      </c>
      <c r="W76" s="11">
        <f t="shared" si="94"/>
        <v>-1.0734613539272964E-2</v>
      </c>
      <c r="X76" s="11">
        <f t="shared" si="95"/>
        <v>-1.217998157191269E-2</v>
      </c>
      <c r="Y76" s="11">
        <f t="shared" si="96"/>
        <v>-9.7425357312937999E-3</v>
      </c>
      <c r="Z76" s="4">
        <f t="shared" si="118"/>
        <v>11579.067340776786</v>
      </c>
      <c r="AA76" s="4">
        <f t="shared" si="119"/>
        <v>17103.33449602767</v>
      </c>
      <c r="AB76" s="4">
        <f t="shared" si="120"/>
        <v>7741.5046550538973</v>
      </c>
      <c r="AC76" s="12">
        <f t="shared" si="100"/>
        <v>2.1343734805031023</v>
      </c>
      <c r="AD76" s="12">
        <f t="shared" si="101"/>
        <v>2.892554854532797</v>
      </c>
      <c r="AE76" s="12">
        <f t="shared" si="102"/>
        <v>2.8528428191077015</v>
      </c>
      <c r="AF76" s="11">
        <f t="shared" si="103"/>
        <v>-4.0504037456468023E-3</v>
      </c>
      <c r="AG76" s="11">
        <f t="shared" si="104"/>
        <v>2.9673830763510267E-4</v>
      </c>
      <c r="AH76" s="11">
        <f t="shared" si="105"/>
        <v>9.7937136394747881E-3</v>
      </c>
      <c r="AI76" s="1">
        <f t="shared" si="63"/>
        <v>96587.740133006489</v>
      </c>
      <c r="AJ76" s="1">
        <f t="shared" si="64"/>
        <v>24026.513875908702</v>
      </c>
      <c r="AK76" s="1">
        <f t="shared" si="65"/>
        <v>9458.9623616337449</v>
      </c>
      <c r="AL76" s="10">
        <f t="shared" si="106"/>
        <v>22.051976254685016</v>
      </c>
      <c r="AM76" s="10">
        <f t="shared" si="107"/>
        <v>3.736115565849587</v>
      </c>
      <c r="AN76" s="10">
        <f t="shared" si="108"/>
        <v>1.3810921954965329</v>
      </c>
      <c r="AO76" s="7">
        <f t="shared" si="109"/>
        <v>1.686615788953736E-2</v>
      </c>
      <c r="AP76" s="7">
        <f t="shared" si="110"/>
        <v>2.1246910550145669E-2</v>
      </c>
      <c r="AQ76" s="7">
        <f t="shared" si="111"/>
        <v>1.9273628682749722E-2</v>
      </c>
      <c r="AR76" s="1">
        <f t="shared" si="123"/>
        <v>60555.709868855229</v>
      </c>
      <c r="AS76" s="1">
        <f t="shared" si="121"/>
        <v>16039.915853892251</v>
      </c>
      <c r="AT76" s="1">
        <f t="shared" si="122"/>
        <v>6411.964915010627</v>
      </c>
      <c r="AU76" s="1">
        <f t="shared" si="69"/>
        <v>12111.141973771046</v>
      </c>
      <c r="AV76" s="1">
        <f t="shared" si="70"/>
        <v>3207.9831707784506</v>
      </c>
      <c r="AW76" s="1">
        <f t="shared" si="71"/>
        <v>1282.3929830021254</v>
      </c>
      <c r="AX76">
        <v>0.2</v>
      </c>
      <c r="AY76">
        <v>0.2</v>
      </c>
      <c r="AZ76">
        <v>0.2</v>
      </c>
      <c r="BA76">
        <f t="shared" si="124"/>
        <v>0.19999999999999998</v>
      </c>
      <c r="BB76">
        <f t="shared" si="130"/>
        <v>4.000000000000001E-3</v>
      </c>
      <c r="BC76">
        <f t="shared" si="125"/>
        <v>4.000000000000001E-3</v>
      </c>
      <c r="BD76">
        <f t="shared" si="126"/>
        <v>4.000000000000001E-3</v>
      </c>
      <c r="BE76">
        <f t="shared" si="127"/>
        <v>242.22283947542098</v>
      </c>
      <c r="BF76">
        <f t="shared" si="128"/>
        <v>64.159663415569014</v>
      </c>
      <c r="BG76">
        <f t="shared" si="129"/>
        <v>25.647859660042513</v>
      </c>
      <c r="BH76">
        <f t="shared" si="131"/>
        <v>209.19028480161799</v>
      </c>
      <c r="BI76">
        <f t="shared" si="132"/>
        <v>37.512955985553816</v>
      </c>
      <c r="BJ76">
        <f t="shared" si="133"/>
        <v>33.1303290546997</v>
      </c>
      <c r="BK76" s="7">
        <f t="shared" si="134"/>
        <v>5.0976294540282047E-2</v>
      </c>
      <c r="BL76" s="8">
        <f>BL$3*temperature!$I186+BL$4*temperature!$I186^2</f>
        <v>3.7109181179094319</v>
      </c>
      <c r="BM76" s="8">
        <f>BM$3*temperature!$I186+BM$4*temperature!$I186^2</f>
        <v>1.6723908804409655</v>
      </c>
      <c r="BN76" s="8">
        <f>BN$3*temperature!$I186+BN$4*temperature!$I186^2</f>
        <v>0.2862536975940575</v>
      </c>
      <c r="BO76" s="8"/>
      <c r="BP76" s="8"/>
      <c r="BQ76" s="8"/>
    </row>
    <row r="77" spans="1:69" x14ac:dyDescent="0.3">
      <c r="A77">
        <f t="shared" si="72"/>
        <v>2031</v>
      </c>
      <c r="B77" s="4">
        <f t="shared" si="73"/>
        <v>1134.8460925920244</v>
      </c>
      <c r="C77" s="4">
        <f t="shared" si="74"/>
        <v>2813.0386949826416</v>
      </c>
      <c r="D77" s="4">
        <f t="shared" si="75"/>
        <v>3927.4647013893245</v>
      </c>
      <c r="E77" s="11">
        <f t="shared" si="76"/>
        <v>1.3990192270432716E-3</v>
      </c>
      <c r="F77" s="11">
        <f t="shared" si="77"/>
        <v>2.7561616891819615E-3</v>
      </c>
      <c r="G77" s="11">
        <f t="shared" si="78"/>
        <v>5.6266060459001389E-3</v>
      </c>
      <c r="H77" s="4">
        <f t="shared" si="79"/>
        <v>61945.591340559411</v>
      </c>
      <c r="I77" s="4">
        <f t="shared" si="80"/>
        <v>16521.991588986704</v>
      </c>
      <c r="J77" s="4">
        <f t="shared" si="81"/>
        <v>6609.756487636274</v>
      </c>
      <c r="K77" s="4">
        <f t="shared" si="82"/>
        <v>54585.015311700743</v>
      </c>
      <c r="L77" s="4">
        <f t="shared" si="83"/>
        <v>5873.3609382819586</v>
      </c>
      <c r="M77" s="4">
        <f t="shared" si="84"/>
        <v>1682.9575795545916</v>
      </c>
      <c r="N77" s="11">
        <f t="shared" si="85"/>
        <v>2.1522982310535399E-2</v>
      </c>
      <c r="O77" s="11">
        <f t="shared" si="86"/>
        <v>2.7223560395383206E-2</v>
      </c>
      <c r="P77" s="11">
        <f t="shared" si="87"/>
        <v>2.5079544943806154E-2</v>
      </c>
      <c r="Q77" s="4">
        <f t="shared" si="88"/>
        <v>6946.6018279603895</v>
      </c>
      <c r="R77" s="4">
        <f t="shared" si="89"/>
        <v>7655.333402869087</v>
      </c>
      <c r="S77" s="4">
        <f t="shared" si="90"/>
        <v>3536.5492176140438</v>
      </c>
      <c r="T77" s="4">
        <f t="shared" si="91"/>
        <v>112.14037476484694</v>
      </c>
      <c r="U77" s="4">
        <f t="shared" si="92"/>
        <v>463.34204697041548</v>
      </c>
      <c r="V77" s="4">
        <f t="shared" si="93"/>
        <v>535.04985005563424</v>
      </c>
      <c r="W77" s="11">
        <f t="shared" si="94"/>
        <v>-1.0734613539272964E-2</v>
      </c>
      <c r="X77" s="11">
        <f t="shared" si="95"/>
        <v>-1.217998157191269E-2</v>
      </c>
      <c r="Y77" s="11">
        <f t="shared" si="96"/>
        <v>-9.7425357312937999E-3</v>
      </c>
      <c r="Z77" s="4">
        <f t="shared" si="118"/>
        <v>11673.525920931525</v>
      </c>
      <c r="AA77" s="4">
        <f t="shared" si="119"/>
        <v>17415.117899835484</v>
      </c>
      <c r="AB77" s="4">
        <f t="shared" si="120"/>
        <v>7984.3166694461243</v>
      </c>
      <c r="AC77" s="12">
        <f t="shared" si="100"/>
        <v>2.1257284061630632</v>
      </c>
      <c r="AD77" s="12">
        <f t="shared" si="101"/>
        <v>2.8934131863650729</v>
      </c>
      <c r="AE77" s="12">
        <f t="shared" si="102"/>
        <v>2.8807827447364742</v>
      </c>
      <c r="AF77" s="11">
        <f t="shared" si="103"/>
        <v>-4.0504037456468023E-3</v>
      </c>
      <c r="AG77" s="11">
        <f t="shared" si="104"/>
        <v>2.9673830763510267E-4</v>
      </c>
      <c r="AH77" s="11">
        <f t="shared" si="105"/>
        <v>9.7937136394747881E-3</v>
      </c>
      <c r="AI77" s="1">
        <f t="shared" si="63"/>
        <v>99040.108093476883</v>
      </c>
      <c r="AJ77" s="1">
        <f t="shared" si="64"/>
        <v>24831.845659096281</v>
      </c>
      <c r="AK77" s="1">
        <f t="shared" si="65"/>
        <v>9795.4591084724962</v>
      </c>
      <c r="AL77" s="10">
        <f t="shared" si="106"/>
        <v>22.42018904683998</v>
      </c>
      <c r="AM77" s="10">
        <f t="shared" si="107"/>
        <v>3.8147026699498738</v>
      </c>
      <c r="AN77" s="10">
        <f t="shared" si="108"/>
        <v>1.4074446670676504</v>
      </c>
      <c r="AO77" s="7">
        <f t="shared" si="109"/>
        <v>1.6697496310641987E-2</v>
      </c>
      <c r="AP77" s="7">
        <f t="shared" si="110"/>
        <v>2.1034441444644211E-2</v>
      </c>
      <c r="AQ77" s="7">
        <f t="shared" si="111"/>
        <v>1.9080892395922224E-2</v>
      </c>
      <c r="AR77" s="1">
        <f t="shared" si="123"/>
        <v>61945.591340559411</v>
      </c>
      <c r="AS77" s="1">
        <f t="shared" si="121"/>
        <v>16521.991588986704</v>
      </c>
      <c r="AT77" s="1">
        <f t="shared" si="122"/>
        <v>6609.756487636274</v>
      </c>
      <c r="AU77" s="1">
        <f t="shared" si="69"/>
        <v>12389.118268111883</v>
      </c>
      <c r="AV77" s="1">
        <f t="shared" si="70"/>
        <v>3304.398317797341</v>
      </c>
      <c r="AW77" s="1">
        <f t="shared" si="71"/>
        <v>1321.9512975272548</v>
      </c>
      <c r="AX77">
        <v>0.2</v>
      </c>
      <c r="AY77">
        <v>0.2</v>
      </c>
      <c r="AZ77">
        <v>0.2</v>
      </c>
      <c r="BA77">
        <f t="shared" si="124"/>
        <v>0.2</v>
      </c>
      <c r="BB77">
        <f t="shared" si="130"/>
        <v>4.000000000000001E-3</v>
      </c>
      <c r="BC77">
        <f t="shared" si="125"/>
        <v>4.000000000000001E-3</v>
      </c>
      <c r="BD77">
        <f t="shared" si="126"/>
        <v>4.000000000000001E-3</v>
      </c>
      <c r="BE77">
        <f t="shared" si="127"/>
        <v>247.7823653622377</v>
      </c>
      <c r="BF77">
        <f t="shared" si="128"/>
        <v>66.087966355946833</v>
      </c>
      <c r="BG77">
        <f t="shared" si="129"/>
        <v>26.439025950545101</v>
      </c>
      <c r="BH77">
        <f t="shared" si="131"/>
        <v>212.26008923143345</v>
      </c>
      <c r="BI77">
        <f t="shared" si="132"/>
        <v>37.948618399288101</v>
      </c>
      <c r="BJ77">
        <f t="shared" si="133"/>
        <v>33.113699074236735</v>
      </c>
      <c r="BK77" s="7">
        <f t="shared" si="134"/>
        <v>5.086196790783723E-2</v>
      </c>
      <c r="BL77" s="8">
        <f>BL$3*temperature!$I187+BL$4*temperature!$I187^2</f>
        <v>3.6955174312124832</v>
      </c>
      <c r="BM77" s="8">
        <f>BM$3*temperature!$I187+BM$4*temperature!$I187^2</f>
        <v>1.6415359421366027</v>
      </c>
      <c r="BN77" s="8">
        <f>BN$3*temperature!$I187+BN$4*temperature!$I187^2</f>
        <v>0.24609413114124523</v>
      </c>
      <c r="BO77" s="8"/>
      <c r="BP77" s="8"/>
      <c r="BQ77" s="8"/>
    </row>
    <row r="78" spans="1:69" x14ac:dyDescent="0.3">
      <c r="A78">
        <f t="shared" si="72"/>
        <v>2032</v>
      </c>
      <c r="B78" s="4">
        <f t="shared" si="73"/>
        <v>1136.3543805201318</v>
      </c>
      <c r="C78" s="4">
        <f t="shared" si="74"/>
        <v>2820.4042249898744</v>
      </c>
      <c r="D78" s="4">
        <f t="shared" si="75"/>
        <v>3948.4580831915264</v>
      </c>
      <c r="E78" s="11">
        <f t="shared" si="76"/>
        <v>1.3290682656911079E-3</v>
      </c>
      <c r="F78" s="11">
        <f t="shared" si="77"/>
        <v>2.6183536047228633E-3</v>
      </c>
      <c r="G78" s="11">
        <f t="shared" si="78"/>
        <v>5.3452757436051315E-3</v>
      </c>
      <c r="H78" s="4">
        <f t="shared" si="79"/>
        <v>63349.741625780036</v>
      </c>
      <c r="I78" s="4">
        <f t="shared" si="80"/>
        <v>17011.705807504317</v>
      </c>
      <c r="J78" s="4">
        <f t="shared" si="81"/>
        <v>6810.034711678667</v>
      </c>
      <c r="K78" s="4">
        <f t="shared" si="82"/>
        <v>55748.226707925052</v>
      </c>
      <c r="L78" s="4">
        <f t="shared" si="83"/>
        <v>6031.6551991994666</v>
      </c>
      <c r="M78" s="4">
        <f t="shared" si="84"/>
        <v>1724.7326850622501</v>
      </c>
      <c r="N78" s="11">
        <f t="shared" si="85"/>
        <v>2.1310086469371381E-2</v>
      </c>
      <c r="O78" s="11">
        <f t="shared" si="86"/>
        <v>2.6951223086897791E-2</v>
      </c>
      <c r="P78" s="11">
        <f t="shared" si="87"/>
        <v>2.4822435226629302E-2</v>
      </c>
      <c r="Q78" s="4">
        <f t="shared" si="88"/>
        <v>7027.8043880722635</v>
      </c>
      <c r="R78" s="4">
        <f t="shared" si="89"/>
        <v>7786.2330705200102</v>
      </c>
      <c r="S78" s="4">
        <f t="shared" si="90"/>
        <v>3608.2090954725832</v>
      </c>
      <c r="T78" s="4">
        <f t="shared" si="91"/>
        <v>110.93659117959707</v>
      </c>
      <c r="U78" s="4">
        <f t="shared" si="92"/>
        <v>457.69854937682351</v>
      </c>
      <c r="V78" s="4">
        <f t="shared" si="93"/>
        <v>529.83710777344379</v>
      </c>
      <c r="W78" s="11">
        <f t="shared" si="94"/>
        <v>-1.0734613539272964E-2</v>
      </c>
      <c r="X78" s="11">
        <f t="shared" si="95"/>
        <v>-1.217998157191269E-2</v>
      </c>
      <c r="Y78" s="11">
        <f t="shared" si="96"/>
        <v>-9.7425357312937999E-3</v>
      </c>
      <c r="Z78" s="4">
        <f t="shared" si="118"/>
        <v>11765.422548227281</v>
      </c>
      <c r="AA78" s="4">
        <f t="shared" si="119"/>
        <v>17725.29230403337</v>
      </c>
      <c r="AB78" s="4">
        <f t="shared" si="120"/>
        <v>8230.2468880097349</v>
      </c>
      <c r="AC78" s="12">
        <f t="shared" si="100"/>
        <v>2.1171183478645124</v>
      </c>
      <c r="AD78" s="12">
        <f t="shared" si="101"/>
        <v>2.8942717728972842</v>
      </c>
      <c r="AE78" s="12">
        <f t="shared" si="102"/>
        <v>2.9089963059959634</v>
      </c>
      <c r="AF78" s="11">
        <f t="shared" si="103"/>
        <v>-4.0504037456468023E-3</v>
      </c>
      <c r="AG78" s="11">
        <f t="shared" si="104"/>
        <v>2.9673830763510267E-4</v>
      </c>
      <c r="AH78" s="11">
        <f t="shared" si="105"/>
        <v>9.7937136394747881E-3</v>
      </c>
      <c r="AI78" s="1">
        <f t="shared" si="63"/>
        <v>101525.21555224108</v>
      </c>
      <c r="AJ78" s="1">
        <f t="shared" si="64"/>
        <v>25653.059410983995</v>
      </c>
      <c r="AK78" s="1">
        <f t="shared" si="65"/>
        <v>10137.864495152502</v>
      </c>
      <c r="AL78" s="10">
        <f t="shared" si="106"/>
        <v>22.790806460494551</v>
      </c>
      <c r="AM78" s="10">
        <f t="shared" si="107"/>
        <v>3.8941404084902649</v>
      </c>
      <c r="AN78" s="10">
        <f t="shared" si="108"/>
        <v>1.4340314143107273</v>
      </c>
      <c r="AO78" s="7">
        <f t="shared" si="109"/>
        <v>1.6530521347535566E-2</v>
      </c>
      <c r="AP78" s="7">
        <f t="shared" si="110"/>
        <v>2.0824097030197768E-2</v>
      </c>
      <c r="AQ78" s="7">
        <f t="shared" si="111"/>
        <v>1.8890083471963002E-2</v>
      </c>
      <c r="AR78" s="1">
        <f t="shared" si="123"/>
        <v>63349.741625780036</v>
      </c>
      <c r="AS78" s="1">
        <f t="shared" si="121"/>
        <v>17011.705807504317</v>
      </c>
      <c r="AT78" s="1">
        <f t="shared" si="122"/>
        <v>6810.034711678667</v>
      </c>
      <c r="AU78" s="1">
        <f t="shared" si="69"/>
        <v>12669.948325156009</v>
      </c>
      <c r="AV78" s="1">
        <f t="shared" si="70"/>
        <v>3402.3411615008636</v>
      </c>
      <c r="AW78" s="1">
        <f t="shared" si="71"/>
        <v>1362.0069423357336</v>
      </c>
      <c r="AX78">
        <v>0.2</v>
      </c>
      <c r="AY78">
        <v>0.2</v>
      </c>
      <c r="AZ78">
        <v>0.2</v>
      </c>
      <c r="BA78">
        <f t="shared" si="124"/>
        <v>0.19999999999999998</v>
      </c>
      <c r="BB78">
        <f t="shared" si="130"/>
        <v>4.000000000000001E-3</v>
      </c>
      <c r="BC78">
        <f t="shared" si="125"/>
        <v>4.000000000000001E-3</v>
      </c>
      <c r="BD78">
        <f t="shared" si="126"/>
        <v>4.000000000000001E-3</v>
      </c>
      <c r="BE78">
        <f t="shared" si="127"/>
        <v>253.39896650312019</v>
      </c>
      <c r="BF78">
        <f t="shared" si="128"/>
        <v>68.046823230017282</v>
      </c>
      <c r="BG78">
        <f t="shared" si="129"/>
        <v>27.240138846714675</v>
      </c>
      <c r="BH78">
        <f t="shared" si="131"/>
        <v>215.37600155406261</v>
      </c>
      <c r="BI78">
        <f t="shared" si="132"/>
        <v>38.389676211169338</v>
      </c>
      <c r="BJ78">
        <f t="shared" si="133"/>
        <v>33.097596241492546</v>
      </c>
      <c r="BK78" s="7">
        <f t="shared" si="134"/>
        <v>5.0743415854279189E-2</v>
      </c>
      <c r="BL78" s="8">
        <f>BL$3*temperature!$I188+BL$4*temperature!$I188^2</f>
        <v>3.6769700169212447</v>
      </c>
      <c r="BM78" s="8">
        <f>BM$3*temperature!$I188+BM$4*temperature!$I188^2</f>
        <v>1.6081845683293481</v>
      </c>
      <c r="BN78" s="8">
        <f>BN$3*temperature!$I188+BN$4*temperature!$I188^2</f>
        <v>0.20393458795131281</v>
      </c>
      <c r="BO78" s="8"/>
      <c r="BP78" s="8"/>
      <c r="BQ78" s="8"/>
    </row>
    <row r="79" spans="1:69" x14ac:dyDescent="0.3">
      <c r="A79">
        <f t="shared" si="72"/>
        <v>2033</v>
      </c>
      <c r="B79" s="4">
        <f t="shared" si="73"/>
        <v>1137.7891584385738</v>
      </c>
      <c r="C79" s="4">
        <f t="shared" si="74"/>
        <v>2827.4197997806882</v>
      </c>
      <c r="D79" s="4">
        <f t="shared" si="75"/>
        <v>3968.5084005474155</v>
      </c>
      <c r="E79" s="11">
        <f t="shared" si="76"/>
        <v>1.2626148524065525E-3</v>
      </c>
      <c r="F79" s="11">
        <f t="shared" si="77"/>
        <v>2.4874359244867199E-3</v>
      </c>
      <c r="G79" s="11">
        <f t="shared" si="78"/>
        <v>5.0780119564248745E-3</v>
      </c>
      <c r="H79" s="4">
        <f t="shared" si="79"/>
        <v>64768.006875833409</v>
      </c>
      <c r="I79" s="4">
        <f t="shared" si="80"/>
        <v>17509.034320770963</v>
      </c>
      <c r="J79" s="4">
        <f t="shared" si="81"/>
        <v>7012.765742950899</v>
      </c>
      <c r="K79" s="4">
        <f t="shared" si="82"/>
        <v>56924.436654605423</v>
      </c>
      <c r="L79" s="4">
        <f t="shared" si="83"/>
        <v>6192.5838965013509</v>
      </c>
      <c r="M79" s="4">
        <f t="shared" si="84"/>
        <v>1767.103665947528</v>
      </c>
      <c r="N79" s="11">
        <f t="shared" si="85"/>
        <v>2.1098607366342614E-2</v>
      </c>
      <c r="O79" s="11">
        <f t="shared" si="86"/>
        <v>2.6680685812949578E-2</v>
      </c>
      <c r="P79" s="11">
        <f t="shared" si="87"/>
        <v>2.4566694451986226E-2</v>
      </c>
      <c r="Q79" s="4">
        <f t="shared" si="88"/>
        <v>7108.0121787770877</v>
      </c>
      <c r="R79" s="4">
        <f t="shared" si="89"/>
        <v>7916.2509472409902</v>
      </c>
      <c r="S79" s="4">
        <f t="shared" si="90"/>
        <v>3679.4239238424516</v>
      </c>
      <c r="T79" s="4">
        <f t="shared" si="91"/>
        <v>109.74572974591977</v>
      </c>
      <c r="U79" s="4">
        <f t="shared" si="92"/>
        <v>452.12378947992261</v>
      </c>
      <c r="V79" s="4">
        <f t="shared" si="93"/>
        <v>524.67515081919566</v>
      </c>
      <c r="W79" s="11">
        <f t="shared" si="94"/>
        <v>-1.0734613539272964E-2</v>
      </c>
      <c r="X79" s="11">
        <f t="shared" si="95"/>
        <v>-1.217998157191269E-2</v>
      </c>
      <c r="Y79" s="11">
        <f t="shared" si="96"/>
        <v>-9.7425357312937999E-3</v>
      </c>
      <c r="Z79" s="4">
        <f t="shared" si="118"/>
        <v>11854.743119072977</v>
      </c>
      <c r="AA79" s="4">
        <f t="shared" si="119"/>
        <v>18033.729385438368</v>
      </c>
      <c r="AB79" s="4">
        <f t="shared" si="120"/>
        <v>8479.2514900692804</v>
      </c>
      <c r="AC79" s="12">
        <f t="shared" si="100"/>
        <v>2.1085431637783443</v>
      </c>
      <c r="AD79" s="12">
        <f t="shared" si="101"/>
        <v>2.8951306142050099</v>
      </c>
      <c r="AE79" s="12">
        <f t="shared" si="102"/>
        <v>2.9374861827951779</v>
      </c>
      <c r="AF79" s="11">
        <f t="shared" si="103"/>
        <v>-4.0504037456468023E-3</v>
      </c>
      <c r="AG79" s="11">
        <f t="shared" si="104"/>
        <v>2.9673830763510267E-4</v>
      </c>
      <c r="AH79" s="11">
        <f t="shared" si="105"/>
        <v>9.7937136394747881E-3</v>
      </c>
      <c r="AI79" s="1">
        <f t="shared" si="63"/>
        <v>104042.64232217299</v>
      </c>
      <c r="AJ79" s="1">
        <f t="shared" si="64"/>
        <v>26490.094631386459</v>
      </c>
      <c r="AK79" s="1">
        <f t="shared" si="65"/>
        <v>10486.084987972987</v>
      </c>
      <c r="AL79" s="10">
        <f t="shared" si="106"/>
        <v>23.163782934090079</v>
      </c>
      <c r="AM79" s="10">
        <f t="shared" si="107"/>
        <v>3.9744214466287238</v>
      </c>
      <c r="AN79" s="10">
        <f t="shared" si="108"/>
        <v>1.4608494976972968</v>
      </c>
      <c r="AO79" s="7">
        <f t="shared" si="109"/>
        <v>1.6365216134060209E-2</v>
      </c>
      <c r="AP79" s="7">
        <f t="shared" si="110"/>
        <v>2.0615856059895788E-2</v>
      </c>
      <c r="AQ79" s="7">
        <f t="shared" si="111"/>
        <v>1.8701182637243373E-2</v>
      </c>
      <c r="AR79" s="1">
        <f t="shared" si="123"/>
        <v>64768.006875833409</v>
      </c>
      <c r="AS79" s="1">
        <f t="shared" si="121"/>
        <v>17509.034320770963</v>
      </c>
      <c r="AT79" s="1">
        <f t="shared" si="122"/>
        <v>7012.765742950899</v>
      </c>
      <c r="AU79" s="1">
        <f t="shared" si="69"/>
        <v>12953.601375166683</v>
      </c>
      <c r="AV79" s="1">
        <f t="shared" si="70"/>
        <v>3501.8068641541927</v>
      </c>
      <c r="AW79" s="1">
        <f t="shared" si="71"/>
        <v>1402.5531485901799</v>
      </c>
      <c r="AX79">
        <v>0.2</v>
      </c>
      <c r="AY79">
        <v>0.2</v>
      </c>
      <c r="AZ79">
        <v>0.2</v>
      </c>
      <c r="BA79">
        <f t="shared" si="124"/>
        <v>0.20000000000000004</v>
      </c>
      <c r="BB79">
        <f t="shared" si="130"/>
        <v>4.000000000000001E-3</v>
      </c>
      <c r="BC79">
        <f t="shared" si="125"/>
        <v>4.000000000000001E-3</v>
      </c>
      <c r="BD79">
        <f t="shared" si="126"/>
        <v>4.000000000000001E-3</v>
      </c>
      <c r="BE79">
        <f t="shared" si="127"/>
        <v>259.07202750333369</v>
      </c>
      <c r="BF79">
        <f t="shared" si="128"/>
        <v>70.036137283083875</v>
      </c>
      <c r="BG79">
        <f t="shared" si="129"/>
        <v>28.051062971803603</v>
      </c>
      <c r="BH79">
        <f t="shared" si="131"/>
        <v>218.53871054069094</v>
      </c>
      <c r="BI79">
        <f t="shared" si="132"/>
        <v>38.836191774972342</v>
      </c>
      <c r="BJ79">
        <f t="shared" si="133"/>
        <v>33.082003764903554</v>
      </c>
      <c r="BK79" s="7">
        <f t="shared" si="134"/>
        <v>5.0621018843958837E-2</v>
      </c>
      <c r="BL79" s="8">
        <f>BL$3*temperature!$I189+BL$4*temperature!$I189^2</f>
        <v>3.6551917937979566</v>
      </c>
      <c r="BM79" s="8">
        <f>BM$3*temperature!$I189+BM$4*temperature!$I189^2</f>
        <v>1.5722706258262513</v>
      </c>
      <c r="BN79" s="8">
        <f>BN$3*temperature!$I189+BN$4*temperature!$I189^2</f>
        <v>0.15972256052893963</v>
      </c>
      <c r="BO79" s="8"/>
      <c r="BP79" s="8"/>
      <c r="BQ79" s="8"/>
    </row>
    <row r="80" spans="1:69" x14ac:dyDescent="0.3">
      <c r="A80">
        <f t="shared" si="72"/>
        <v>2034</v>
      </c>
      <c r="B80" s="4">
        <f t="shared" si="73"/>
        <v>1139.1539184544079</v>
      </c>
      <c r="C80" s="4">
        <f t="shared" si="74"/>
        <v>2834.1011740850886</v>
      </c>
      <c r="D80" s="4">
        <f t="shared" si="75"/>
        <v>3987.6529269992102</v>
      </c>
      <c r="E80" s="11">
        <f t="shared" si="76"/>
        <v>1.1994841097862248E-3</v>
      </c>
      <c r="F80" s="11">
        <f t="shared" si="77"/>
        <v>2.3630641282623836E-3</v>
      </c>
      <c r="G80" s="11">
        <f t="shared" si="78"/>
        <v>4.8241113586036301E-3</v>
      </c>
      <c r="H80" s="4">
        <f t="shared" si="79"/>
        <v>66200.232712469166</v>
      </c>
      <c r="I80" s="4">
        <f t="shared" si="80"/>
        <v>18013.952071660358</v>
      </c>
      <c r="J80" s="4">
        <f t="shared" si="81"/>
        <v>7217.916689140874</v>
      </c>
      <c r="K80" s="4">
        <f t="shared" si="82"/>
        <v>58113.510070955956</v>
      </c>
      <c r="L80" s="4">
        <f t="shared" si="83"/>
        <v>6356.1429056870793</v>
      </c>
      <c r="M80" s="4">
        <f t="shared" si="84"/>
        <v>1810.0664278655022</v>
      </c>
      <c r="N80" s="11">
        <f t="shared" si="85"/>
        <v>2.0888628614198712E-2</v>
      </c>
      <c r="O80" s="11">
        <f t="shared" si="86"/>
        <v>2.6412078046796461E-2</v>
      </c>
      <c r="P80" s="11">
        <f t="shared" si="87"/>
        <v>2.4312530580902436E-2</v>
      </c>
      <c r="Q80" s="4">
        <f t="shared" si="88"/>
        <v>7187.2038108639945</v>
      </c>
      <c r="R80" s="4">
        <f t="shared" si="89"/>
        <v>8045.3359724178763</v>
      </c>
      <c r="S80" s="4">
        <f t="shared" si="90"/>
        <v>3750.1659452273402</v>
      </c>
      <c r="T80" s="4">
        <f t="shared" si="91"/>
        <v>108.56765174951184</v>
      </c>
      <c r="U80" s="4">
        <f t="shared" si="92"/>
        <v>446.61693005583379</v>
      </c>
      <c r="V80" s="4">
        <f t="shared" si="93"/>
        <v>519.56348441501768</v>
      </c>
      <c r="W80" s="11">
        <f t="shared" si="94"/>
        <v>-1.0734613539272964E-2</v>
      </c>
      <c r="X80" s="11">
        <f t="shared" si="95"/>
        <v>-1.217998157191269E-2</v>
      </c>
      <c r="Y80" s="11">
        <f t="shared" si="96"/>
        <v>-9.7425357312937999E-3</v>
      </c>
      <c r="Z80" s="4">
        <f t="shared" si="118"/>
        <v>11941.475885584434</v>
      </c>
      <c r="AA80" s="4">
        <f t="shared" si="119"/>
        <v>18340.305030294403</v>
      </c>
      <c r="AB80" s="4">
        <f t="shared" si="120"/>
        <v>8731.2879282523281</v>
      </c>
      <c r="AC80" s="12">
        <f t="shared" si="100"/>
        <v>2.1000027126499186</v>
      </c>
      <c r="AD80" s="12">
        <f t="shared" si="101"/>
        <v>2.8959897103638519</v>
      </c>
      <c r="AE80" s="12">
        <f t="shared" si="102"/>
        <v>2.966255081289388</v>
      </c>
      <c r="AF80" s="11">
        <f t="shared" si="103"/>
        <v>-4.0504037456468023E-3</v>
      </c>
      <c r="AG80" s="11">
        <f t="shared" si="104"/>
        <v>2.9673830763510267E-4</v>
      </c>
      <c r="AH80" s="11">
        <f t="shared" si="105"/>
        <v>9.7937136394747881E-3</v>
      </c>
      <c r="AI80" s="1">
        <f t="shared" si="63"/>
        <v>106591.97946512239</v>
      </c>
      <c r="AJ80" s="1">
        <f t="shared" si="64"/>
        <v>27342.892032402007</v>
      </c>
      <c r="AK80" s="1">
        <f t="shared" si="65"/>
        <v>10840.029637765867</v>
      </c>
      <c r="AL80" s="10">
        <f t="shared" si="106"/>
        <v>23.539072445146928</v>
      </c>
      <c r="AM80" s="10">
        <f t="shared" si="107"/>
        <v>4.0555381860891337</v>
      </c>
      <c r="AN80" s="10">
        <f t="shared" si="108"/>
        <v>1.4878959148266395</v>
      </c>
      <c r="AO80" s="7">
        <f t="shared" si="109"/>
        <v>1.6201563972719608E-2</v>
      </c>
      <c r="AP80" s="7">
        <f t="shared" si="110"/>
        <v>2.0409697499296831E-2</v>
      </c>
      <c r="AQ80" s="7">
        <f t="shared" si="111"/>
        <v>1.851417081087094E-2</v>
      </c>
      <c r="AR80" s="1">
        <f t="shared" si="123"/>
        <v>66200.232712469166</v>
      </c>
      <c r="AS80" s="1">
        <f t="shared" si="121"/>
        <v>18013.952071660358</v>
      </c>
      <c r="AT80" s="1">
        <f t="shared" si="122"/>
        <v>7217.916689140874</v>
      </c>
      <c r="AU80" s="1">
        <f t="shared" si="69"/>
        <v>13240.046542493834</v>
      </c>
      <c r="AV80" s="1">
        <f t="shared" si="70"/>
        <v>3602.790414332072</v>
      </c>
      <c r="AW80" s="1">
        <f t="shared" si="71"/>
        <v>1443.583337828175</v>
      </c>
      <c r="AX80">
        <v>0.2</v>
      </c>
      <c r="AY80">
        <v>0.2</v>
      </c>
      <c r="AZ80">
        <v>0.2</v>
      </c>
      <c r="BA80">
        <f t="shared" si="124"/>
        <v>0.19999999999999998</v>
      </c>
      <c r="BB80">
        <f t="shared" si="130"/>
        <v>4.000000000000001E-3</v>
      </c>
      <c r="BC80">
        <f t="shared" si="125"/>
        <v>4.000000000000001E-3</v>
      </c>
      <c r="BD80">
        <f t="shared" si="126"/>
        <v>4.000000000000001E-3</v>
      </c>
      <c r="BE80">
        <f t="shared" si="127"/>
        <v>264.80093084987675</v>
      </c>
      <c r="BF80">
        <f t="shared" si="128"/>
        <v>72.055808286641451</v>
      </c>
      <c r="BG80">
        <f t="shared" si="129"/>
        <v>28.871666756563503</v>
      </c>
      <c r="BH80">
        <f t="shared" si="131"/>
        <v>221.74891394248874</v>
      </c>
      <c r="BI80">
        <f t="shared" si="132"/>
        <v>39.288227849874964</v>
      </c>
      <c r="BJ80">
        <f t="shared" si="133"/>
        <v>33.066904898579502</v>
      </c>
      <c r="BK80" s="7">
        <f t="shared" si="134"/>
        <v>5.0495129209758377E-2</v>
      </c>
      <c r="BL80" s="8">
        <f>BL$3*temperature!$I190+BL$4*temperature!$I190^2</f>
        <v>3.6300962279905082</v>
      </c>
      <c r="BM80" s="8">
        <f>BM$3*temperature!$I190+BM$4*temperature!$I190^2</f>
        <v>1.5337267401998176</v>
      </c>
      <c r="BN80" s="8">
        <f>BN$3*temperature!$I190+BN$4*temperature!$I190^2</f>
        <v>0.11340513068803082</v>
      </c>
      <c r="BO80" s="8"/>
      <c r="BP80" s="8"/>
      <c r="BQ80" s="8"/>
    </row>
    <row r="81" spans="1:69" x14ac:dyDescent="0.3">
      <c r="A81">
        <f t="shared" si="72"/>
        <v>2035</v>
      </c>
      <c r="B81" s="4">
        <f t="shared" si="73"/>
        <v>1140.4519956270053</v>
      </c>
      <c r="C81" s="4">
        <f t="shared" si="74"/>
        <v>2840.4634787644177</v>
      </c>
      <c r="D81" s="4">
        <f t="shared" si="75"/>
        <v>4005.9279646895507</v>
      </c>
      <c r="E81" s="11">
        <f t="shared" si="76"/>
        <v>1.1395099042969135E-3</v>
      </c>
      <c r="F81" s="11">
        <f t="shared" si="77"/>
        <v>2.2449109218492642E-3</v>
      </c>
      <c r="G81" s="11">
        <f t="shared" si="78"/>
        <v>4.5829057906734486E-3</v>
      </c>
      <c r="H81" s="4">
        <f t="shared" si="79"/>
        <v>67646.264037428147</v>
      </c>
      <c r="I81" s="4">
        <f t="shared" si="80"/>
        <v>18526.433053226676</v>
      </c>
      <c r="J81" s="4">
        <f t="shared" si="81"/>
        <v>7425.4555452742516</v>
      </c>
      <c r="K81" s="4">
        <f t="shared" si="82"/>
        <v>59315.310330302098</v>
      </c>
      <c r="L81" s="4">
        <f t="shared" si="83"/>
        <v>6522.3274975130289</v>
      </c>
      <c r="M81" s="4">
        <f t="shared" si="84"/>
        <v>1853.6168425209578</v>
      </c>
      <c r="N81" s="11">
        <f t="shared" si="85"/>
        <v>2.0680221481696126E-2</v>
      </c>
      <c r="O81" s="11">
        <f t="shared" si="86"/>
        <v>2.6145509044055215E-2</v>
      </c>
      <c r="P81" s="11">
        <f t="shared" si="87"/>
        <v>2.4060119554182302E-2</v>
      </c>
      <c r="Q81" s="4">
        <f t="shared" si="88"/>
        <v>7265.3589299660698</v>
      </c>
      <c r="R81" s="4">
        <f t="shared" si="89"/>
        <v>8173.4388243757248</v>
      </c>
      <c r="S81" s="4">
        <f t="shared" si="90"/>
        <v>3820.4088969114086</v>
      </c>
      <c r="T81" s="4">
        <f t="shared" si="91"/>
        <v>107.40221996511445</v>
      </c>
      <c r="U81" s="4">
        <f t="shared" si="92"/>
        <v>441.17714407804954</v>
      </c>
      <c r="V81" s="4">
        <f t="shared" si="93"/>
        <v>514.50161860342882</v>
      </c>
      <c r="W81" s="11">
        <f t="shared" si="94"/>
        <v>-1.0734613539272964E-2</v>
      </c>
      <c r="X81" s="11">
        <f t="shared" si="95"/>
        <v>-1.217998157191269E-2</v>
      </c>
      <c r="Y81" s="11">
        <f t="shared" si="96"/>
        <v>-9.7425357312937999E-3</v>
      </c>
      <c r="Z81" s="4">
        <f t="shared" si="118"/>
        <v>12025.611326414346</v>
      </c>
      <c r="AA81" s="4">
        <f t="shared" si="119"/>
        <v>18644.899168595275</v>
      </c>
      <c r="AB81" s="4">
        <f t="shared" si="120"/>
        <v>8986.3148477643244</v>
      </c>
      <c r="AC81" s="12">
        <f t="shared" si="100"/>
        <v>2.0914968537967327</v>
      </c>
      <c r="AD81" s="12">
        <f t="shared" si="101"/>
        <v>2.896849061449434</v>
      </c>
      <c r="AE81" s="12">
        <f t="shared" si="102"/>
        <v>2.9953057341371734</v>
      </c>
      <c r="AF81" s="11">
        <f t="shared" si="103"/>
        <v>-4.0504037456468023E-3</v>
      </c>
      <c r="AG81" s="11">
        <f t="shared" si="104"/>
        <v>2.9673830763510267E-4</v>
      </c>
      <c r="AH81" s="11">
        <f t="shared" si="105"/>
        <v>9.7937136394747881E-3</v>
      </c>
      <c r="AI81" s="1">
        <f t="shared" si="63"/>
        <v>109172.82806110398</v>
      </c>
      <c r="AJ81" s="1">
        <f t="shared" si="64"/>
        <v>28211.393243493876</v>
      </c>
      <c r="AK81" s="1">
        <f t="shared" si="65"/>
        <v>11199.610011817456</v>
      </c>
      <c r="AL81" s="10">
        <f t="shared" si="106"/>
        <v>23.916628535344675</v>
      </c>
      <c r="AM81" s="10">
        <f t="shared" si="107"/>
        <v>4.1374827705883108</v>
      </c>
      <c r="AN81" s="10">
        <f t="shared" si="108"/>
        <v>1.515167602351378</v>
      </c>
      <c r="AO81" s="7">
        <f t="shared" si="109"/>
        <v>1.6039548332992412E-2</v>
      </c>
      <c r="AP81" s="7">
        <f t="shared" si="110"/>
        <v>2.0205600524303861E-2</v>
      </c>
      <c r="AQ81" s="7">
        <f t="shared" si="111"/>
        <v>1.8329029102762229E-2</v>
      </c>
      <c r="AR81" s="1">
        <f t="shared" si="123"/>
        <v>67646.264037428147</v>
      </c>
      <c r="AS81" s="1">
        <f t="shared" si="121"/>
        <v>18526.433053226676</v>
      </c>
      <c r="AT81" s="1">
        <f t="shared" si="122"/>
        <v>7425.4555452742516</v>
      </c>
      <c r="AU81" s="1">
        <f t="shared" si="69"/>
        <v>13529.252807485631</v>
      </c>
      <c r="AV81" s="1">
        <f t="shared" si="70"/>
        <v>3705.2866106453353</v>
      </c>
      <c r="AW81" s="1">
        <f t="shared" si="71"/>
        <v>1485.0911090548504</v>
      </c>
      <c r="AX81">
        <v>0.2</v>
      </c>
      <c r="AY81">
        <v>0.2</v>
      </c>
      <c r="AZ81">
        <v>0.2</v>
      </c>
      <c r="BA81">
        <f t="shared" si="124"/>
        <v>0.19999999999999998</v>
      </c>
      <c r="BB81">
        <f t="shared" si="130"/>
        <v>4.000000000000001E-3</v>
      </c>
      <c r="BC81">
        <f t="shared" si="125"/>
        <v>4.000000000000001E-3</v>
      </c>
      <c r="BD81">
        <f t="shared" si="126"/>
        <v>4.000000000000001E-3</v>
      </c>
      <c r="BE81">
        <f t="shared" si="127"/>
        <v>270.58505614971267</v>
      </c>
      <c r="BF81">
        <f t="shared" si="128"/>
        <v>74.105732212906716</v>
      </c>
      <c r="BG81">
        <f t="shared" si="129"/>
        <v>29.701822181097015</v>
      </c>
      <c r="BH81">
        <f t="shared" si="131"/>
        <v>225.00731880080852</v>
      </c>
      <c r="BI81">
        <f t="shared" si="132"/>
        <v>39.745847667402494</v>
      </c>
      <c r="BJ81">
        <f t="shared" si="133"/>
        <v>33.052283037341425</v>
      </c>
      <c r="BK81" s="7">
        <f t="shared" si="134"/>
        <v>5.036607346039676E-2</v>
      </c>
      <c r="BL81" s="8">
        <f>BL$3*temperature!$I191+BL$4*temperature!$I191^2</f>
        <v>3.6015946845327127</v>
      </c>
      <c r="BM81" s="8">
        <f>BM$3*temperature!$I191+BM$4*temperature!$I191^2</f>
        <v>1.4924845262338686</v>
      </c>
      <c r="BN81" s="8">
        <f>BN$3*temperature!$I191+BN$4*temperature!$I191^2</f>
        <v>6.4929114058076109E-2</v>
      </c>
      <c r="BO81" s="8"/>
      <c r="BP81" s="8"/>
      <c r="BQ81" s="8"/>
    </row>
    <row r="82" spans="1:69" x14ac:dyDescent="0.3">
      <c r="A82">
        <f t="shared" si="72"/>
        <v>2036</v>
      </c>
      <c r="B82" s="4">
        <f t="shared" si="73"/>
        <v>1141.6865741541778</v>
      </c>
      <c r="C82" s="4">
        <f t="shared" si="74"/>
        <v>2846.5212368766802</v>
      </c>
      <c r="D82" s="4">
        <f t="shared" si="75"/>
        <v>4023.368815632627</v>
      </c>
      <c r="E82" s="11">
        <f t="shared" si="76"/>
        <v>1.0825344090820677E-3</v>
      </c>
      <c r="F82" s="11">
        <f t="shared" si="77"/>
        <v>2.1326653757568008E-3</v>
      </c>
      <c r="G82" s="11">
        <f t="shared" si="78"/>
        <v>4.3537605011397763E-3</v>
      </c>
      <c r="H82" s="4">
        <f t="shared" si="79"/>
        <v>69105.944859461626</v>
      </c>
      <c r="I82" s="4">
        <f t="shared" si="80"/>
        <v>19046.450231734259</v>
      </c>
      <c r="J82" s="4">
        <f t="shared" si="81"/>
        <v>7635.3511296996157</v>
      </c>
      <c r="K82" s="4">
        <f t="shared" si="82"/>
        <v>60529.699152027766</v>
      </c>
      <c r="L82" s="4">
        <f t="shared" si="83"/>
        <v>6691.1323144150529</v>
      </c>
      <c r="M82" s="4">
        <f t="shared" si="84"/>
        <v>1897.7507356603219</v>
      </c>
      <c r="N82" s="11">
        <f t="shared" si="85"/>
        <v>2.047344631534842E-2</v>
      </c>
      <c r="O82" s="11">
        <f t="shared" si="86"/>
        <v>2.5881070364281777E-2</v>
      </c>
      <c r="P82" s="11">
        <f t="shared" si="87"/>
        <v>2.3809609476433735E-2</v>
      </c>
      <c r="Q82" s="4">
        <f t="shared" si="88"/>
        <v>7342.4581732088654</v>
      </c>
      <c r="R82" s="4">
        <f t="shared" si="89"/>
        <v>8300.5118561598501</v>
      </c>
      <c r="S82" s="4">
        <f t="shared" si="90"/>
        <v>3890.1279324533489</v>
      </c>
      <c r="T82" s="4">
        <f t="shared" si="91"/>
        <v>106.24929864052896</v>
      </c>
      <c r="U82" s="4">
        <f t="shared" si="92"/>
        <v>435.80361459322984</v>
      </c>
      <c r="V82" s="4">
        <f t="shared" si="93"/>
        <v>509.48906820037644</v>
      </c>
      <c r="W82" s="11">
        <f t="shared" si="94"/>
        <v>-1.0734613539272964E-2</v>
      </c>
      <c r="X82" s="11">
        <f t="shared" si="95"/>
        <v>-1.217998157191269E-2</v>
      </c>
      <c r="Y82" s="11">
        <f t="shared" si="96"/>
        <v>-9.7425357312937999E-3</v>
      </c>
      <c r="Z82" s="4">
        <f t="shared" si="118"/>
        <v>12107.142026783131</v>
      </c>
      <c r="AA82" s="4">
        <f t="shared" si="119"/>
        <v>18947.395619984207</v>
      </c>
      <c r="AB82" s="4">
        <f t="shared" si="120"/>
        <v>9244.2920057804804</v>
      </c>
      <c r="AC82" s="12">
        <f t="shared" si="100"/>
        <v>2.083025447106106</v>
      </c>
      <c r="AD82" s="12">
        <f t="shared" si="101"/>
        <v>2.8977086675374029</v>
      </c>
      <c r="AE82" s="12">
        <f t="shared" si="102"/>
        <v>3.0246409007599895</v>
      </c>
      <c r="AF82" s="11">
        <f t="shared" si="103"/>
        <v>-4.0504037456468023E-3</v>
      </c>
      <c r="AG82" s="11">
        <f t="shared" si="104"/>
        <v>2.9673830763510267E-4</v>
      </c>
      <c r="AH82" s="11">
        <f t="shared" si="105"/>
        <v>9.7937136394747881E-3</v>
      </c>
      <c r="AI82" s="1">
        <f t="shared" si="63"/>
        <v>111784.79806247921</v>
      </c>
      <c r="AJ82" s="1">
        <f t="shared" si="64"/>
        <v>29095.540529789825</v>
      </c>
      <c r="AK82" s="1">
        <f t="shared" si="65"/>
        <v>11564.740119690561</v>
      </c>
      <c r="AL82" s="10">
        <f t="shared" si="106"/>
        <v>24.296404335506011</v>
      </c>
      <c r="AM82" s="10">
        <f t="shared" si="107"/>
        <v>4.2202470913866206</v>
      </c>
      <c r="AN82" s="10">
        <f t="shared" si="108"/>
        <v>1.5426614379196482</v>
      </c>
      <c r="AO82" s="7">
        <f t="shared" si="109"/>
        <v>1.5879152849662487E-2</v>
      </c>
      <c r="AP82" s="7">
        <f t="shared" si="110"/>
        <v>2.0003544519060824E-2</v>
      </c>
      <c r="AQ82" s="7">
        <f t="shared" si="111"/>
        <v>1.8145738811734608E-2</v>
      </c>
      <c r="AR82" s="1">
        <f t="shared" si="123"/>
        <v>69105.944859461626</v>
      </c>
      <c r="AS82" s="1">
        <f t="shared" si="121"/>
        <v>19046.450231734259</v>
      </c>
      <c r="AT82" s="1">
        <f t="shared" si="122"/>
        <v>7635.3511296996157</v>
      </c>
      <c r="AU82" s="1">
        <f t="shared" si="69"/>
        <v>13821.188971892327</v>
      </c>
      <c r="AV82" s="1">
        <f t="shared" si="70"/>
        <v>3809.2900463468523</v>
      </c>
      <c r="AW82" s="1">
        <f t="shared" si="71"/>
        <v>1527.0702259399231</v>
      </c>
      <c r="AX82">
        <v>0.2</v>
      </c>
      <c r="AY82">
        <v>0.2</v>
      </c>
      <c r="AZ82">
        <v>0.2</v>
      </c>
      <c r="BA82">
        <f t="shared" si="124"/>
        <v>0.19999999999999998</v>
      </c>
      <c r="BB82">
        <f t="shared" si="130"/>
        <v>4.000000000000001E-3</v>
      </c>
      <c r="BC82">
        <f t="shared" si="125"/>
        <v>4.000000000000001E-3</v>
      </c>
      <c r="BD82">
        <f t="shared" si="126"/>
        <v>4.000000000000001E-3</v>
      </c>
      <c r="BE82">
        <f t="shared" si="127"/>
        <v>276.42377943784658</v>
      </c>
      <c r="BF82">
        <f t="shared" si="128"/>
        <v>76.185800926937063</v>
      </c>
      <c r="BG82">
        <f t="shared" si="129"/>
        <v>30.541404518798469</v>
      </c>
      <c r="BH82">
        <f t="shared" si="131"/>
        <v>228.31464174315329</v>
      </c>
      <c r="BI82">
        <f t="shared" si="132"/>
        <v>40.209114991287947</v>
      </c>
      <c r="BJ82">
        <f t="shared" si="133"/>
        <v>33.038121794184832</v>
      </c>
      <c r="BK82" s="7">
        <f t="shared" si="134"/>
        <v>5.0234154373739209E-2</v>
      </c>
      <c r="BL82" s="8">
        <f>BL$3*temperature!$I192+BL$4*temperature!$I192^2</f>
        <v>3.5695967642378461</v>
      </c>
      <c r="BM82" s="8">
        <f>BM$3*temperature!$I192+BM$4*temperature!$I192^2</f>
        <v>1.4484748088778456</v>
      </c>
      <c r="BN82" s="8">
        <f>BN$3*temperature!$I192+BN$4*temperature!$I192^2</f>
        <v>1.4241198723543569E-2</v>
      </c>
      <c r="BO82" s="8"/>
      <c r="BP82" s="8"/>
      <c r="BQ82" s="8"/>
    </row>
    <row r="83" spans="1:69" x14ac:dyDescent="0.3">
      <c r="A83">
        <f t="shared" si="72"/>
        <v>2037</v>
      </c>
      <c r="B83" s="4">
        <f t="shared" si="73"/>
        <v>1142.8606934050413</v>
      </c>
      <c r="C83" s="4">
        <f t="shared" si="74"/>
        <v>2852.2883802957613</v>
      </c>
      <c r="D83" s="4">
        <f t="shared" si="75"/>
        <v>4040.0097606520953</v>
      </c>
      <c r="E83" s="11">
        <f t="shared" si="76"/>
        <v>1.0284076886279642E-3</v>
      </c>
      <c r="F83" s="11">
        <f t="shared" si="77"/>
        <v>2.0260321069689607E-3</v>
      </c>
      <c r="G83" s="11">
        <f t="shared" si="78"/>
        <v>4.1360724760827871E-3</v>
      </c>
      <c r="H83" s="4">
        <f t="shared" si="79"/>
        <v>70579.118138092905</v>
      </c>
      <c r="I83" s="4">
        <f t="shared" si="80"/>
        <v>19573.975474153813</v>
      </c>
      <c r="J83" s="4">
        <f t="shared" si="81"/>
        <v>7847.5730209708599</v>
      </c>
      <c r="K83" s="4">
        <f t="shared" si="82"/>
        <v>61756.536509982987</v>
      </c>
      <c r="L83" s="4">
        <f t="shared" si="83"/>
        <v>6862.5513497776601</v>
      </c>
      <c r="M83" s="4">
        <f t="shared" si="84"/>
        <v>1942.4638765487011</v>
      </c>
      <c r="N83" s="11">
        <f t="shared" si="85"/>
        <v>2.0268353802219696E-2</v>
      </c>
      <c r="O83" s="11">
        <f t="shared" si="86"/>
        <v>2.5618838084147555E-2</v>
      </c>
      <c r="P83" s="11">
        <f t="shared" si="87"/>
        <v>2.3561124255246924E-2</v>
      </c>
      <c r="Q83" s="4">
        <f t="shared" si="88"/>
        <v>7418.4831292693552</v>
      </c>
      <c r="R83" s="4">
        <f t="shared" si="89"/>
        <v>8426.5090359639962</v>
      </c>
      <c r="S83" s="4">
        <f t="shared" si="90"/>
        <v>3959.2995466267453</v>
      </c>
      <c r="T83" s="4">
        <f t="shared" si="91"/>
        <v>105.10875348080408</v>
      </c>
      <c r="U83" s="4">
        <f t="shared" si="92"/>
        <v>430.49553459851137</v>
      </c>
      <c r="V83" s="4">
        <f t="shared" si="93"/>
        <v>504.52535274873071</v>
      </c>
      <c r="W83" s="11">
        <f t="shared" si="94"/>
        <v>-1.0734613539272964E-2</v>
      </c>
      <c r="X83" s="11">
        <f t="shared" si="95"/>
        <v>-1.217998157191269E-2</v>
      </c>
      <c r="Y83" s="11">
        <f t="shared" si="96"/>
        <v>-9.7425357312937999E-3</v>
      </c>
      <c r="Z83" s="4">
        <f t="shared" si="118"/>
        <v>12186.062567016093</v>
      </c>
      <c r="AA83" s="4">
        <f t="shared" si="119"/>
        <v>19247.681950715687</v>
      </c>
      <c r="AB83" s="4">
        <f t="shared" si="120"/>
        <v>9505.1801915091401</v>
      </c>
      <c r="AC83" s="12">
        <f t="shared" si="100"/>
        <v>2.0745883530328699</v>
      </c>
      <c r="AD83" s="12">
        <f t="shared" si="101"/>
        <v>2.8985685287034273</v>
      </c>
      <c r="AE83" s="12">
        <f t="shared" si="102"/>
        <v>3.0542633676042761</v>
      </c>
      <c r="AF83" s="11">
        <f t="shared" si="103"/>
        <v>-4.0504037456468023E-3</v>
      </c>
      <c r="AG83" s="11">
        <f t="shared" si="104"/>
        <v>2.9673830763510267E-4</v>
      </c>
      <c r="AH83" s="11">
        <f t="shared" si="105"/>
        <v>9.7937136394747881E-3</v>
      </c>
      <c r="AI83" s="1">
        <f t="shared" si="63"/>
        <v>114427.50722812361</v>
      </c>
      <c r="AJ83" s="1">
        <f t="shared" si="64"/>
        <v>29995.276523157692</v>
      </c>
      <c r="AK83" s="1">
        <f t="shared" si="65"/>
        <v>11935.336333661427</v>
      </c>
      <c r="AL83" s="10">
        <f t="shared" si="106"/>
        <v>24.678352590465305</v>
      </c>
      <c r="AM83" s="10">
        <f t="shared" si="107"/>
        <v>4.30382279295487</v>
      </c>
      <c r="AN83" s="10">
        <f t="shared" si="108"/>
        <v>1.5703742421317985</v>
      </c>
      <c r="AO83" s="7">
        <f t="shared" si="109"/>
        <v>1.5720361321165863E-2</v>
      </c>
      <c r="AP83" s="7">
        <f t="shared" si="110"/>
        <v>1.9803509073870216E-2</v>
      </c>
      <c r="AQ83" s="7">
        <f t="shared" si="111"/>
        <v>1.7964281423617261E-2</v>
      </c>
      <c r="AR83" s="1">
        <f t="shared" si="123"/>
        <v>70579.118138092905</v>
      </c>
      <c r="AS83" s="1">
        <f t="shared" si="121"/>
        <v>19573.975474153813</v>
      </c>
      <c r="AT83" s="1">
        <f t="shared" si="122"/>
        <v>7847.5730209708599</v>
      </c>
      <c r="AU83" s="1">
        <f t="shared" si="69"/>
        <v>14115.823627618582</v>
      </c>
      <c r="AV83" s="1">
        <f t="shared" si="70"/>
        <v>3914.7950948307625</v>
      </c>
      <c r="AW83" s="1">
        <f t="shared" si="71"/>
        <v>1569.5146041941721</v>
      </c>
      <c r="AX83">
        <v>0.2</v>
      </c>
      <c r="AY83">
        <v>0.2</v>
      </c>
      <c r="AZ83">
        <v>0.2</v>
      </c>
      <c r="BA83">
        <f t="shared" si="124"/>
        <v>0.2</v>
      </c>
      <c r="BB83">
        <f t="shared" si="130"/>
        <v>4.000000000000001E-3</v>
      </c>
      <c r="BC83">
        <f t="shared" si="125"/>
        <v>4.000000000000001E-3</v>
      </c>
      <c r="BD83">
        <f t="shared" si="126"/>
        <v>4.000000000000001E-3</v>
      </c>
      <c r="BE83">
        <f t="shared" si="127"/>
        <v>282.31647255237169</v>
      </c>
      <c r="BF83">
        <f t="shared" si="128"/>
        <v>78.295901896615263</v>
      </c>
      <c r="BG83">
        <f t="shared" si="129"/>
        <v>31.390292083883448</v>
      </c>
      <c r="BH83">
        <f t="shared" si="131"/>
        <v>231.67160926656913</v>
      </c>
      <c r="BI83">
        <f t="shared" si="132"/>
        <v>40.678094171077049</v>
      </c>
      <c r="BJ83">
        <f t="shared" si="133"/>
        <v>33.024405062750951</v>
      </c>
      <c r="BK83" s="7">
        <f t="shared" si="134"/>
        <v>5.0099652897398234E-2</v>
      </c>
      <c r="BL83" s="8">
        <f>BL$3*temperature!$I193+BL$4*temperature!$I193^2</f>
        <v>3.5340106266998088</v>
      </c>
      <c r="BM83" s="8">
        <f>BM$3*temperature!$I193+BM$4*temperature!$I193^2</f>
        <v>1.40162783506943</v>
      </c>
      <c r="BN83" s="8">
        <f>BN$3*temperature!$I193+BN$4*temperature!$I193^2</f>
        <v>-3.8711921886775524E-2</v>
      </c>
      <c r="BO83" s="8"/>
      <c r="BP83" s="8"/>
      <c r="BQ83" s="8"/>
    </row>
    <row r="84" spans="1:69" x14ac:dyDescent="0.3">
      <c r="A84">
        <f t="shared" si="72"/>
        <v>2038</v>
      </c>
      <c r="B84" s="4">
        <f t="shared" si="73"/>
        <v>1143.9772537929632</v>
      </c>
      <c r="C84" s="4">
        <f t="shared" si="74"/>
        <v>2857.7782667407346</v>
      </c>
      <c r="D84" s="4">
        <f t="shared" si="75"/>
        <v>4055.8840451675278</v>
      </c>
      <c r="E84" s="11">
        <f t="shared" si="76"/>
        <v>9.7698730419656585E-4</v>
      </c>
      <c r="F84" s="11">
        <f t="shared" si="77"/>
        <v>1.9247305016205126E-3</v>
      </c>
      <c r="G84" s="11">
        <f t="shared" si="78"/>
        <v>3.9292688522786475E-3</v>
      </c>
      <c r="H84" s="4">
        <f t="shared" si="79"/>
        <v>72065.625643379986</v>
      </c>
      <c r="I84" s="4">
        <f t="shared" si="80"/>
        <v>20108.97948015729</v>
      </c>
      <c r="J84" s="4">
        <f t="shared" si="81"/>
        <v>8062.0914959406846</v>
      </c>
      <c r="K84" s="4">
        <f t="shared" si="82"/>
        <v>62995.680556094703</v>
      </c>
      <c r="L84" s="4">
        <f t="shared" si="83"/>
        <v>7036.5779298515572</v>
      </c>
      <c r="M84" s="4">
        <f t="shared" si="84"/>
        <v>1987.7519687838317</v>
      </c>
      <c r="N84" s="11">
        <f t="shared" si="85"/>
        <v>2.0064986091171244E-2</v>
      </c>
      <c r="O84" s="11">
        <f t="shared" si="86"/>
        <v>2.5358874739718429E-2</v>
      </c>
      <c r="P84" s="11">
        <f t="shared" si="87"/>
        <v>2.3314766767038586E-2</v>
      </c>
      <c r="Q84" s="4">
        <f t="shared" si="88"/>
        <v>7493.4163015840222</v>
      </c>
      <c r="R84" s="4">
        <f t="shared" si="89"/>
        <v>8551.3858919541835</v>
      </c>
      <c r="S84" s="4">
        <f t="shared" si="90"/>
        <v>4027.9015038457414</v>
      </c>
      <c r="T84" s="4">
        <f t="shared" si="91"/>
        <v>103.98045163259295</v>
      </c>
      <c r="U84" s="4">
        <f t="shared" si="92"/>
        <v>425.25210692031078</v>
      </c>
      <c r="V84" s="4">
        <f t="shared" si="93"/>
        <v>499.60999647223258</v>
      </c>
      <c r="W84" s="11">
        <f t="shared" si="94"/>
        <v>-1.0734613539272964E-2</v>
      </c>
      <c r="X84" s="11">
        <f t="shared" si="95"/>
        <v>-1.217998157191269E-2</v>
      </c>
      <c r="Y84" s="11">
        <f t="shared" si="96"/>
        <v>-9.7425357312937999E-3</v>
      </c>
      <c r="Z84" s="4">
        <f t="shared" si="118"/>
        <v>12262.369418930779</v>
      </c>
      <c r="AA84" s="4">
        <f t="shared" si="119"/>
        <v>19545.649341136668</v>
      </c>
      <c r="AB84" s="4">
        <f t="shared" si="120"/>
        <v>9768.9411473932032</v>
      </c>
      <c r="AC84" s="12">
        <f t="shared" si="100"/>
        <v>2.0661854325970705</v>
      </c>
      <c r="AD84" s="12">
        <f t="shared" si="101"/>
        <v>2.8994286450231992</v>
      </c>
      <c r="AE84" s="12">
        <f t="shared" si="102"/>
        <v>3.0841759484061302</v>
      </c>
      <c r="AF84" s="11">
        <f t="shared" si="103"/>
        <v>-4.0504037456468023E-3</v>
      </c>
      <c r="AG84" s="11">
        <f t="shared" si="104"/>
        <v>2.9673830763510267E-4</v>
      </c>
      <c r="AH84" s="11">
        <f t="shared" si="105"/>
        <v>9.7937136394747881E-3</v>
      </c>
      <c r="AI84" s="1">
        <f t="shared" si="63"/>
        <v>117100.58013292983</v>
      </c>
      <c r="AJ84" s="1">
        <f t="shared" si="64"/>
        <v>30910.543965672685</v>
      </c>
      <c r="AK84" s="1">
        <f t="shared" si="65"/>
        <v>12311.317304489457</v>
      </c>
      <c r="AL84" s="10">
        <f t="shared" si="106"/>
        <v>25.06242568380322</v>
      </c>
      <c r="AM84" s="10">
        <f t="shared" si="107"/>
        <v>4.388201278750155</v>
      </c>
      <c r="AN84" s="10">
        <f t="shared" si="108"/>
        <v>1.5983027805095935</v>
      </c>
      <c r="AO84" s="7">
        <f t="shared" si="109"/>
        <v>1.5563157707954205E-2</v>
      </c>
      <c r="AP84" s="7">
        <f t="shared" si="110"/>
        <v>1.9605473983131512E-2</v>
      </c>
      <c r="AQ84" s="7">
        <f t="shared" si="111"/>
        <v>1.7784638609381089E-2</v>
      </c>
      <c r="AR84" s="1">
        <f t="shared" si="123"/>
        <v>72065.625643379986</v>
      </c>
      <c r="AS84" s="1">
        <f t="shared" si="121"/>
        <v>20108.97948015729</v>
      </c>
      <c r="AT84" s="1">
        <f t="shared" si="122"/>
        <v>8062.0914959406846</v>
      </c>
      <c r="AU84" s="1">
        <f t="shared" si="69"/>
        <v>14413.125128675998</v>
      </c>
      <c r="AV84" s="1">
        <f t="shared" si="70"/>
        <v>4021.7958960314581</v>
      </c>
      <c r="AW84" s="1">
        <f t="shared" si="71"/>
        <v>1612.4182991881371</v>
      </c>
      <c r="AX84">
        <v>0.2</v>
      </c>
      <c r="AY84">
        <v>0.2</v>
      </c>
      <c r="AZ84">
        <v>0.2</v>
      </c>
      <c r="BA84">
        <f t="shared" si="124"/>
        <v>0.19999999999999998</v>
      </c>
      <c r="BB84">
        <f t="shared" si="130"/>
        <v>4.000000000000001E-3</v>
      </c>
      <c r="BC84">
        <f t="shared" si="125"/>
        <v>4.000000000000001E-3</v>
      </c>
      <c r="BD84">
        <f t="shared" si="126"/>
        <v>4.000000000000001E-3</v>
      </c>
      <c r="BE84">
        <f t="shared" si="127"/>
        <v>288.26250257352001</v>
      </c>
      <c r="BF84">
        <f t="shared" si="128"/>
        <v>80.43591792062918</v>
      </c>
      <c r="BG84">
        <f t="shared" si="129"/>
        <v>32.248365983762746</v>
      </c>
      <c r="BH84">
        <f t="shared" si="131"/>
        <v>235.07895800993992</v>
      </c>
      <c r="BI84">
        <f t="shared" si="132"/>
        <v>41.152850190216022</v>
      </c>
      <c r="BJ84">
        <f t="shared" si="133"/>
        <v>33.011117067040651</v>
      </c>
      <c r="BK84" s="7">
        <f t="shared" si="134"/>
        <v>4.9962829875717957E-2</v>
      </c>
      <c r="BL84" s="8">
        <f>BL$3*temperature!$I194+BL$4*temperature!$I194^2</f>
        <v>3.4947432999664452</v>
      </c>
      <c r="BM84" s="8">
        <f>BM$3*temperature!$I194+BM$4*temperature!$I194^2</f>
        <v>1.3518734767358884</v>
      </c>
      <c r="BN84" s="8">
        <f>BN$3*temperature!$I194+BN$4*temperature!$I194^2</f>
        <v>-9.3983421725671867E-2</v>
      </c>
      <c r="BO84" s="8"/>
      <c r="BP84" s="8"/>
      <c r="BQ84" s="8"/>
    </row>
    <row r="85" spans="1:69" x14ac:dyDescent="0.3">
      <c r="A85">
        <f t="shared" si="72"/>
        <v>2039</v>
      </c>
      <c r="B85" s="4">
        <f t="shared" si="73"/>
        <v>1145.0390224835462</v>
      </c>
      <c r="C85" s="4">
        <f t="shared" si="74"/>
        <v>2863.003697087755</v>
      </c>
      <c r="D85" s="4">
        <f t="shared" si="75"/>
        <v>4071.0238710723024</v>
      </c>
      <c r="E85" s="11">
        <f t="shared" si="76"/>
        <v>9.2813793898673753E-4</v>
      </c>
      <c r="F85" s="11">
        <f t="shared" si="77"/>
        <v>1.8284939765394869E-3</v>
      </c>
      <c r="G85" s="11">
        <f t="shared" si="78"/>
        <v>3.732805409664715E-3</v>
      </c>
      <c r="H85" s="4">
        <f t="shared" si="79"/>
        <v>73565.307830941456</v>
      </c>
      <c r="I85" s="4">
        <f t="shared" si="80"/>
        <v>20651.431718614909</v>
      </c>
      <c r="J85" s="4">
        <f t="shared" si="81"/>
        <v>8278.8774693264259</v>
      </c>
      <c r="K85" s="4">
        <f t="shared" si="82"/>
        <v>64246.98755801448</v>
      </c>
      <c r="L85" s="4">
        <f t="shared" si="83"/>
        <v>7213.2046981362719</v>
      </c>
      <c r="M85" s="4">
        <f t="shared" si="84"/>
        <v>2033.610642313866</v>
      </c>
      <c r="N85" s="11">
        <f t="shared" si="85"/>
        <v>1.986337778834768E-2</v>
      </c>
      <c r="O85" s="11">
        <f t="shared" si="86"/>
        <v>2.5101231030982163E-2</v>
      </c>
      <c r="P85" s="11">
        <f t="shared" si="87"/>
        <v>2.3070621611856357E-2</v>
      </c>
      <c r="Q85" s="4">
        <f t="shared" si="88"/>
        <v>7567.2410744588087</v>
      </c>
      <c r="R85" s="4">
        <f t="shared" si="89"/>
        <v>8675.0994612345712</v>
      </c>
      <c r="S85" s="4">
        <f t="shared" si="90"/>
        <v>4095.9127700800318</v>
      </c>
      <c r="T85" s="4">
        <f t="shared" si="91"/>
        <v>102.864261668678</v>
      </c>
      <c r="U85" s="4">
        <f t="shared" si="92"/>
        <v>420.07254409460432</v>
      </c>
      <c r="V85" s="4">
        <f t="shared" si="93"/>
        <v>494.7425282298903</v>
      </c>
      <c r="W85" s="11">
        <f t="shared" si="94"/>
        <v>-1.0734613539272964E-2</v>
      </c>
      <c r="X85" s="11">
        <f t="shared" si="95"/>
        <v>-1.217998157191269E-2</v>
      </c>
      <c r="Y85" s="11">
        <f t="shared" si="96"/>
        <v>-9.7425357312937999E-3</v>
      </c>
      <c r="Z85" s="4">
        <f t="shared" si="118"/>
        <v>12336.060849455376</v>
      </c>
      <c r="AA85" s="4">
        <f t="shared" si="119"/>
        <v>19841.192463125739</v>
      </c>
      <c r="AB85" s="4">
        <f t="shared" si="120"/>
        <v>10035.537491840023</v>
      </c>
      <c r="AC85" s="12">
        <f t="shared" si="100"/>
        <v>2.0578165473816785</v>
      </c>
      <c r="AD85" s="12">
        <f t="shared" si="101"/>
        <v>2.9002890165724322</v>
      </c>
      <c r="AE85" s="12">
        <f t="shared" si="102"/>
        <v>3.1143814844585753</v>
      </c>
      <c r="AF85" s="11">
        <f t="shared" si="103"/>
        <v>-4.0504037456468023E-3</v>
      </c>
      <c r="AG85" s="11">
        <f t="shared" si="104"/>
        <v>2.9673830763510267E-4</v>
      </c>
      <c r="AH85" s="11">
        <f t="shared" si="105"/>
        <v>9.7937136394747881E-3</v>
      </c>
      <c r="AI85" s="1">
        <f t="shared" si="63"/>
        <v>119803.64724831285</v>
      </c>
      <c r="AJ85" s="1">
        <f t="shared" si="64"/>
        <v>31841.285465136873</v>
      </c>
      <c r="AK85" s="1">
        <f t="shared" si="65"/>
        <v>12692.603873228649</v>
      </c>
      <c r="AL85" s="10">
        <f t="shared" si="106"/>
        <v>25.448575662429519</v>
      </c>
      <c r="AM85" s="10">
        <f t="shared" si="107"/>
        <v>4.473373717093402</v>
      </c>
      <c r="AN85" s="10">
        <f t="shared" si="108"/>
        <v>1.6264437654759281</v>
      </c>
      <c r="AO85" s="7">
        <f t="shared" si="109"/>
        <v>1.5407526130874663E-2</v>
      </c>
      <c r="AP85" s="7">
        <f t="shared" si="110"/>
        <v>1.9409419243300197E-2</v>
      </c>
      <c r="AQ85" s="7">
        <f t="shared" si="111"/>
        <v>1.7606792223287277E-2</v>
      </c>
      <c r="AR85" s="1">
        <f t="shared" si="123"/>
        <v>73565.307830941456</v>
      </c>
      <c r="AS85" s="1">
        <f t="shared" si="121"/>
        <v>20651.431718614909</v>
      </c>
      <c r="AT85" s="1">
        <f t="shared" si="122"/>
        <v>8278.8774693264259</v>
      </c>
      <c r="AU85" s="1">
        <f t="shared" si="69"/>
        <v>14713.061566188291</v>
      </c>
      <c r="AV85" s="1">
        <f t="shared" si="70"/>
        <v>4130.2863437229817</v>
      </c>
      <c r="AW85" s="1">
        <f t="shared" si="71"/>
        <v>1655.7754938652852</v>
      </c>
      <c r="AX85">
        <v>0.2</v>
      </c>
      <c r="AY85">
        <v>0.2</v>
      </c>
      <c r="AZ85">
        <v>0.2</v>
      </c>
      <c r="BA85">
        <f t="shared" si="124"/>
        <v>0.2</v>
      </c>
      <c r="BB85">
        <f t="shared" si="130"/>
        <v>4.000000000000001E-3</v>
      </c>
      <c r="BC85">
        <f t="shared" si="125"/>
        <v>4.000000000000001E-3</v>
      </c>
      <c r="BD85">
        <f t="shared" si="126"/>
        <v>4.000000000000001E-3</v>
      </c>
      <c r="BE85">
        <f t="shared" si="127"/>
        <v>294.26123132376591</v>
      </c>
      <c r="BF85">
        <f t="shared" si="128"/>
        <v>82.605726874459663</v>
      </c>
      <c r="BG85">
        <f t="shared" si="129"/>
        <v>33.115509877305712</v>
      </c>
      <c r="BH85">
        <f t="shared" si="131"/>
        <v>238.53743501658974</v>
      </c>
      <c r="BI85">
        <f t="shared" si="132"/>
        <v>41.633448709284949</v>
      </c>
      <c r="BJ85">
        <f t="shared" si="133"/>
        <v>32.998242400302132</v>
      </c>
      <c r="BK85" s="7">
        <f t="shared" si="134"/>
        <v>4.9823927620548075E-2</v>
      </c>
      <c r="BL85" s="8">
        <f>BL$3*temperature!$I195+BL$4*temperature!$I195^2</f>
        <v>3.4517009773437755</v>
      </c>
      <c r="BM85" s="8">
        <f>BM$3*temperature!$I195+BM$4*temperature!$I195^2</f>
        <v>1.2991414252430635</v>
      </c>
      <c r="BN85" s="8">
        <f>BN$3*temperature!$I195+BN$4*temperature!$I195^2</f>
        <v>-0.15162622033196183</v>
      </c>
      <c r="BO85" s="8"/>
      <c r="BP85" s="8"/>
      <c r="BQ85" s="8"/>
    </row>
    <row r="86" spans="1:69" x14ac:dyDescent="0.3">
      <c r="A86">
        <f t="shared" si="72"/>
        <v>2040</v>
      </c>
      <c r="B86" s="4">
        <f t="shared" si="73"/>
        <v>1146.0486389340142</v>
      </c>
      <c r="C86" s="4">
        <f t="shared" si="74"/>
        <v>2867.9769328519437</v>
      </c>
      <c r="D86" s="4">
        <f t="shared" si="75"/>
        <v>4085.4603940046745</v>
      </c>
      <c r="E86" s="11">
        <f t="shared" si="76"/>
        <v>8.8173104203740065E-4</v>
      </c>
      <c r="F86" s="11">
        <f t="shared" si="77"/>
        <v>1.7370692777125124E-3</v>
      </c>
      <c r="G86" s="11">
        <f t="shared" si="78"/>
        <v>3.5461651391814793E-3</v>
      </c>
      <c r="H86" s="4">
        <f t="shared" si="79"/>
        <v>75078.003731502962</v>
      </c>
      <c r="I86" s="4">
        <f t="shared" si="80"/>
        <v>21201.300368573793</v>
      </c>
      <c r="J86" s="4">
        <f t="shared" si="81"/>
        <v>8497.9024349634692</v>
      </c>
      <c r="K86" s="4">
        <f t="shared" si="82"/>
        <v>65510.311849709993</v>
      </c>
      <c r="L86" s="4">
        <f t="shared" si="83"/>
        <v>7392.4236020584085</v>
      </c>
      <c r="M86" s="4">
        <f t="shared" si="84"/>
        <v>2080.0354465396258</v>
      </c>
      <c r="N86" s="11">
        <f t="shared" si="85"/>
        <v>1.9663556840773921E-2</v>
      </c>
      <c r="O86" s="11">
        <f t="shared" si="86"/>
        <v>2.4845947317763351E-2</v>
      </c>
      <c r="P86" s="11">
        <f t="shared" si="87"/>
        <v>2.2828757511288877E-2</v>
      </c>
      <c r="Q86" s="4">
        <f t="shared" si="88"/>
        <v>7639.941681846266</v>
      </c>
      <c r="R86" s="4">
        <f t="shared" si="89"/>
        <v>8797.6082427023648</v>
      </c>
      <c r="S86" s="4">
        <f t="shared" si="90"/>
        <v>4163.3134482342257</v>
      </c>
      <c r="T86" s="4">
        <f t="shared" si="91"/>
        <v>101.76005357266209</v>
      </c>
      <c r="U86" s="4">
        <f t="shared" si="92"/>
        <v>414.95606824866559</v>
      </c>
      <c r="V86" s="4">
        <f t="shared" si="93"/>
        <v>489.92248147081995</v>
      </c>
      <c r="W86" s="11">
        <f t="shared" si="94"/>
        <v>-1.0734613539272964E-2</v>
      </c>
      <c r="X86" s="11">
        <f t="shared" si="95"/>
        <v>-1.217998157191269E-2</v>
      </c>
      <c r="Y86" s="11">
        <f t="shared" si="96"/>
        <v>-9.7425357312937999E-3</v>
      </c>
      <c r="Z86" s="4">
        <f t="shared" si="118"/>
        <v>12407.136830898926</v>
      </c>
      <c r="AA86" s="4">
        <f t="shared" si="119"/>
        <v>20134.209366922598</v>
      </c>
      <c r="AB86" s="4">
        <f t="shared" si="120"/>
        <v>10304.932643804426</v>
      </c>
      <c r="AC86" s="12">
        <f t="shared" si="100"/>
        <v>2.0494815595303097</v>
      </c>
      <c r="AD86" s="12">
        <f t="shared" si="101"/>
        <v>2.9011496434268627</v>
      </c>
      <c r="AE86" s="12">
        <f t="shared" si="102"/>
        <v>3.1448828448814452</v>
      </c>
      <c r="AF86" s="11">
        <f t="shared" si="103"/>
        <v>-4.0504037456468023E-3</v>
      </c>
      <c r="AG86" s="11">
        <f t="shared" si="104"/>
        <v>2.9673830763510267E-4</v>
      </c>
      <c r="AH86" s="11">
        <f t="shared" si="105"/>
        <v>9.7937136394747881E-3</v>
      </c>
      <c r="AI86" s="1">
        <f t="shared" si="63"/>
        <v>122536.34408966986</v>
      </c>
      <c r="AJ86" s="1">
        <f t="shared" si="64"/>
        <v>32787.443262346169</v>
      </c>
      <c r="AK86" s="1">
        <f t="shared" si="65"/>
        <v>13079.118979771069</v>
      </c>
      <c r="AL86" s="10">
        <f t="shared" si="106"/>
        <v>25.836754260996816</v>
      </c>
      <c r="AM86" s="10">
        <f t="shared" si="107"/>
        <v>4.5593310471413577</v>
      </c>
      <c r="AN86" s="10">
        <f t="shared" si="108"/>
        <v>1.6547938583431077</v>
      </c>
      <c r="AO86" s="7">
        <f t="shared" si="109"/>
        <v>1.5253450869565916E-2</v>
      </c>
      <c r="AP86" s="7">
        <f t="shared" si="110"/>
        <v>1.9215325050867194E-2</v>
      </c>
      <c r="AQ86" s="7">
        <f t="shared" si="111"/>
        <v>1.7430724301054405E-2</v>
      </c>
      <c r="AR86" s="1">
        <f t="shared" si="123"/>
        <v>75078.003731502962</v>
      </c>
      <c r="AS86" s="1">
        <f t="shared" si="121"/>
        <v>21201.300368573793</v>
      </c>
      <c r="AT86" s="1">
        <f t="shared" si="122"/>
        <v>8497.9024349634692</v>
      </c>
      <c r="AU86" s="1">
        <f t="shared" si="69"/>
        <v>15015.600746300594</v>
      </c>
      <c r="AV86" s="1">
        <f t="shared" si="70"/>
        <v>4240.2600737147586</v>
      </c>
      <c r="AW86" s="1">
        <f t="shared" si="71"/>
        <v>1699.580486992694</v>
      </c>
      <c r="AX86">
        <v>0.2</v>
      </c>
      <c r="AY86">
        <v>0.2</v>
      </c>
      <c r="AZ86">
        <v>0.2</v>
      </c>
      <c r="BA86">
        <f t="shared" si="124"/>
        <v>0.2</v>
      </c>
      <c r="BB86">
        <f t="shared" si="130"/>
        <v>4.000000000000001E-3</v>
      </c>
      <c r="BC86">
        <f t="shared" si="125"/>
        <v>4.000000000000001E-3</v>
      </c>
      <c r="BD86">
        <f t="shared" si="126"/>
        <v>4.000000000000001E-3</v>
      </c>
      <c r="BE86">
        <f t="shared" si="127"/>
        <v>300.3120149260119</v>
      </c>
      <c r="BF86">
        <f t="shared" si="128"/>
        <v>84.805201474295188</v>
      </c>
      <c r="BG86">
        <f t="shared" si="129"/>
        <v>33.991609739853885</v>
      </c>
      <c r="BH86">
        <f t="shared" si="131"/>
        <v>242.04779798842083</v>
      </c>
      <c r="BI86">
        <f t="shared" si="132"/>
        <v>42.119956104964849</v>
      </c>
      <c r="BJ86">
        <f t="shared" si="133"/>
        <v>32.985766054754819</v>
      </c>
      <c r="BK86" s="7">
        <f t="shared" si="134"/>
        <v>4.9683171341298155E-2</v>
      </c>
      <c r="BL86" s="8">
        <f>BL$3*temperature!$I196+BL$4*temperature!$I196^2</f>
        <v>3.4047893017122437</v>
      </c>
      <c r="BM86" s="8">
        <f>BM$3*temperature!$I196+BM$4*temperature!$I196^2</f>
        <v>1.2433613775253534</v>
      </c>
      <c r="BN86" s="8">
        <f>BN$3*temperature!$I196+BN$4*temperature!$I196^2</f>
        <v>-0.21169286638370499</v>
      </c>
      <c r="BO86" s="8"/>
      <c r="BP86" s="8"/>
      <c r="BQ86" s="8"/>
    </row>
    <row r="87" spans="1:69" x14ac:dyDescent="0.3">
      <c r="A87">
        <f t="shared" si="72"/>
        <v>2041</v>
      </c>
      <c r="B87" s="4">
        <f t="shared" si="73"/>
        <v>1147.0086202616155</v>
      </c>
      <c r="C87" s="4">
        <f t="shared" si="74"/>
        <v>2872.709713740227</v>
      </c>
      <c r="D87" s="4">
        <f t="shared" si="75"/>
        <v>4099.2237253700641</v>
      </c>
      <c r="E87" s="11">
        <f t="shared" si="76"/>
        <v>8.3764448993553053E-4</v>
      </c>
      <c r="F87" s="11">
        <f t="shared" si="77"/>
        <v>1.6502158138268868E-3</v>
      </c>
      <c r="G87" s="11">
        <f t="shared" si="78"/>
        <v>3.3688568822224053E-3</v>
      </c>
      <c r="H87" s="4">
        <f t="shared" si="79"/>
        <v>76603.550854237517</v>
      </c>
      <c r="I87" s="4">
        <f t="shared" si="80"/>
        <v>21758.552264677743</v>
      </c>
      <c r="J87" s="4">
        <f t="shared" si="81"/>
        <v>8719.1384089222738</v>
      </c>
      <c r="K87" s="4">
        <f t="shared" si="82"/>
        <v>66785.505793989054</v>
      </c>
      <c r="L87" s="4">
        <f t="shared" si="83"/>
        <v>7574.225881788946</v>
      </c>
      <c r="M87" s="4">
        <f t="shared" si="84"/>
        <v>2127.0218443944868</v>
      </c>
      <c r="N87" s="11">
        <f t="shared" si="85"/>
        <v>1.9465545320628941E-2</v>
      </c>
      <c r="O87" s="11">
        <f t="shared" si="86"/>
        <v>2.4593054932608993E-2</v>
      </c>
      <c r="P87" s="11">
        <f t="shared" si="87"/>
        <v>2.2589229396560606E-2</v>
      </c>
      <c r="Q87" s="4">
        <f t="shared" si="88"/>
        <v>7711.503178569501</v>
      </c>
      <c r="R87" s="4">
        <f t="shared" si="89"/>
        <v>8918.8721535419463</v>
      </c>
      <c r="S87" s="4">
        <f t="shared" si="90"/>
        <v>4230.0847169432718</v>
      </c>
      <c r="T87" s="4">
        <f t="shared" si="91"/>
        <v>100.66769872382385</v>
      </c>
      <c r="U87" s="4">
        <f t="shared" si="92"/>
        <v>409.9019109842435</v>
      </c>
      <c r="V87" s="4">
        <f t="shared" si="93"/>
        <v>485.14939418952633</v>
      </c>
      <c r="W87" s="11">
        <f t="shared" si="94"/>
        <v>-1.0734613539272964E-2</v>
      </c>
      <c r="X87" s="11">
        <f t="shared" si="95"/>
        <v>-1.217998157191269E-2</v>
      </c>
      <c r="Y87" s="11">
        <f t="shared" si="96"/>
        <v>-9.7425357312937999E-3</v>
      </c>
      <c r="Z87" s="4">
        <f t="shared" si="118"/>
        <v>12475.598957330451</v>
      </c>
      <c r="AA87" s="4">
        <f t="shared" si="119"/>
        <v>20424.601376780185</v>
      </c>
      <c r="AB87" s="4">
        <f t="shared" si="120"/>
        <v>10577.090749492199</v>
      </c>
      <c r="AC87" s="12">
        <f t="shared" si="100"/>
        <v>2.0411803317449539</v>
      </c>
      <c r="AD87" s="12">
        <f t="shared" si="101"/>
        <v>2.9020105256622495</v>
      </c>
      <c r="AE87" s="12">
        <f t="shared" si="102"/>
        <v>3.1756829268939111</v>
      </c>
      <c r="AF87" s="11">
        <f t="shared" si="103"/>
        <v>-4.0504037456468023E-3</v>
      </c>
      <c r="AG87" s="11">
        <f t="shared" si="104"/>
        <v>2.9673830763510267E-4</v>
      </c>
      <c r="AH87" s="11">
        <f t="shared" si="105"/>
        <v>9.7937136394747881E-3</v>
      </c>
      <c r="AI87" s="1">
        <f t="shared" si="63"/>
        <v>125298.31042700347</v>
      </c>
      <c r="AJ87" s="1">
        <f t="shared" si="64"/>
        <v>33748.959009826314</v>
      </c>
      <c r="AK87" s="1">
        <f t="shared" si="65"/>
        <v>13470.787568786656</v>
      </c>
      <c r="AL87" s="10">
        <f t="shared" si="106"/>
        <v>26.226912926128485</v>
      </c>
      <c r="AM87" s="10">
        <f t="shared" si="107"/>
        <v>4.6460639849458367</v>
      </c>
      <c r="AN87" s="10">
        <f t="shared" si="108"/>
        <v>1.6833496713077658</v>
      </c>
      <c r="AO87" s="7">
        <f t="shared" si="109"/>
        <v>1.5100916360870256E-2</v>
      </c>
      <c r="AP87" s="7">
        <f t="shared" si="110"/>
        <v>1.9023171800358521E-2</v>
      </c>
      <c r="AQ87" s="7">
        <f t="shared" si="111"/>
        <v>1.7256417058043861E-2</v>
      </c>
      <c r="AR87" s="1">
        <f t="shared" si="123"/>
        <v>76603.550854237517</v>
      </c>
      <c r="AS87" s="1">
        <f t="shared" si="121"/>
        <v>21758.552264677743</v>
      </c>
      <c r="AT87" s="1">
        <f t="shared" si="122"/>
        <v>8719.1384089222738</v>
      </c>
      <c r="AU87" s="1">
        <f t="shared" si="69"/>
        <v>15320.710170847504</v>
      </c>
      <c r="AV87" s="1">
        <f t="shared" si="70"/>
        <v>4351.7104529355483</v>
      </c>
      <c r="AW87" s="1">
        <f t="shared" si="71"/>
        <v>1743.8276817844549</v>
      </c>
      <c r="AX87">
        <v>0.2</v>
      </c>
      <c r="AY87">
        <v>0.2</v>
      </c>
      <c r="AZ87">
        <v>0.2</v>
      </c>
      <c r="BA87">
        <f t="shared" si="124"/>
        <v>0.2</v>
      </c>
      <c r="BB87">
        <f t="shared" si="130"/>
        <v>4.000000000000001E-3</v>
      </c>
      <c r="BC87">
        <f t="shared" si="125"/>
        <v>4.000000000000001E-3</v>
      </c>
      <c r="BD87">
        <f t="shared" si="126"/>
        <v>4.000000000000001E-3</v>
      </c>
      <c r="BE87">
        <f t="shared" si="127"/>
        <v>306.41420341695016</v>
      </c>
      <c r="BF87">
        <f t="shared" si="128"/>
        <v>87.034209058710985</v>
      </c>
      <c r="BG87">
        <f t="shared" si="129"/>
        <v>34.876553635689106</v>
      </c>
      <c r="BH87">
        <f t="shared" si="131"/>
        <v>245.61081553275349</v>
      </c>
      <c r="BI87">
        <f t="shared" si="132"/>
        <v>42.612439505260689</v>
      </c>
      <c r="BJ87">
        <f t="shared" si="133"/>
        <v>32.973673443582307</v>
      </c>
      <c r="BK87" s="7">
        <f t="shared" si="134"/>
        <v>4.954077044833835E-2</v>
      </c>
      <c r="BL87" s="8">
        <f>BL$3*temperature!$I197+BL$4*temperature!$I197^2</f>
        <v>3.3539136376773788</v>
      </c>
      <c r="BM87" s="8">
        <f>BM$3*temperature!$I197+BM$4*temperature!$I197^2</f>
        <v>1.1844632140995817</v>
      </c>
      <c r="BN87" s="8">
        <f>BN$3*temperature!$I197+BN$4*temperature!$I197^2</f>
        <v>-0.27423542648144306</v>
      </c>
      <c r="BO87" s="8"/>
      <c r="BP87" s="8"/>
      <c r="BQ87" s="8"/>
    </row>
    <row r="88" spans="1:69" x14ac:dyDescent="0.3">
      <c r="A88">
        <f t="shared" si="72"/>
        <v>2042</v>
      </c>
      <c r="B88" s="4">
        <f t="shared" si="73"/>
        <v>1147.9213664397525</v>
      </c>
      <c r="C88" s="4">
        <f t="shared" si="74"/>
        <v>2877.2132751884678</v>
      </c>
      <c r="D88" s="4">
        <f t="shared" si="75"/>
        <v>4112.342938526097</v>
      </c>
      <c r="E88" s="11">
        <f t="shared" si="76"/>
        <v>7.9576226543875397E-4</v>
      </c>
      <c r="F88" s="11">
        <f t="shared" si="77"/>
        <v>1.5677050231355423E-3</v>
      </c>
      <c r="G88" s="11">
        <f t="shared" si="78"/>
        <v>3.2004140381112849E-3</v>
      </c>
      <c r="H88" s="4">
        <f t="shared" si="79"/>
        <v>78141.785103183065</v>
      </c>
      <c r="I88" s="4">
        <f t="shared" si="80"/>
        <v>22323.152846973022</v>
      </c>
      <c r="J88" s="4">
        <f t="shared" si="81"/>
        <v>8942.5578746297397</v>
      </c>
      <c r="K88" s="4">
        <f t="shared" si="82"/>
        <v>68072.419756013187</v>
      </c>
      <c r="L88" s="4">
        <f t="shared" si="83"/>
        <v>7758.6020610553369</v>
      </c>
      <c r="M88" s="4">
        <f t="shared" si="84"/>
        <v>2174.5652073060905</v>
      </c>
      <c r="N88" s="11">
        <f t="shared" si="85"/>
        <v>1.9269360121249024E-2</v>
      </c>
      <c r="O88" s="11">
        <f t="shared" si="86"/>
        <v>2.4342577333176019E-2</v>
      </c>
      <c r="P88" s="11">
        <f t="shared" si="87"/>
        <v>2.2352080227524995E-2</v>
      </c>
      <c r="Q88" s="4">
        <f t="shared" si="88"/>
        <v>7781.9114137855177</v>
      </c>
      <c r="R88" s="4">
        <f t="shared" si="89"/>
        <v>9038.8524891141587</v>
      </c>
      <c r="S88" s="4">
        <f t="shared" si="90"/>
        <v>4296.2087727160633</v>
      </c>
      <c r="T88" s="4">
        <f t="shared" si="91"/>
        <v>99.587069882135637</v>
      </c>
      <c r="U88" s="4">
        <f t="shared" si="92"/>
        <v>404.90931326216361</v>
      </c>
      <c r="V88" s="4">
        <f t="shared" si="93"/>
        <v>480.42280888161935</v>
      </c>
      <c r="W88" s="11">
        <f t="shared" si="94"/>
        <v>-1.0734613539272964E-2</v>
      </c>
      <c r="X88" s="11">
        <f t="shared" si="95"/>
        <v>-1.217998157191269E-2</v>
      </c>
      <c r="Y88" s="11">
        <f t="shared" si="96"/>
        <v>-9.7425357312937999E-3</v>
      </c>
      <c r="Z88" s="4">
        <f t="shared" si="118"/>
        <v>12541.450366562203</v>
      </c>
      <c r="AA88" s="4">
        <f t="shared" si="119"/>
        <v>20712.272994877854</v>
      </c>
      <c r="AB88" s="4">
        <f t="shared" si="120"/>
        <v>10851.976611402511</v>
      </c>
      <c r="AC88" s="12">
        <f t="shared" si="100"/>
        <v>2.0329127272837137</v>
      </c>
      <c r="AD88" s="12">
        <f t="shared" si="101"/>
        <v>2.9028716633543739</v>
      </c>
      <c r="AE88" s="12">
        <f t="shared" si="102"/>
        <v>3.2067846560896793</v>
      </c>
      <c r="AF88" s="11">
        <f t="shared" si="103"/>
        <v>-4.0504037456468023E-3</v>
      </c>
      <c r="AG88" s="11">
        <f t="shared" si="104"/>
        <v>2.9673830763510267E-4</v>
      </c>
      <c r="AH88" s="11">
        <f t="shared" si="105"/>
        <v>9.7937136394747881E-3</v>
      </c>
      <c r="AI88" s="1">
        <f t="shared" si="63"/>
        <v>128089.18955515063</v>
      </c>
      <c r="AJ88" s="1">
        <f t="shared" si="64"/>
        <v>34725.773561779228</v>
      </c>
      <c r="AK88" s="1">
        <f t="shared" si="65"/>
        <v>13867.536493692445</v>
      </c>
      <c r="AL88" s="10">
        <f t="shared" si="106"/>
        <v>26.619002840444768</v>
      </c>
      <c r="AM88" s="10">
        <f t="shared" si="107"/>
        <v>4.7335630295931095</v>
      </c>
      <c r="AN88" s="10">
        <f t="shared" si="108"/>
        <v>1.7121077694505478</v>
      </c>
      <c r="AO88" s="7">
        <f t="shared" si="109"/>
        <v>1.4949907197261553E-2</v>
      </c>
      <c r="AP88" s="7">
        <f t="shared" si="110"/>
        <v>1.8832940082354935E-2</v>
      </c>
      <c r="AQ88" s="7">
        <f t="shared" si="111"/>
        <v>1.7083852887463422E-2</v>
      </c>
      <c r="AR88" s="1">
        <f t="shared" si="123"/>
        <v>78141.785103183065</v>
      </c>
      <c r="AS88" s="1">
        <f t="shared" si="121"/>
        <v>22323.152846973022</v>
      </c>
      <c r="AT88" s="1">
        <f t="shared" si="122"/>
        <v>8942.5578746297397</v>
      </c>
      <c r="AU88" s="1">
        <f t="shared" si="69"/>
        <v>15628.357020636613</v>
      </c>
      <c r="AV88" s="1">
        <f t="shared" si="70"/>
        <v>4464.6305693946042</v>
      </c>
      <c r="AW88" s="1">
        <f t="shared" si="71"/>
        <v>1788.511574925948</v>
      </c>
      <c r="AX88">
        <v>0.2</v>
      </c>
      <c r="AY88">
        <v>0.2</v>
      </c>
      <c r="AZ88">
        <v>0.2</v>
      </c>
      <c r="BA88">
        <f t="shared" si="124"/>
        <v>0.19999999999999998</v>
      </c>
      <c r="BB88">
        <f t="shared" si="130"/>
        <v>4.000000000000001E-3</v>
      </c>
      <c r="BC88">
        <f t="shared" si="125"/>
        <v>4.000000000000001E-3</v>
      </c>
      <c r="BD88">
        <f t="shared" si="126"/>
        <v>4.000000000000001E-3</v>
      </c>
      <c r="BE88">
        <f t="shared" si="127"/>
        <v>312.56714041273233</v>
      </c>
      <c r="BF88">
        <f t="shared" si="128"/>
        <v>89.292611387892109</v>
      </c>
      <c r="BG88">
        <f t="shared" si="129"/>
        <v>35.770231498518967</v>
      </c>
      <c r="BH88">
        <f t="shared" si="131"/>
        <v>249.22726740289414</v>
      </c>
      <c r="BI88">
        <f t="shared" si="132"/>
        <v>43.110966821446475</v>
      </c>
      <c r="BJ88">
        <f t="shared" si="133"/>
        <v>32.961950416419135</v>
      </c>
      <c r="BK88" s="7">
        <f t="shared" si="134"/>
        <v>4.9396919742246109E-2</v>
      </c>
      <c r="BL88" s="8">
        <f>BL$3*temperature!$I198+BL$4*temperature!$I198^2</f>
        <v>3.2989793318321281</v>
      </c>
      <c r="BM88" s="8">
        <f>BM$3*temperature!$I198+BM$4*temperature!$I198^2</f>
        <v>1.1223771691398721</v>
      </c>
      <c r="BN88" s="8">
        <f>BN$3*temperature!$I198+BN$4*temperature!$I198^2</f>
        <v>-0.33930537905507885</v>
      </c>
      <c r="BO88" s="8"/>
      <c r="BP88" s="8"/>
      <c r="BQ88" s="8"/>
    </row>
    <row r="89" spans="1:69" x14ac:dyDescent="0.3">
      <c r="A89">
        <f t="shared" si="72"/>
        <v>2043</v>
      </c>
      <c r="B89" s="4">
        <f t="shared" si="73"/>
        <v>1148.7891653215011</v>
      </c>
      <c r="C89" s="4">
        <f t="shared" si="74"/>
        <v>2881.4983658074057</v>
      </c>
      <c r="D89" s="4">
        <f t="shared" si="75"/>
        <v>4124.8460785925845</v>
      </c>
      <c r="E89" s="11">
        <f t="shared" si="76"/>
        <v>7.5597415216681623E-4</v>
      </c>
      <c r="F89" s="11">
        <f t="shared" si="77"/>
        <v>1.489319771978765E-3</v>
      </c>
      <c r="G89" s="11">
        <f t="shared" si="78"/>
        <v>3.0403933362057206E-3</v>
      </c>
      <c r="H89" s="4">
        <f t="shared" si="79"/>
        <v>79692.540706037937</v>
      </c>
      <c r="I89" s="4">
        <f t="shared" si="80"/>
        <v>22895.066115031666</v>
      </c>
      <c r="J89" s="4">
        <f t="shared" si="81"/>
        <v>9168.1337301061903</v>
      </c>
      <c r="K89" s="4">
        <f t="shared" si="82"/>
        <v>69370.90208692482</v>
      </c>
      <c r="L89" s="4">
        <f t="shared" si="83"/>
        <v>7945.5419398151871</v>
      </c>
      <c r="M89" s="4">
        <f t="shared" si="84"/>
        <v>2222.6608109542835</v>
      </c>
      <c r="N89" s="11">
        <f t="shared" si="85"/>
        <v>1.9075013574744171E-2</v>
      </c>
      <c r="O89" s="11">
        <f t="shared" si="86"/>
        <v>2.4094531113820539E-2</v>
      </c>
      <c r="P89" s="11">
        <f t="shared" si="87"/>
        <v>2.211734257800213E-2</v>
      </c>
      <c r="Q89" s="4">
        <f t="shared" si="88"/>
        <v>7851.1530064936751</v>
      </c>
      <c r="R89" s="4">
        <f t="shared" si="89"/>
        <v>9157.5118860031725</v>
      </c>
      <c r="S89" s="4">
        <f t="shared" si="90"/>
        <v>4361.6687753442693</v>
      </c>
      <c r="T89" s="4">
        <f t="shared" si="91"/>
        <v>98.518041173442342</v>
      </c>
      <c r="U89" s="4">
        <f t="shared" si="92"/>
        <v>399.97752528833462</v>
      </c>
      <c r="V89" s="4">
        <f t="shared" si="93"/>
        <v>475.74227249996164</v>
      </c>
      <c r="W89" s="11">
        <f t="shared" si="94"/>
        <v>-1.0734613539272964E-2</v>
      </c>
      <c r="X89" s="11">
        <f t="shared" si="95"/>
        <v>-1.217998157191269E-2</v>
      </c>
      <c r="Y89" s="11">
        <f t="shared" si="96"/>
        <v>-9.7425357312937999E-3</v>
      </c>
      <c r="Z89" s="4">
        <f t="shared" si="118"/>
        <v>12604.695667267073</v>
      </c>
      <c r="AA89" s="4">
        <f t="shared" si="119"/>
        <v>20997.131812946012</v>
      </c>
      <c r="AB89" s="4">
        <f t="shared" si="120"/>
        <v>11129.555619883655</v>
      </c>
      <c r="AC89" s="12">
        <f t="shared" si="100"/>
        <v>2.0246786099585505</v>
      </c>
      <c r="AD89" s="12">
        <f t="shared" si="101"/>
        <v>2.9037330565790396</v>
      </c>
      <c r="AE89" s="12">
        <f t="shared" si="102"/>
        <v>3.2381909867148835</v>
      </c>
      <c r="AF89" s="11">
        <f t="shared" si="103"/>
        <v>-4.0504037456468023E-3</v>
      </c>
      <c r="AG89" s="11">
        <f t="shared" si="104"/>
        <v>2.9673830763510267E-4</v>
      </c>
      <c r="AH89" s="11">
        <f t="shared" si="105"/>
        <v>9.7937136394747881E-3</v>
      </c>
      <c r="AI89" s="1">
        <f t="shared" si="63"/>
        <v>130908.62762027218</v>
      </c>
      <c r="AJ89" s="1">
        <f t="shared" si="64"/>
        <v>35717.826774995912</v>
      </c>
      <c r="AK89" s="1">
        <f t="shared" si="65"/>
        <v>14269.294419249149</v>
      </c>
      <c r="AL89" s="10">
        <f t="shared" si="106"/>
        <v>27.012974946371578</v>
      </c>
      <c r="AM89" s="10">
        <f t="shared" si="107"/>
        <v>4.8218184694163639</v>
      </c>
      <c r="AN89" s="10">
        <f t="shared" si="108"/>
        <v>1.7410646727387162</v>
      </c>
      <c r="AO89" s="7">
        <f t="shared" si="109"/>
        <v>1.4800408125288936E-2</v>
      </c>
      <c r="AP89" s="7">
        <f t="shared" si="110"/>
        <v>1.8644610681531386E-2</v>
      </c>
      <c r="AQ89" s="7">
        <f t="shared" si="111"/>
        <v>1.6913014358588788E-2</v>
      </c>
      <c r="AR89" s="1">
        <f t="shared" si="123"/>
        <v>79692.540706037937</v>
      </c>
      <c r="AS89" s="1">
        <f t="shared" si="121"/>
        <v>22895.066115031666</v>
      </c>
      <c r="AT89" s="1">
        <f t="shared" si="122"/>
        <v>9168.1337301061903</v>
      </c>
      <c r="AU89" s="1">
        <f t="shared" si="69"/>
        <v>15938.508141207589</v>
      </c>
      <c r="AV89" s="1">
        <f t="shared" si="70"/>
        <v>4579.0132230063336</v>
      </c>
      <c r="AW89" s="1">
        <f t="shared" si="71"/>
        <v>1833.6267460212382</v>
      </c>
      <c r="AX89">
        <v>0.2</v>
      </c>
      <c r="AY89">
        <v>0.2</v>
      </c>
      <c r="AZ89">
        <v>0.2</v>
      </c>
      <c r="BA89">
        <f t="shared" si="124"/>
        <v>0.2</v>
      </c>
      <c r="BB89">
        <f t="shared" si="130"/>
        <v>4.000000000000001E-3</v>
      </c>
      <c r="BC89">
        <f t="shared" si="125"/>
        <v>4.000000000000001E-3</v>
      </c>
      <c r="BD89">
        <f t="shared" si="126"/>
        <v>4.000000000000001E-3</v>
      </c>
      <c r="BE89">
        <f t="shared" si="127"/>
        <v>318.77016282415184</v>
      </c>
      <c r="BF89">
        <f t="shared" si="128"/>
        <v>91.580264460126685</v>
      </c>
      <c r="BG89">
        <f t="shared" si="129"/>
        <v>36.672534920424773</v>
      </c>
      <c r="BH89">
        <f t="shared" si="131"/>
        <v>252.89794473337486</v>
      </c>
      <c r="BI89">
        <f t="shared" si="132"/>
        <v>43.615606777141757</v>
      </c>
      <c r="BJ89">
        <f t="shared" si="133"/>
        <v>32.950583269386755</v>
      </c>
      <c r="BK89" s="7">
        <f t="shared" si="134"/>
        <v>4.9251800500162285E-2</v>
      </c>
      <c r="BL89" s="8">
        <f>BL$3*temperature!$I199+BL$4*temperature!$I199^2</f>
        <v>3.2398919613732033</v>
      </c>
      <c r="BM89" s="8">
        <f>BM$3*temperature!$I199+BM$4*temperature!$I199^2</f>
        <v>1.0570339927691697</v>
      </c>
      <c r="BN89" s="8">
        <f>BN$3*temperature!$I199+BN$4*temperature!$I199^2</f>
        <v>-0.40695351330001506</v>
      </c>
      <c r="BO89" s="8"/>
      <c r="BP89" s="8"/>
      <c r="BQ89" s="8"/>
    </row>
    <row r="90" spans="1:69" x14ac:dyDescent="0.3">
      <c r="A90">
        <f t="shared" si="72"/>
        <v>2044</v>
      </c>
      <c r="B90" s="4">
        <f t="shared" si="73"/>
        <v>1149.6141974910097</v>
      </c>
      <c r="C90" s="4">
        <f t="shared" si="74"/>
        <v>2885.5752646720712</v>
      </c>
      <c r="D90" s="4">
        <f t="shared" si="75"/>
        <v>4136.7601753962999</v>
      </c>
      <c r="E90" s="11">
        <f t="shared" si="76"/>
        <v>7.1817544455847536E-4</v>
      </c>
      <c r="F90" s="11">
        <f t="shared" si="77"/>
        <v>1.4148537833798267E-3</v>
      </c>
      <c r="G90" s="11">
        <f t="shared" si="78"/>
        <v>2.8883736693954346E-3</v>
      </c>
      <c r="H90" s="4">
        <f t="shared" si="79"/>
        <v>81255.650154657196</v>
      </c>
      <c r="I90" s="4">
        <f t="shared" si="80"/>
        <v>23474.254586313677</v>
      </c>
      <c r="J90" s="4">
        <f t="shared" si="81"/>
        <v>9395.8392374025861</v>
      </c>
      <c r="K90" s="4">
        <f t="shared" si="82"/>
        <v>70680.7991167773</v>
      </c>
      <c r="L90" s="4">
        <f t="shared" si="83"/>
        <v>8135.0345886685409</v>
      </c>
      <c r="M90" s="4">
        <f t="shared" si="84"/>
        <v>2271.3038317485903</v>
      </c>
      <c r="N90" s="11">
        <f t="shared" si="85"/>
        <v>1.8882514000050366E-2</v>
      </c>
      <c r="O90" s="11">
        <f t="shared" si="86"/>
        <v>2.3848926893684119E-2</v>
      </c>
      <c r="P90" s="11">
        <f t="shared" si="87"/>
        <v>2.1885040018059243E-2</v>
      </c>
      <c r="Q90" s="4">
        <f t="shared" si="88"/>
        <v>7919.2153229080277</v>
      </c>
      <c r="R90" s="4">
        <f t="shared" si="89"/>
        <v>9274.8142879912048</v>
      </c>
      <c r="S90" s="4">
        <f t="shared" si="90"/>
        <v>4426.448796480985</v>
      </c>
      <c r="T90" s="4">
        <f t="shared" si="91"/>
        <v>97.460488074799258</v>
      </c>
      <c r="U90" s="4">
        <f t="shared" si="92"/>
        <v>395.10580640114347</v>
      </c>
      <c r="V90" s="4">
        <f t="shared" si="93"/>
        <v>471.10733641124386</v>
      </c>
      <c r="W90" s="11">
        <f t="shared" si="94"/>
        <v>-1.0734613539272964E-2</v>
      </c>
      <c r="X90" s="11">
        <f t="shared" si="95"/>
        <v>-1.217998157191269E-2</v>
      </c>
      <c r="Y90" s="11">
        <f t="shared" si="96"/>
        <v>-9.7425357312937999E-3</v>
      </c>
      <c r="Z90" s="4">
        <f t="shared" si="118"/>
        <v>12665.340870794425</v>
      </c>
      <c r="AA90" s="4">
        <f t="shared" si="119"/>
        <v>21279.088431066353</v>
      </c>
      <c r="AB90" s="4">
        <f t="shared" si="120"/>
        <v>11409.793687339839</v>
      </c>
      <c r="AC90" s="12">
        <f t="shared" si="100"/>
        <v>2.0164778441330435</v>
      </c>
      <c r="AD90" s="12">
        <f t="shared" si="101"/>
        <v>2.9045947054120731</v>
      </c>
      <c r="AE90" s="12">
        <f t="shared" si="102"/>
        <v>3.2699049019486974</v>
      </c>
      <c r="AF90" s="11">
        <f t="shared" si="103"/>
        <v>-4.0504037456468023E-3</v>
      </c>
      <c r="AG90" s="11">
        <f t="shared" si="104"/>
        <v>2.9673830763510267E-4</v>
      </c>
      <c r="AH90" s="11">
        <f t="shared" si="105"/>
        <v>9.7937136394747881E-3</v>
      </c>
      <c r="AI90" s="1">
        <f t="shared" si="63"/>
        <v>133756.27299945254</v>
      </c>
      <c r="AJ90" s="1">
        <f t="shared" si="64"/>
        <v>36725.057320502652</v>
      </c>
      <c r="AK90" s="1">
        <f t="shared" si="65"/>
        <v>14675.991723345473</v>
      </c>
      <c r="AL90" s="10">
        <f t="shared" si="106"/>
        <v>27.408779969717241</v>
      </c>
      <c r="AM90" s="10">
        <f t="shared" si="107"/>
        <v>4.9108203882742574</v>
      </c>
      <c r="AN90" s="10">
        <f t="shared" si="108"/>
        <v>1.7702168580298854</v>
      </c>
      <c r="AO90" s="7">
        <f t="shared" si="109"/>
        <v>1.4652404044036046E-2</v>
      </c>
      <c r="AP90" s="7">
        <f t="shared" si="110"/>
        <v>1.8458164574716072E-2</v>
      </c>
      <c r="AQ90" s="7">
        <f t="shared" si="111"/>
        <v>1.6743884215002898E-2</v>
      </c>
      <c r="AR90" s="1">
        <f t="shared" si="123"/>
        <v>81255.650154657196</v>
      </c>
      <c r="AS90" s="1">
        <f t="shared" si="121"/>
        <v>23474.254586313677</v>
      </c>
      <c r="AT90" s="1">
        <f t="shared" si="122"/>
        <v>9395.8392374025861</v>
      </c>
      <c r="AU90" s="1">
        <f t="shared" si="69"/>
        <v>16251.130030931439</v>
      </c>
      <c r="AV90" s="1">
        <f t="shared" si="70"/>
        <v>4694.8509172627355</v>
      </c>
      <c r="AW90" s="1">
        <f t="shared" si="71"/>
        <v>1879.1678474805174</v>
      </c>
      <c r="AX90">
        <v>0.2</v>
      </c>
      <c r="AY90">
        <v>0.2</v>
      </c>
      <c r="AZ90">
        <v>0.2</v>
      </c>
      <c r="BA90">
        <f t="shared" si="124"/>
        <v>0.2</v>
      </c>
      <c r="BB90">
        <f t="shared" si="130"/>
        <v>4.000000000000001E-3</v>
      </c>
      <c r="BC90">
        <f t="shared" si="125"/>
        <v>4.000000000000001E-3</v>
      </c>
      <c r="BD90">
        <f t="shared" si="126"/>
        <v>4.000000000000001E-3</v>
      </c>
      <c r="BE90">
        <f t="shared" si="127"/>
        <v>325.02260061862887</v>
      </c>
      <c r="BF90">
        <f t="shared" si="128"/>
        <v>93.897018345254722</v>
      </c>
      <c r="BG90">
        <f t="shared" si="129"/>
        <v>37.583356949610355</v>
      </c>
      <c r="BH90">
        <f t="shared" si="131"/>
        <v>256.62365027072661</v>
      </c>
      <c r="BI90">
        <f t="shared" si="132"/>
        <v>44.126428934883322</v>
      </c>
      <c r="BJ90">
        <f t="shared" si="133"/>
        <v>32.939558750577902</v>
      </c>
      <c r="BK90" s="7">
        <f t="shared" si="134"/>
        <v>4.9105581469343934E-2</v>
      </c>
      <c r="BL90" s="8">
        <f>BL$3*temperature!$I200+BL$4*temperature!$I200^2</f>
        <v>3.1765575712866729</v>
      </c>
      <c r="BM90" s="8">
        <f>BM$3*temperature!$I200+BM$4*temperature!$I200^2</f>
        <v>0.98836510570557046</v>
      </c>
      <c r="BN90" s="8">
        <f>BN$3*temperature!$I200+BN$4*temperature!$I200^2</f>
        <v>-0.47722983305891198</v>
      </c>
      <c r="BO90" s="8"/>
      <c r="BP90" s="8"/>
      <c r="BQ90" s="8"/>
    </row>
    <row r="91" spans="1:69" x14ac:dyDescent="0.3">
      <c r="A91">
        <f t="shared" si="72"/>
        <v>2045</v>
      </c>
      <c r="B91" s="4">
        <f t="shared" si="73"/>
        <v>1150.3985409439958</v>
      </c>
      <c r="C91" s="4">
        <f t="shared" si="74"/>
        <v>2889.4537983984969</v>
      </c>
      <c r="D91" s="4">
        <f t="shared" si="75"/>
        <v>4148.1112591051569</v>
      </c>
      <c r="E91" s="11">
        <f t="shared" si="76"/>
        <v>6.8226667233055153E-4</v>
      </c>
      <c r="F91" s="11">
        <f t="shared" si="77"/>
        <v>1.3441110942108354E-3</v>
      </c>
      <c r="G91" s="11">
        <f t="shared" si="78"/>
        <v>2.7439549859256626E-3</v>
      </c>
      <c r="H91" s="4">
        <f t="shared" si="79"/>
        <v>82830.944156592159</v>
      </c>
      <c r="I91" s="4">
        <f t="shared" si="80"/>
        <v>24060.679258681907</v>
      </c>
      <c r="J91" s="4">
        <f t="shared" si="81"/>
        <v>9625.6479742998399</v>
      </c>
      <c r="K91" s="4">
        <f t="shared" si="82"/>
        <v>72001.955156012817</v>
      </c>
      <c r="L91" s="4">
        <f t="shared" si="83"/>
        <v>8327.0683448954042</v>
      </c>
      <c r="M91" s="4">
        <f t="shared" si="84"/>
        <v>2320.4893439565826</v>
      </c>
      <c r="N91" s="11">
        <f t="shared" si="85"/>
        <v>1.8691866189185724E-2</v>
      </c>
      <c r="O91" s="11">
        <f t="shared" si="86"/>
        <v>2.3605770096460477E-2</v>
      </c>
      <c r="P91" s="11">
        <f t="shared" si="87"/>
        <v>2.165518831979707E-2</v>
      </c>
      <c r="Q91" s="4">
        <f t="shared" si="88"/>
        <v>7986.0864555243234</v>
      </c>
      <c r="R91" s="4">
        <f t="shared" si="89"/>
        <v>9390.7249147403327</v>
      </c>
      <c r="S91" s="4">
        <f t="shared" si="90"/>
        <v>4490.5337712843993</v>
      </c>
      <c r="T91" s="4">
        <f t="shared" si="91"/>
        <v>96.414287399967364</v>
      </c>
      <c r="U91" s="4">
        <f t="shared" si="92"/>
        <v>390.29342496022184</v>
      </c>
      <c r="V91" s="4">
        <f t="shared" si="93"/>
        <v>466.51755635298269</v>
      </c>
      <c r="W91" s="11">
        <f t="shared" si="94"/>
        <v>-1.0734613539272964E-2</v>
      </c>
      <c r="X91" s="11">
        <f t="shared" si="95"/>
        <v>-1.217998157191269E-2</v>
      </c>
      <c r="Y91" s="11">
        <f t="shared" si="96"/>
        <v>-9.7425357312937999E-3</v>
      </c>
      <c r="Z91" s="4">
        <f t="shared" si="118"/>
        <v>12723.393327281421</v>
      </c>
      <c r="AA91" s="4">
        <f t="shared" si="119"/>
        <v>21558.05638312878</v>
      </c>
      <c r="AB91" s="4">
        <f t="shared" si="120"/>
        <v>11692.657185193499</v>
      </c>
      <c r="AC91" s="12">
        <f t="shared" si="100"/>
        <v>2.0083102947201534</v>
      </c>
      <c r="AD91" s="12">
        <f t="shared" si="101"/>
        <v>2.9054566099293231</v>
      </c>
      <c r="AE91" s="12">
        <f t="shared" si="102"/>
        <v>3.3019294141866977</v>
      </c>
      <c r="AF91" s="11">
        <f t="shared" si="103"/>
        <v>-4.0504037456468023E-3</v>
      </c>
      <c r="AG91" s="11">
        <f t="shared" si="104"/>
        <v>2.9673830763510267E-4</v>
      </c>
      <c r="AH91" s="11">
        <f t="shared" si="105"/>
        <v>9.7937136394747881E-3</v>
      </c>
      <c r="AI91" s="1">
        <f t="shared" si="63"/>
        <v>136631.77573043873</v>
      </c>
      <c r="AJ91" s="1">
        <f t="shared" si="64"/>
        <v>37747.402505715123</v>
      </c>
      <c r="AK91" s="1">
        <f t="shared" si="65"/>
        <v>15087.560398491443</v>
      </c>
      <c r="AL91" s="10">
        <f t="shared" si="106"/>
        <v>27.806368443002917</v>
      </c>
      <c r="AM91" s="10">
        <f t="shared" si="107"/>
        <v>5.0005586718886583</v>
      </c>
      <c r="AN91" s="10">
        <f t="shared" si="108"/>
        <v>1.7995607610751212</v>
      </c>
      <c r="AO91" s="7">
        <f t="shared" si="109"/>
        <v>1.4505880003595685E-2</v>
      </c>
      <c r="AP91" s="7">
        <f t="shared" si="110"/>
        <v>1.8273582928968912E-2</v>
      </c>
      <c r="AQ91" s="7">
        <f t="shared" si="111"/>
        <v>1.6576445372852869E-2</v>
      </c>
      <c r="AR91" s="1">
        <f t="shared" si="123"/>
        <v>82830.944156592159</v>
      </c>
      <c r="AS91" s="1">
        <f t="shared" si="121"/>
        <v>24060.679258681907</v>
      </c>
      <c r="AT91" s="1">
        <f t="shared" si="122"/>
        <v>9625.6479742998399</v>
      </c>
      <c r="AU91" s="1">
        <f t="shared" si="69"/>
        <v>16566.188831318432</v>
      </c>
      <c r="AV91" s="1">
        <f t="shared" si="70"/>
        <v>4812.1358517363815</v>
      </c>
      <c r="AW91" s="1">
        <f t="shared" si="71"/>
        <v>1925.1295948599682</v>
      </c>
      <c r="AX91">
        <v>0.2</v>
      </c>
      <c r="AY91">
        <v>0.2</v>
      </c>
      <c r="AZ91">
        <v>0.2</v>
      </c>
      <c r="BA91">
        <f t="shared" si="124"/>
        <v>0.2</v>
      </c>
      <c r="BB91">
        <f t="shared" si="130"/>
        <v>4.000000000000001E-3</v>
      </c>
      <c r="BC91">
        <f t="shared" si="125"/>
        <v>4.000000000000001E-3</v>
      </c>
      <c r="BD91">
        <f t="shared" si="126"/>
        <v>4.000000000000001E-3</v>
      </c>
      <c r="BE91">
        <f t="shared" si="127"/>
        <v>331.32377662636873</v>
      </c>
      <c r="BF91">
        <f t="shared" si="128"/>
        <v>96.242717034727647</v>
      </c>
      <c r="BG91">
        <f t="shared" si="129"/>
        <v>38.502591897199366</v>
      </c>
      <c r="BH91">
        <f t="shared" si="131"/>
        <v>260.4051986005544</v>
      </c>
      <c r="BI91">
        <f t="shared" si="132"/>
        <v>44.643503720514751</v>
      </c>
      <c r="BJ91">
        <f t="shared" si="133"/>
        <v>32.928864061759626</v>
      </c>
      <c r="BK91" s="7">
        <f t="shared" si="134"/>
        <v>4.8958419776908152E-2</v>
      </c>
      <c r="BL91" s="8">
        <f>BL$3*temperature!$I201+BL$4*temperature!$I201^2</f>
        <v>3.1088829002977443</v>
      </c>
      <c r="BM91" s="8">
        <f>BM$3*temperature!$I201+BM$4*temperature!$I201^2</f>
        <v>0.91630274638788656</v>
      </c>
      <c r="BN91" s="8">
        <f>BN$3*temperature!$I201+BN$4*temperature!$I201^2</f>
        <v>-0.55018346557437026</v>
      </c>
      <c r="BO91" s="8"/>
      <c r="BP91" s="8"/>
      <c r="BQ91" s="8"/>
    </row>
    <row r="92" spans="1:69" x14ac:dyDescent="0.3">
      <c r="A92">
        <f t="shared" si="72"/>
        <v>2046</v>
      </c>
      <c r="B92" s="4">
        <f t="shared" si="73"/>
        <v>1151.1441755991602</v>
      </c>
      <c r="C92" s="4">
        <f t="shared" si="74"/>
        <v>2893.1433579598024</v>
      </c>
      <c r="D92" s="4">
        <f t="shared" si="75"/>
        <v>4158.9243781481728</v>
      </c>
      <c r="E92" s="11">
        <f t="shared" si="76"/>
        <v>6.481533387140239E-4</v>
      </c>
      <c r="F92" s="11">
        <f t="shared" si="77"/>
        <v>1.2769055395002935E-3</v>
      </c>
      <c r="G92" s="11">
        <f t="shared" si="78"/>
        <v>2.6067572366293792E-3</v>
      </c>
      <c r="H92" s="4">
        <f t="shared" si="79"/>
        <v>84418.251597039009</v>
      </c>
      <c r="I92" s="4">
        <f t="shared" si="80"/>
        <v>24654.299576976166</v>
      </c>
      <c r="J92" s="4">
        <f t="shared" si="81"/>
        <v>9857.5337883122447</v>
      </c>
      <c r="K92" s="4">
        <f t="shared" si="82"/>
        <v>73334.212504789029</v>
      </c>
      <c r="L92" s="4">
        <f t="shared" si="83"/>
        <v>8521.6308100134993</v>
      </c>
      <c r="M92" s="4">
        <f t="shared" si="84"/>
        <v>2370.2123174217145</v>
      </c>
      <c r="N92" s="11">
        <f t="shared" si="85"/>
        <v>1.8503071838667395E-2</v>
      </c>
      <c r="O92" s="11">
        <f t="shared" si="86"/>
        <v>2.3365061635090889E-2</v>
      </c>
      <c r="P92" s="11">
        <f t="shared" si="87"/>
        <v>2.1427796509658092E-2</v>
      </c>
      <c r="Q92" s="4">
        <f t="shared" si="88"/>
        <v>8051.7552037243713</v>
      </c>
      <c r="R92" s="4">
        <f t="shared" si="89"/>
        <v>9505.2102329693462</v>
      </c>
      <c r="S92" s="4">
        <f t="shared" si="90"/>
        <v>4553.9094530144912</v>
      </c>
      <c r="T92" s="4">
        <f t="shared" si="91"/>
        <v>95.379317285064317</v>
      </c>
      <c r="U92" s="4">
        <f t="shared" si="92"/>
        <v>385.53965823656767</v>
      </c>
      <c r="V92" s="4">
        <f t="shared" si="93"/>
        <v>461.97249239093787</v>
      </c>
      <c r="W92" s="11">
        <f t="shared" si="94"/>
        <v>-1.0734613539272964E-2</v>
      </c>
      <c r="X92" s="11">
        <f t="shared" si="95"/>
        <v>-1.217998157191269E-2</v>
      </c>
      <c r="Y92" s="11">
        <f t="shared" si="96"/>
        <v>-9.7425357312937999E-3</v>
      </c>
      <c r="Z92" s="4">
        <f t="shared" si="118"/>
        <v>12778.861665687473</v>
      </c>
      <c r="AA92" s="4">
        <f t="shared" si="119"/>
        <v>21833.952068445738</v>
      </c>
      <c r="AB92" s="4">
        <f t="shared" si="120"/>
        <v>11978.112883679289</v>
      </c>
      <c r="AC92" s="12">
        <f t="shared" si="100"/>
        <v>2.0001758271799979</v>
      </c>
      <c r="AD92" s="12">
        <f t="shared" si="101"/>
        <v>2.9063187702066609</v>
      </c>
      <c r="AE92" s="12">
        <f t="shared" si="102"/>
        <v>3.3342675653270009</v>
      </c>
      <c r="AF92" s="11">
        <f t="shared" si="103"/>
        <v>-4.0504037456468023E-3</v>
      </c>
      <c r="AG92" s="11">
        <f t="shared" si="104"/>
        <v>2.9673830763510267E-4</v>
      </c>
      <c r="AH92" s="11">
        <f t="shared" si="105"/>
        <v>9.7937136394747881E-3</v>
      </c>
      <c r="AI92" s="1">
        <f t="shared" si="63"/>
        <v>139534.78698871331</v>
      </c>
      <c r="AJ92" s="1">
        <f t="shared" si="64"/>
        <v>38784.798106879993</v>
      </c>
      <c r="AK92" s="1">
        <f t="shared" si="65"/>
        <v>15503.933953502266</v>
      </c>
      <c r="AL92" s="10">
        <f t="shared" si="106"/>
        <v>28.205690728533188</v>
      </c>
      <c r="AM92" s="10">
        <f t="shared" si="107"/>
        <v>5.0910230142347714</v>
      </c>
      <c r="AN92" s="10">
        <f t="shared" si="108"/>
        <v>1.8290927785197013</v>
      </c>
      <c r="AO92" s="7">
        <f t="shared" si="109"/>
        <v>1.4360821203559727E-2</v>
      </c>
      <c r="AP92" s="7">
        <f t="shared" si="110"/>
        <v>1.8090847099679223E-2</v>
      </c>
      <c r="AQ92" s="7">
        <f t="shared" si="111"/>
        <v>1.641068091912434E-2</v>
      </c>
      <c r="AR92" s="1">
        <f t="shared" si="123"/>
        <v>84418.251597039009</v>
      </c>
      <c r="AS92" s="1">
        <f t="shared" si="121"/>
        <v>24654.299576976166</v>
      </c>
      <c r="AT92" s="1">
        <f t="shared" si="122"/>
        <v>9857.5337883122447</v>
      </c>
      <c r="AU92" s="1">
        <f t="shared" si="69"/>
        <v>16883.650319407803</v>
      </c>
      <c r="AV92" s="1">
        <f t="shared" si="70"/>
        <v>4930.8599153952337</v>
      </c>
      <c r="AW92" s="1">
        <f t="shared" si="71"/>
        <v>1971.506757662449</v>
      </c>
      <c r="AX92">
        <v>0.2</v>
      </c>
      <c r="AY92">
        <v>0.2</v>
      </c>
      <c r="AZ92">
        <v>0.2</v>
      </c>
      <c r="BA92">
        <f t="shared" si="124"/>
        <v>0.2</v>
      </c>
      <c r="BB92">
        <f t="shared" si="130"/>
        <v>4.000000000000001E-3</v>
      </c>
      <c r="BC92">
        <f t="shared" si="125"/>
        <v>4.000000000000001E-3</v>
      </c>
      <c r="BD92">
        <f t="shared" si="126"/>
        <v>4.000000000000001E-3</v>
      </c>
      <c r="BE92">
        <f t="shared" si="127"/>
        <v>337.67300638815613</v>
      </c>
      <c r="BF92">
        <f t="shared" si="128"/>
        <v>98.617198307904687</v>
      </c>
      <c r="BG92">
        <f t="shared" si="129"/>
        <v>39.43013515324899</v>
      </c>
      <c r="BH92">
        <f t="shared" si="131"/>
        <v>264.24341637161785</v>
      </c>
      <c r="BI92">
        <f t="shared" si="132"/>
        <v>45.16690244567566</v>
      </c>
      <c r="BJ92">
        <f t="shared" si="133"/>
        <v>32.918486856952484</v>
      </c>
      <c r="BK92" s="7">
        <f t="shared" si="134"/>
        <v>4.8810461763854257E-2</v>
      </c>
      <c r="BL92" s="8">
        <f>BL$3*temperature!$I202+BL$4*temperature!$I202^2</f>
        <v>3.0367755957645244</v>
      </c>
      <c r="BM92" s="8">
        <f>BM$3*temperature!$I202+BM$4*temperature!$I202^2</f>
        <v>0.84078011069449676</v>
      </c>
      <c r="BN92" s="8">
        <f>BN$3*temperature!$I202+BN$4*temperature!$I202^2</f>
        <v>-0.62586257504492337</v>
      </c>
      <c r="BO92" s="8"/>
      <c r="BP92" s="8"/>
      <c r="BQ92" s="8"/>
    </row>
    <row r="93" spans="1:69" x14ac:dyDescent="0.3">
      <c r="A93">
        <f t="shared" si="72"/>
        <v>2047</v>
      </c>
      <c r="B93" s="4">
        <f t="shared" si="73"/>
        <v>1151.8529876428784</v>
      </c>
      <c r="C93" s="4">
        <f t="shared" si="74"/>
        <v>2896.6529152011326</v>
      </c>
      <c r="D93" s="4">
        <f t="shared" si="75"/>
        <v>4169.2236190565382</v>
      </c>
      <c r="E93" s="11">
        <f t="shared" si="76"/>
        <v>6.1574567177832265E-4</v>
      </c>
      <c r="F93" s="11">
        <f t="shared" si="77"/>
        <v>1.2130602625252788E-3</v>
      </c>
      <c r="G93" s="11">
        <f t="shared" si="78"/>
        <v>2.4764193747979103E-3</v>
      </c>
      <c r="H93" s="4">
        <f t="shared" si="79"/>
        <v>86017.399510585354</v>
      </c>
      <c r="I93" s="4">
        <f t="shared" si="80"/>
        <v>25255.073403548606</v>
      </c>
      <c r="J93" s="4">
        <f t="shared" si="81"/>
        <v>10091.470753019386</v>
      </c>
      <c r="K93" s="4">
        <f t="shared" si="82"/>
        <v>74677.411469504528</v>
      </c>
      <c r="L93" s="4">
        <f t="shared" si="83"/>
        <v>8718.7088487593228</v>
      </c>
      <c r="M93" s="4">
        <f t="shared" si="84"/>
        <v>2420.4676158154848</v>
      </c>
      <c r="N93" s="11">
        <f t="shared" si="85"/>
        <v>1.8316129932230307E-2</v>
      </c>
      <c r="O93" s="11">
        <f t="shared" si="86"/>
        <v>2.3126798513054991E-2</v>
      </c>
      <c r="P93" s="11">
        <f t="shared" si="87"/>
        <v>2.1202867787151414E-2</v>
      </c>
      <c r="Q93" s="4">
        <f t="shared" si="88"/>
        <v>8116.2110557716642</v>
      </c>
      <c r="R93" s="4">
        <f t="shared" si="89"/>
        <v>9618.2379299234599</v>
      </c>
      <c r="S93" s="4">
        <f t="shared" si="90"/>
        <v>4616.5623704654827</v>
      </c>
      <c r="T93" s="4">
        <f t="shared" si="91"/>
        <v>94.355457174369448</v>
      </c>
      <c r="U93" s="4">
        <f t="shared" si="92"/>
        <v>380.84379230400475</v>
      </c>
      <c r="V93" s="4">
        <f t="shared" si="93"/>
        <v>457.47170887694432</v>
      </c>
      <c r="W93" s="11">
        <f t="shared" si="94"/>
        <v>-1.0734613539272964E-2</v>
      </c>
      <c r="X93" s="11">
        <f t="shared" si="95"/>
        <v>-1.217998157191269E-2</v>
      </c>
      <c r="Y93" s="11">
        <f t="shared" si="96"/>
        <v>-9.7425357312937999E-3</v>
      </c>
      <c r="Z93" s="4">
        <f t="shared" si="118"/>
        <v>12831.755737408599</v>
      </c>
      <c r="AA93" s="4">
        <f t="shared" si="119"/>
        <v>22106.69468904371</v>
      </c>
      <c r="AB93" s="4">
        <f t="shared" si="120"/>
        <v>12266.127894521116</v>
      </c>
      <c r="AC93" s="12">
        <f t="shared" si="100"/>
        <v>1.9920743075176359</v>
      </c>
      <c r="AD93" s="12">
        <f t="shared" si="101"/>
        <v>2.9071811863199799</v>
      </c>
      <c r="AE93" s="12">
        <f t="shared" si="102"/>
        <v>3.3669224270592024</v>
      </c>
      <c r="AF93" s="11">
        <f t="shared" si="103"/>
        <v>-4.0504037456468023E-3</v>
      </c>
      <c r="AG93" s="11">
        <f t="shared" si="104"/>
        <v>2.9673830763510267E-4</v>
      </c>
      <c r="AH93" s="11">
        <f t="shared" si="105"/>
        <v>9.7937136394747881E-3</v>
      </c>
      <c r="AI93" s="1">
        <f t="shared" si="63"/>
        <v>142464.95860924979</v>
      </c>
      <c r="AJ93" s="1">
        <f t="shared" si="64"/>
        <v>39837.178211587227</v>
      </c>
      <c r="AK93" s="1">
        <f t="shared" si="65"/>
        <v>15925.047315814491</v>
      </c>
      <c r="AL93" s="10">
        <f t="shared" si="106"/>
        <v>28.606697041193801</v>
      </c>
      <c r="AM93" s="10">
        <f t="shared" si="107"/>
        <v>5.1822029239769263</v>
      </c>
      <c r="AN93" s="10">
        <f t="shared" si="108"/>
        <v>1.8588092698998651</v>
      </c>
      <c r="AO93" s="7">
        <f t="shared" si="109"/>
        <v>1.421721299152413E-2</v>
      </c>
      <c r="AP93" s="7">
        <f t="shared" si="110"/>
        <v>1.7909938628682429E-2</v>
      </c>
      <c r="AQ93" s="7">
        <f t="shared" si="111"/>
        <v>1.6246574109933097E-2</v>
      </c>
      <c r="AR93" s="1">
        <f t="shared" si="123"/>
        <v>86017.399510585354</v>
      </c>
      <c r="AS93" s="1">
        <f t="shared" si="121"/>
        <v>25255.073403548606</v>
      </c>
      <c r="AT93" s="1">
        <f t="shared" si="122"/>
        <v>10091.470753019386</v>
      </c>
      <c r="AU93" s="1">
        <f t="shared" si="69"/>
        <v>17203.479902117073</v>
      </c>
      <c r="AV93" s="1">
        <f t="shared" si="70"/>
        <v>5051.0146807097217</v>
      </c>
      <c r="AW93" s="1">
        <f t="shared" si="71"/>
        <v>2018.2941506038774</v>
      </c>
      <c r="AX93">
        <v>0.2</v>
      </c>
      <c r="AY93">
        <v>0.2</v>
      </c>
      <c r="AZ93">
        <v>0.2</v>
      </c>
      <c r="BA93">
        <f t="shared" si="124"/>
        <v>0.19999999999999998</v>
      </c>
      <c r="BB93">
        <f t="shared" si="130"/>
        <v>4.000000000000001E-3</v>
      </c>
      <c r="BC93">
        <f t="shared" si="125"/>
        <v>4.000000000000001E-3</v>
      </c>
      <c r="BD93">
        <f t="shared" si="126"/>
        <v>4.000000000000001E-3</v>
      </c>
      <c r="BE93">
        <f t="shared" si="127"/>
        <v>344.06959804234151</v>
      </c>
      <c r="BF93">
        <f t="shared" si="128"/>
        <v>101.02029361419444</v>
      </c>
      <c r="BG93">
        <f t="shared" si="129"/>
        <v>40.365883012077553</v>
      </c>
      <c r="BH93">
        <f t="shared" si="131"/>
        <v>268.13914251755159</v>
      </c>
      <c r="BI93">
        <f t="shared" si="132"/>
        <v>45.696697328642742</v>
      </c>
      <c r="BJ93">
        <f t="shared" si="133"/>
        <v>32.90841523844513</v>
      </c>
      <c r="BK93" s="7">
        <f t="shared" si="134"/>
        <v>4.8661843750572115E-2</v>
      </c>
      <c r="BL93" s="8">
        <f>BL$3*temperature!$I203+BL$4*temperature!$I203^2</f>
        <v>2.9601444176851395</v>
      </c>
      <c r="BM93" s="8">
        <f>BM$3*temperature!$I203+BM$4*temperature!$I203^2</f>
        <v>0.76173148436204219</v>
      </c>
      <c r="BN93" s="8">
        <f>BN$3*temperature!$I203+BN$4*temperature!$I203^2</f>
        <v>-0.70431428092193915</v>
      </c>
      <c r="BO93" s="8"/>
      <c r="BP93" s="8"/>
      <c r="BQ93" s="8"/>
    </row>
    <row r="94" spans="1:69" x14ac:dyDescent="0.3">
      <c r="A94">
        <f t="shared" si="72"/>
        <v>2048</v>
      </c>
      <c r="B94" s="4">
        <f t="shared" si="73"/>
        <v>1152.5267737099612</v>
      </c>
      <c r="C94" s="4">
        <f t="shared" si="74"/>
        <v>2899.9910390196028</v>
      </c>
      <c r="D94" s="4">
        <f t="shared" si="75"/>
        <v>4179.0321278972297</v>
      </c>
      <c r="E94" s="11">
        <f t="shared" si="76"/>
        <v>5.8495838818940651E-4</v>
      </c>
      <c r="F94" s="11">
        <f t="shared" si="77"/>
        <v>1.1524072493990149E-3</v>
      </c>
      <c r="G94" s="11">
        <f t="shared" si="78"/>
        <v>2.3525984060580145E-3</v>
      </c>
      <c r="H94" s="4">
        <f t="shared" si="79"/>
        <v>87628.213062167997</v>
      </c>
      <c r="I94" s="4">
        <f t="shared" si="80"/>
        <v>25862.956992657757</v>
      </c>
      <c r="J94" s="4">
        <f t="shared" si="81"/>
        <v>10327.433126736356</v>
      </c>
      <c r="K94" s="4">
        <f t="shared" si="82"/>
        <v>76031.390385920909</v>
      </c>
      <c r="L94" s="4">
        <f t="shared" si="83"/>
        <v>8918.2885894024075</v>
      </c>
      <c r="M94" s="4">
        <f t="shared" si="84"/>
        <v>2471.2499953746051</v>
      </c>
      <c r="N94" s="11">
        <f t="shared" si="85"/>
        <v>1.8131037080326484E-2</v>
      </c>
      <c r="O94" s="11">
        <f t="shared" si="86"/>
        <v>2.2890974352410609E-2</v>
      </c>
      <c r="P94" s="11">
        <f t="shared" si="87"/>
        <v>2.0980400327319071E-2</v>
      </c>
      <c r="Q94" s="4">
        <f t="shared" si="88"/>
        <v>8179.444172062932</v>
      </c>
      <c r="R94" s="4">
        <f t="shared" si="89"/>
        <v>9729.7768889439685</v>
      </c>
      <c r="S94" s="4">
        <f t="shared" si="90"/>
        <v>4678.4797881134464</v>
      </c>
      <c r="T94" s="4">
        <f t="shared" si="91"/>
        <v>93.342587806281173</v>
      </c>
      <c r="U94" s="4">
        <f t="shared" si="92"/>
        <v>376.20512193196464</v>
      </c>
      <c r="V94" s="4">
        <f t="shared" si="93"/>
        <v>453.01477440715468</v>
      </c>
      <c r="W94" s="11">
        <f t="shared" si="94"/>
        <v>-1.0734613539272964E-2</v>
      </c>
      <c r="X94" s="11">
        <f t="shared" si="95"/>
        <v>-1.217998157191269E-2</v>
      </c>
      <c r="Y94" s="11">
        <f t="shared" si="96"/>
        <v>-9.7425357312937999E-3</v>
      </c>
      <c r="Z94" s="4">
        <f t="shared" si="118"/>
        <v>12882.086563155866</v>
      </c>
      <c r="AA94" s="4">
        <f t="shared" si="119"/>
        <v>22376.206192173395</v>
      </c>
      <c r="AB94" s="4">
        <f t="shared" si="120"/>
        <v>12556.669616521713</v>
      </c>
      <c r="AC94" s="12">
        <f t="shared" si="100"/>
        <v>1.9840056022808596</v>
      </c>
      <c r="AD94" s="12">
        <f t="shared" si="101"/>
        <v>2.9080438583451973</v>
      </c>
      <c r="AE94" s="12">
        <f t="shared" si="102"/>
        <v>3.3998971011561459</v>
      </c>
      <c r="AF94" s="11">
        <f t="shared" si="103"/>
        <v>-4.0504037456468023E-3</v>
      </c>
      <c r="AG94" s="11">
        <f t="shared" si="104"/>
        <v>2.9673830763510267E-4</v>
      </c>
      <c r="AH94" s="11">
        <f t="shared" si="105"/>
        <v>9.7937136394747881E-3</v>
      </c>
      <c r="AI94" s="1">
        <f t="shared" si="63"/>
        <v>145421.9426504419</v>
      </c>
      <c r="AJ94" s="1">
        <f t="shared" si="64"/>
        <v>40904.475071138222</v>
      </c>
      <c r="AK94" s="1">
        <f t="shared" si="65"/>
        <v>16350.836734836919</v>
      </c>
      <c r="AL94" s="10">
        <f t="shared" si="106"/>
        <v>29.009337470964269</v>
      </c>
      <c r="AM94" s="10">
        <f t="shared" si="107"/>
        <v>5.2740877309434335</v>
      </c>
      <c r="AN94" s="10">
        <f t="shared" si="108"/>
        <v>1.888706559633927</v>
      </c>
      <c r="AO94" s="7">
        <f t="shared" si="109"/>
        <v>1.4075040861608889E-2</v>
      </c>
      <c r="AP94" s="7">
        <f t="shared" si="110"/>
        <v>1.7730839242395605E-2</v>
      </c>
      <c r="AQ94" s="7">
        <f t="shared" si="111"/>
        <v>1.6084108368833765E-2</v>
      </c>
      <c r="AR94" s="1">
        <f t="shared" si="123"/>
        <v>87628.213062167997</v>
      </c>
      <c r="AS94" s="1">
        <f t="shared" si="121"/>
        <v>25862.956992657757</v>
      </c>
      <c r="AT94" s="1">
        <f t="shared" si="122"/>
        <v>10327.433126736356</v>
      </c>
      <c r="AU94" s="1">
        <f t="shared" si="69"/>
        <v>17525.642612433599</v>
      </c>
      <c r="AV94" s="1">
        <f t="shared" si="70"/>
        <v>5172.5913985315519</v>
      </c>
      <c r="AW94" s="1">
        <f t="shared" si="71"/>
        <v>2065.4866253472715</v>
      </c>
      <c r="AX94">
        <v>0.2</v>
      </c>
      <c r="AY94">
        <v>0.2</v>
      </c>
      <c r="AZ94">
        <v>0.2</v>
      </c>
      <c r="BA94">
        <f t="shared" si="124"/>
        <v>0.2</v>
      </c>
      <c r="BB94">
        <f t="shared" si="130"/>
        <v>4.000000000000001E-3</v>
      </c>
      <c r="BC94">
        <f t="shared" si="125"/>
        <v>4.000000000000001E-3</v>
      </c>
      <c r="BD94">
        <f t="shared" si="126"/>
        <v>4.000000000000001E-3</v>
      </c>
      <c r="BE94">
        <f t="shared" si="127"/>
        <v>350.51285224867206</v>
      </c>
      <c r="BF94">
        <f t="shared" si="128"/>
        <v>103.45182797063106</v>
      </c>
      <c r="BG94">
        <f t="shared" si="129"/>
        <v>41.30973250694543</v>
      </c>
      <c r="BH94">
        <f t="shared" si="131"/>
        <v>272.09322847680278</v>
      </c>
      <c r="BI94">
        <f t="shared" si="132"/>
        <v>46.232961513742111</v>
      </c>
      <c r="BJ94">
        <f t="shared" si="133"/>
        <v>32.898637750722727</v>
      </c>
      <c r="BK94" s="7">
        <f t="shared" si="134"/>
        <v>4.8512692740325852E-2</v>
      </c>
      <c r="BL94" s="8">
        <f>BL$3*temperature!$I204+BL$4*temperature!$I204^2</f>
        <v>2.8788994319808481</v>
      </c>
      <c r="BM94" s="8">
        <f>BM$3*temperature!$I204+BM$4*temperature!$I204^2</f>
        <v>0.67909236820582475</v>
      </c>
      <c r="BN94" s="8">
        <f>BN$3*temperature!$I204+BN$4*temperature!$I204^2</f>
        <v>-0.78558458088841121</v>
      </c>
      <c r="BO94" s="8"/>
      <c r="BP94" s="8"/>
      <c r="BQ94" s="8"/>
    </row>
    <row r="95" spans="1:69" x14ac:dyDescent="0.3">
      <c r="A95">
        <f t="shared" si="72"/>
        <v>2049</v>
      </c>
      <c r="B95" s="4">
        <f t="shared" si="73"/>
        <v>1153.167244903661</v>
      </c>
      <c r="C95" s="4">
        <f t="shared" si="74"/>
        <v>2903.1659111813333</v>
      </c>
      <c r="D95" s="4">
        <f t="shared" si="75"/>
        <v>4188.3721330040389</v>
      </c>
      <c r="E95" s="11">
        <f t="shared" si="76"/>
        <v>5.5571046877993615E-4</v>
      </c>
      <c r="F95" s="11">
        <f t="shared" si="77"/>
        <v>1.0947868869290642E-3</v>
      </c>
      <c r="G95" s="11">
        <f t="shared" si="78"/>
        <v>2.2349684857551136E-3</v>
      </c>
      <c r="H95" s="4">
        <f t="shared" si="79"/>
        <v>89250.515536677223</v>
      </c>
      <c r="I95" s="4">
        <f t="shared" si="80"/>
        <v>26477.904968616444</v>
      </c>
      <c r="J95" s="4">
        <f t="shared" si="81"/>
        <v>10565.395313518258</v>
      </c>
      <c r="K95" s="4">
        <f t="shared" si="82"/>
        <v>77395.985648320668</v>
      </c>
      <c r="L95" s="4">
        <f t="shared" si="83"/>
        <v>9120.3554253095608</v>
      </c>
      <c r="M95" s="4">
        <f t="shared" si="84"/>
        <v>2522.5541040787143</v>
      </c>
      <c r="N95" s="11">
        <f t="shared" si="85"/>
        <v>1.7947787821231964E-2</v>
      </c>
      <c r="O95" s="11">
        <f t="shared" si="86"/>
        <v>2.2657579857560339E-2</v>
      </c>
      <c r="P95" s="11">
        <f t="shared" si="87"/>
        <v>2.0760387981844985E-2</v>
      </c>
      <c r="Q95" s="4">
        <f t="shared" si="88"/>
        <v>8241.4453695102493</v>
      </c>
      <c r="R95" s="4">
        <f t="shared" si="89"/>
        <v>9839.7971669550207</v>
      </c>
      <c r="S95" s="4">
        <f t="shared" si="90"/>
        <v>4739.6496688560683</v>
      </c>
      <c r="T95" s="4">
        <f t="shared" si="91"/>
        <v>92.340591199425091</v>
      </c>
      <c r="U95" s="4">
        <f t="shared" si="92"/>
        <v>371.62295047957417</v>
      </c>
      <c r="V95" s="4">
        <f t="shared" si="93"/>
        <v>448.60126178068896</v>
      </c>
      <c r="W95" s="11">
        <f t="shared" si="94"/>
        <v>-1.0734613539272964E-2</v>
      </c>
      <c r="X95" s="11">
        <f t="shared" si="95"/>
        <v>-1.217998157191269E-2</v>
      </c>
      <c r="Y95" s="11">
        <f t="shared" si="96"/>
        <v>-9.7425357312937999E-3</v>
      </c>
      <c r="Z95" s="4">
        <f t="shared" si="118"/>
        <v>12929.866282807885</v>
      </c>
      <c r="AA95" s="4">
        <f t="shared" si="119"/>
        <v>22642.411217600631</v>
      </c>
      <c r="AB95" s="4">
        <f t="shared" si="120"/>
        <v>12849.705684075974</v>
      </c>
      <c r="AC95" s="12">
        <f t="shared" si="100"/>
        <v>1.9759695785579969</v>
      </c>
      <c r="AD95" s="12">
        <f t="shared" si="101"/>
        <v>2.9089067863582514</v>
      </c>
      <c r="AE95" s="12">
        <f t="shared" si="102"/>
        <v>3.4331947197685495</v>
      </c>
      <c r="AF95" s="11">
        <f t="shared" si="103"/>
        <v>-4.0504037456468023E-3</v>
      </c>
      <c r="AG95" s="11">
        <f t="shared" si="104"/>
        <v>2.9673830763510267E-4</v>
      </c>
      <c r="AH95" s="11">
        <f t="shared" si="105"/>
        <v>9.7937136394747881E-3</v>
      </c>
      <c r="AI95" s="1">
        <f t="shared" si="63"/>
        <v>148405.3909978313</v>
      </c>
      <c r="AJ95" s="1">
        <f t="shared" si="64"/>
        <v>41986.618962555949</v>
      </c>
      <c r="AK95" s="1">
        <f t="shared" si="65"/>
        <v>16781.239686700497</v>
      </c>
      <c r="AL95" s="10">
        <f t="shared" si="106"/>
        <v>29.413562005133574</v>
      </c>
      <c r="AM95" s="10">
        <f t="shared" si="107"/>
        <v>5.3666665926340062</v>
      </c>
      <c r="AN95" s="10">
        <f t="shared" si="108"/>
        <v>1.9187809390061856</v>
      </c>
      <c r="AO95" s="7">
        <f t="shared" si="109"/>
        <v>1.39342904529928E-2</v>
      </c>
      <c r="AP95" s="7">
        <f t="shared" si="110"/>
        <v>1.755353084997165E-2</v>
      </c>
      <c r="AQ95" s="7">
        <f t="shared" si="111"/>
        <v>1.5923267285145426E-2</v>
      </c>
      <c r="AR95" s="1">
        <f t="shared" si="123"/>
        <v>89250.515536677223</v>
      </c>
      <c r="AS95" s="1">
        <f t="shared" si="121"/>
        <v>26477.904968616444</v>
      </c>
      <c r="AT95" s="1">
        <f t="shared" si="122"/>
        <v>10565.395313518258</v>
      </c>
      <c r="AU95" s="1">
        <f t="shared" si="69"/>
        <v>17850.103107335446</v>
      </c>
      <c r="AV95" s="1">
        <f t="shared" si="70"/>
        <v>5295.5809937232889</v>
      </c>
      <c r="AW95" s="1">
        <f t="shared" si="71"/>
        <v>2113.0790627036517</v>
      </c>
      <c r="AX95">
        <v>0.2</v>
      </c>
      <c r="AY95">
        <v>0.2</v>
      </c>
      <c r="AZ95">
        <v>0.2</v>
      </c>
      <c r="BA95">
        <f t="shared" si="124"/>
        <v>0.2</v>
      </c>
      <c r="BB95">
        <f t="shared" si="130"/>
        <v>4.000000000000001E-3</v>
      </c>
      <c r="BC95">
        <f t="shared" si="125"/>
        <v>4.000000000000001E-3</v>
      </c>
      <c r="BD95">
        <f t="shared" si="126"/>
        <v>4.000000000000001E-3</v>
      </c>
      <c r="BE95">
        <f t="shared" si="127"/>
        <v>357.00206214670897</v>
      </c>
      <c r="BF95">
        <f t="shared" si="128"/>
        <v>105.9116198744658</v>
      </c>
      <c r="BG95">
        <f t="shared" si="129"/>
        <v>42.261581254073043</v>
      </c>
      <c r="BH95">
        <f t="shared" si="131"/>
        <v>276.1065384113017</v>
      </c>
      <c r="BI95">
        <f t="shared" si="132"/>
        <v>46.775769089529433</v>
      </c>
      <c r="BJ95">
        <f t="shared" si="133"/>
        <v>32.889143372712262</v>
      </c>
      <c r="BK95" s="7">
        <f t="shared" si="134"/>
        <v>4.8363127066475914E-2</v>
      </c>
      <c r="BL95" s="8">
        <f>BL$3*temperature!$I205+BL$4*temperature!$I205^2</f>
        <v>2.7929521932144041</v>
      </c>
      <c r="BM95" s="8">
        <f>BM$3*temperature!$I205+BM$4*temperature!$I205^2</f>
        <v>0.59279959624118739</v>
      </c>
      <c r="BN95" s="8">
        <f>BN$3*temperature!$I205+BN$4*temperature!$I205^2</f>
        <v>-0.86971827846246708</v>
      </c>
      <c r="BO95" s="8"/>
      <c r="BP95" s="8"/>
      <c r="BQ95" s="8"/>
    </row>
    <row r="96" spans="1:69" x14ac:dyDescent="0.3">
      <c r="A96">
        <f t="shared" si="72"/>
        <v>2050</v>
      </c>
      <c r="B96" s="4">
        <f t="shared" si="73"/>
        <v>1153.7760306583957</v>
      </c>
      <c r="C96" s="4">
        <f t="shared" si="74"/>
        <v>2906.1853417529674</v>
      </c>
      <c r="D96" s="4">
        <f t="shared" si="75"/>
        <v>4197.2649687417243</v>
      </c>
      <c r="E96" s="11">
        <f t="shared" si="76"/>
        <v>5.2792494534093935E-4</v>
      </c>
      <c r="F96" s="11">
        <f t="shared" si="77"/>
        <v>1.0400475425826109E-3</v>
      </c>
      <c r="G96" s="11">
        <f t="shared" si="78"/>
        <v>2.123220061467358E-3</v>
      </c>
      <c r="H96" s="4">
        <f t="shared" si="79"/>
        <v>90884.12833666848</v>
      </c>
      <c r="I96" s="4">
        <f t="shared" si="80"/>
        <v>27099.870307585312</v>
      </c>
      <c r="J96" s="4">
        <f t="shared" si="81"/>
        <v>10805.331826484562</v>
      </c>
      <c r="K96" s="4">
        <f t="shared" si="82"/>
        <v>78771.031744181731</v>
      </c>
      <c r="L96" s="4">
        <f t="shared" si="83"/>
        <v>9324.8940176812939</v>
      </c>
      <c r="M96" s="4">
        <f t="shared" si="84"/>
        <v>2574.3744812288646</v>
      </c>
      <c r="N96" s="11">
        <f t="shared" si="85"/>
        <v>1.7766374888086967E-2</v>
      </c>
      <c r="O96" s="11">
        <f t="shared" si="86"/>
        <v>2.2426603222515329E-2</v>
      </c>
      <c r="P96" s="11">
        <f t="shared" si="87"/>
        <v>2.054282089187387E-2</v>
      </c>
      <c r="Q96" s="4">
        <f t="shared" si="88"/>
        <v>8302.2061069381416</v>
      </c>
      <c r="R96" s="4">
        <f t="shared" si="89"/>
        <v>9948.2699736938448</v>
      </c>
      <c r="S96" s="4">
        <f t="shared" si="90"/>
        <v>4800.0606392210439</v>
      </c>
      <c r="T96" s="4">
        <f t="shared" si="91"/>
        <v>91.349350638911275</v>
      </c>
      <c r="U96" s="4">
        <f t="shared" si="92"/>
        <v>367.09658979103313</v>
      </c>
      <c r="V96" s="4">
        <f t="shared" si="93"/>
        <v>444.23074795868712</v>
      </c>
      <c r="W96" s="11">
        <f t="shared" si="94"/>
        <v>-1.0734613539272964E-2</v>
      </c>
      <c r="X96" s="11">
        <f t="shared" si="95"/>
        <v>-1.217998157191269E-2</v>
      </c>
      <c r="Y96" s="11">
        <f t="shared" si="96"/>
        <v>-9.7425357312937999E-3</v>
      </c>
      <c r="Z96" s="4">
        <f t="shared" si="118"/>
        <v>12975.108107971069</v>
      </c>
      <c r="AA96" s="4">
        <f t="shared" si="119"/>
        <v>22905.237049262505</v>
      </c>
      <c r="AB96" s="4">
        <f t="shared" si="120"/>
        <v>13145.203918602281</v>
      </c>
      <c r="AC96" s="12">
        <f t="shared" si="100"/>
        <v>1.9679661039757215</v>
      </c>
      <c r="AD96" s="12">
        <f t="shared" si="101"/>
        <v>2.9097699704351037</v>
      </c>
      <c r="AE96" s="12">
        <f t="shared" si="102"/>
        <v>3.4668184457225197</v>
      </c>
      <c r="AF96" s="11">
        <f t="shared" si="103"/>
        <v>-4.0504037456468023E-3</v>
      </c>
      <c r="AG96" s="11">
        <f t="shared" si="104"/>
        <v>2.9673830763510267E-4</v>
      </c>
      <c r="AH96" s="11">
        <f t="shared" si="105"/>
        <v>9.7937136394747881E-3</v>
      </c>
      <c r="AI96" s="1">
        <f t="shared" si="63"/>
        <v>151414.95500538364</v>
      </c>
      <c r="AJ96" s="1">
        <f t="shared" si="64"/>
        <v>43083.538060023646</v>
      </c>
      <c r="AK96" s="1">
        <f t="shared" si="65"/>
        <v>17216.194780734098</v>
      </c>
      <c r="AL96" s="10">
        <f t="shared" si="106"/>
        <v>29.819320550207852</v>
      </c>
      <c r="AM96" s="10">
        <f t="shared" si="107"/>
        <v>5.4599285007533664</v>
      </c>
      <c r="AN96" s="10">
        <f t="shared" si="108"/>
        <v>1.9490286681420892</v>
      </c>
      <c r="AO96" s="7">
        <f t="shared" si="109"/>
        <v>1.3794947548462872E-2</v>
      </c>
      <c r="AP96" s="7">
        <f t="shared" si="110"/>
        <v>1.7377995541471934E-2</v>
      </c>
      <c r="AQ96" s="7">
        <f t="shared" si="111"/>
        <v>1.5764034612293972E-2</v>
      </c>
      <c r="AR96" s="1">
        <f t="shared" si="123"/>
        <v>90884.12833666848</v>
      </c>
      <c r="AS96" s="1">
        <f t="shared" si="121"/>
        <v>27099.870307585312</v>
      </c>
      <c r="AT96" s="1">
        <f t="shared" si="122"/>
        <v>10805.331826484562</v>
      </c>
      <c r="AU96" s="1">
        <f t="shared" si="69"/>
        <v>18176.825667333698</v>
      </c>
      <c r="AV96" s="1">
        <f t="shared" si="70"/>
        <v>5419.9740615170631</v>
      </c>
      <c r="AW96" s="1">
        <f t="shared" si="71"/>
        <v>2161.0663652969124</v>
      </c>
      <c r="AX96">
        <v>0.2</v>
      </c>
      <c r="AY96">
        <v>0.2</v>
      </c>
      <c r="AZ96">
        <v>0.2</v>
      </c>
      <c r="BA96">
        <f t="shared" si="124"/>
        <v>0.2</v>
      </c>
      <c r="BB96">
        <f t="shared" si="130"/>
        <v>4.000000000000001E-3</v>
      </c>
      <c r="BC96">
        <f t="shared" si="125"/>
        <v>4.000000000000001E-3</v>
      </c>
      <c r="BD96">
        <f t="shared" si="126"/>
        <v>4.000000000000001E-3</v>
      </c>
      <c r="BE96">
        <f t="shared" si="127"/>
        <v>363.53651334667398</v>
      </c>
      <c r="BF96">
        <f t="shared" si="128"/>
        <v>108.39948123034128</v>
      </c>
      <c r="BG96">
        <f t="shared" si="129"/>
        <v>43.22132730593826</v>
      </c>
      <c r="BH96">
        <f t="shared" si="131"/>
        <v>280.17994942434478</v>
      </c>
      <c r="BI96">
        <f t="shared" si="132"/>
        <v>47.325195105907653</v>
      </c>
      <c r="BJ96">
        <f t="shared" si="133"/>
        <v>32.879921508691162</v>
      </c>
      <c r="BK96" s="7">
        <f t="shared" si="134"/>
        <v>4.8213256988669934E-2</v>
      </c>
      <c r="BL96" s="8">
        <f>BL$3*temperature!$I206+BL$4*temperature!$I206^2</f>
        <v>2.7022159169020714</v>
      </c>
      <c r="BM96" s="8">
        <f>BM$3*temperature!$I206+BM$4*temperature!$I206^2</f>
        <v>0.50279144680461485</v>
      </c>
      <c r="BN96" s="8">
        <f>BN$3*temperature!$I206+BN$4*temperature!$I206^2</f>
        <v>-0.95675891516884493</v>
      </c>
      <c r="BO96" s="8"/>
      <c r="BP96" s="8"/>
      <c r="BQ96" s="8"/>
    </row>
    <row r="97" spans="1:69" x14ac:dyDescent="0.3">
      <c r="A97">
        <f t="shared" si="72"/>
        <v>2051</v>
      </c>
      <c r="B97" s="4">
        <f t="shared" si="73"/>
        <v>1154.3546824489206</v>
      </c>
      <c r="C97" s="4">
        <f t="shared" si="74"/>
        <v>2909.0567841297984</v>
      </c>
      <c r="D97" s="4">
        <f t="shared" si="75"/>
        <v>4205.7311000674044</v>
      </c>
      <c r="E97" s="11">
        <f t="shared" si="76"/>
        <v>5.0152869807389231E-4</v>
      </c>
      <c r="F97" s="11">
        <f t="shared" si="77"/>
        <v>9.8804516545348024E-4</v>
      </c>
      <c r="G97" s="11">
        <f t="shared" si="78"/>
        <v>2.01705905839399E-3</v>
      </c>
      <c r="H97" s="4">
        <f t="shared" si="79"/>
        <v>92528.870987662551</v>
      </c>
      <c r="I97" s="4">
        <f t="shared" si="80"/>
        <v>27728.80432290283</v>
      </c>
      <c r="J97" s="4">
        <f t="shared" si="81"/>
        <v>11047.217253438283</v>
      </c>
      <c r="K97" s="4">
        <f t="shared" si="82"/>
        <v>80156.361293884111</v>
      </c>
      <c r="L97" s="4">
        <f t="shared" si="83"/>
        <v>9531.8882993882471</v>
      </c>
      <c r="M97" s="4">
        <f t="shared" si="84"/>
        <v>2626.7055573907783</v>
      </c>
      <c r="N97" s="11">
        <f t="shared" si="85"/>
        <v>1.7586789445660722E-2</v>
      </c>
      <c r="O97" s="11">
        <f t="shared" si="86"/>
        <v>2.2198030488546294E-2</v>
      </c>
      <c r="P97" s="11">
        <f t="shared" si="87"/>
        <v>2.0327686023726255E-2</v>
      </c>
      <c r="Q97" s="4">
        <f t="shared" si="88"/>
        <v>8361.7184713888237</v>
      </c>
      <c r="R97" s="4">
        <f t="shared" si="89"/>
        <v>10055.167652520631</v>
      </c>
      <c r="S97" s="4">
        <f t="shared" si="90"/>
        <v>4859.7019569193371</v>
      </c>
      <c r="T97" s="4">
        <f t="shared" si="91"/>
        <v>90.368750662739032</v>
      </c>
      <c r="U97" s="4">
        <f t="shared" si="92"/>
        <v>362.62536009226636</v>
      </c>
      <c r="V97" s="4">
        <f t="shared" si="93"/>
        <v>439.90281402376024</v>
      </c>
      <c r="W97" s="11">
        <f t="shared" si="94"/>
        <v>-1.0734613539272964E-2</v>
      </c>
      <c r="X97" s="11">
        <f t="shared" si="95"/>
        <v>-1.217998157191269E-2</v>
      </c>
      <c r="Y97" s="11">
        <f t="shared" si="96"/>
        <v>-9.7425357312937999E-3</v>
      </c>
      <c r="Z97" s="4">
        <f t="shared" si="118"/>
        <v>13017.826277004226</v>
      </c>
      <c r="AA97" s="4">
        <f t="shared" si="119"/>
        <v>23164.613570893434</v>
      </c>
      <c r="AB97" s="4">
        <f t="shared" si="120"/>
        <v>13443.132282872837</v>
      </c>
      <c r="AC97" s="12">
        <f t="shared" si="100"/>
        <v>1.9599950466968723</v>
      </c>
      <c r="AD97" s="12">
        <f t="shared" si="101"/>
        <v>2.9106334106517382</v>
      </c>
      <c r="AE97" s="12">
        <f t="shared" si="102"/>
        <v>3.500771472819975</v>
      </c>
      <c r="AF97" s="11">
        <f t="shared" si="103"/>
        <v>-4.0504037456468023E-3</v>
      </c>
      <c r="AG97" s="11">
        <f t="shared" si="104"/>
        <v>2.9673830763510267E-4</v>
      </c>
      <c r="AH97" s="11">
        <f t="shared" si="105"/>
        <v>9.7937136394747881E-3</v>
      </c>
      <c r="AI97" s="1">
        <f t="shared" si="63"/>
        <v>154450.28517217899</v>
      </c>
      <c r="AJ97" s="1">
        <f t="shared" si="64"/>
        <v>44195.158315538341</v>
      </c>
      <c r="AK97" s="1">
        <f t="shared" si="65"/>
        <v>17655.6416679576</v>
      </c>
      <c r="AL97" s="10">
        <f t="shared" si="106"/>
        <v>30.22656295349956</v>
      </c>
      <c r="AM97" s="10">
        <f t="shared" si="107"/>
        <v>5.5538622877647859</v>
      </c>
      <c r="AN97" s="10">
        <f t="shared" si="108"/>
        <v>1.979445977973185</v>
      </c>
      <c r="AO97" s="7">
        <f t="shared" si="109"/>
        <v>1.3656998072978243E-2</v>
      </c>
      <c r="AP97" s="7">
        <f t="shared" si="110"/>
        <v>1.7204215586057215E-2</v>
      </c>
      <c r="AQ97" s="7">
        <f t="shared" si="111"/>
        <v>1.5606394266171032E-2</v>
      </c>
      <c r="AR97" s="1">
        <f t="shared" si="123"/>
        <v>92528.870987662551</v>
      </c>
      <c r="AS97" s="1">
        <f t="shared" si="121"/>
        <v>27728.80432290283</v>
      </c>
      <c r="AT97" s="1">
        <f t="shared" si="122"/>
        <v>11047.217253438283</v>
      </c>
      <c r="AU97" s="1">
        <f t="shared" si="69"/>
        <v>18505.774197532512</v>
      </c>
      <c r="AV97" s="1">
        <f t="shared" si="70"/>
        <v>5545.7608645805667</v>
      </c>
      <c r="AW97" s="1">
        <f t="shared" si="71"/>
        <v>2209.4434506876564</v>
      </c>
      <c r="AX97">
        <v>0.2</v>
      </c>
      <c r="AY97">
        <v>0.2</v>
      </c>
      <c r="AZ97">
        <v>0.2</v>
      </c>
      <c r="BA97">
        <f t="shared" si="124"/>
        <v>0.2</v>
      </c>
      <c r="BB97">
        <f t="shared" si="130"/>
        <v>4.000000000000001E-3</v>
      </c>
      <c r="BC97">
        <f t="shared" si="125"/>
        <v>4.000000000000001E-3</v>
      </c>
      <c r="BD97">
        <f t="shared" si="126"/>
        <v>4.000000000000001E-3</v>
      </c>
      <c r="BE97">
        <f t="shared" si="127"/>
        <v>370.11548395065029</v>
      </c>
      <c r="BF97">
        <f t="shared" si="128"/>
        <v>110.91521729161134</v>
      </c>
      <c r="BG97">
        <f t="shared" si="129"/>
        <v>44.188869013753141</v>
      </c>
      <c r="BH97">
        <f t="shared" si="131"/>
        <v>284.31435177810994</v>
      </c>
      <c r="BI97">
        <f t="shared" si="132"/>
        <v>47.881315590335333</v>
      </c>
      <c r="BJ97">
        <f t="shared" si="133"/>
        <v>32.87096197814833</v>
      </c>
      <c r="BK97" s="7">
        <f t="shared" si="134"/>
        <v>4.8063185242612966E-2</v>
      </c>
      <c r="BL97" s="8">
        <f>BL$3*temperature!$I207+BL$4*temperature!$I207^2</f>
        <v>2.6066056415791099</v>
      </c>
      <c r="BM97" s="8">
        <f>BM$3*temperature!$I207+BM$4*temperature!$I207^2</f>
        <v>0.40900774677428942</v>
      </c>
      <c r="BN97" s="8">
        <f>BN$3*temperature!$I207+BN$4*temperature!$I207^2</f>
        <v>-1.0467487072208197</v>
      </c>
      <c r="BO97" s="8"/>
      <c r="BP97" s="8"/>
      <c r="BQ97" s="8"/>
    </row>
    <row r="98" spans="1:69" x14ac:dyDescent="0.3">
      <c r="A98">
        <f t="shared" si="72"/>
        <v>2052</v>
      </c>
      <c r="B98" s="4">
        <f t="shared" si="73"/>
        <v>1154.9046773498744</v>
      </c>
      <c r="C98" s="4">
        <f t="shared" si="74"/>
        <v>2911.7873496468078</v>
      </c>
      <c r="D98" s="4">
        <f t="shared" si="75"/>
        <v>4213.7901476793368</v>
      </c>
      <c r="E98" s="11">
        <f t="shared" si="76"/>
        <v>4.764522631701977E-4</v>
      </c>
      <c r="F98" s="11">
        <f t="shared" si="77"/>
        <v>9.3864290718080623E-4</v>
      </c>
      <c r="G98" s="11">
        <f t="shared" si="78"/>
        <v>1.9162061054742905E-3</v>
      </c>
      <c r="H98" s="4">
        <f t="shared" si="79"/>
        <v>94184.561150541223</v>
      </c>
      <c r="I98" s="4">
        <f t="shared" si="80"/>
        <v>28364.656653841153</v>
      </c>
      <c r="J98" s="4">
        <f t="shared" si="81"/>
        <v>11291.026224747178</v>
      </c>
      <c r="K98" s="4">
        <f t="shared" si="82"/>
        <v>81551.805095000353</v>
      </c>
      <c r="L98" s="4">
        <f t="shared" si="83"/>
        <v>9741.3214798401095</v>
      </c>
      <c r="M98" s="4">
        <f t="shared" si="84"/>
        <v>2679.5416546705565</v>
      </c>
      <c r="N98" s="11">
        <f t="shared" si="85"/>
        <v>1.7409021300256011E-2</v>
      </c>
      <c r="O98" s="11">
        <f t="shared" si="86"/>
        <v>2.1971845858212991E-2</v>
      </c>
      <c r="P98" s="11">
        <f t="shared" si="87"/>
        <v>2.0114967637355763E-2</v>
      </c>
      <c r="Q98" s="4">
        <f t="shared" si="88"/>
        <v>8419.9751652375817</v>
      </c>
      <c r="R98" s="4">
        <f t="shared" si="89"/>
        <v>10160.463662653383</v>
      </c>
      <c r="S98" s="4">
        <f t="shared" si="90"/>
        <v>4918.5634806207754</v>
      </c>
      <c r="T98" s="4">
        <f t="shared" si="91"/>
        <v>89.398677048347608</v>
      </c>
      <c r="U98" s="4">
        <f t="shared" si="92"/>
        <v>358.20858988883435</v>
      </c>
      <c r="V98" s="4">
        <f t="shared" si="93"/>
        <v>435.61704513983705</v>
      </c>
      <c r="W98" s="11">
        <f t="shared" si="94"/>
        <v>-1.0734613539272964E-2</v>
      </c>
      <c r="X98" s="11">
        <f t="shared" si="95"/>
        <v>-1.217998157191269E-2</v>
      </c>
      <c r="Y98" s="11">
        <f t="shared" si="96"/>
        <v>-9.7425357312937999E-3</v>
      </c>
      <c r="Z98" s="4">
        <f t="shared" si="118"/>
        <v>13058.036012284416</v>
      </c>
      <c r="AA98" s="4">
        <f t="shared" si="119"/>
        <v>23420.473225248046</v>
      </c>
      <c r="AB98" s="4">
        <f t="shared" si="120"/>
        <v>13743.458838211047</v>
      </c>
      <c r="AC98" s="12">
        <f t="shared" si="100"/>
        <v>1.9520562754182822</v>
      </c>
      <c r="AD98" s="12">
        <f t="shared" si="101"/>
        <v>2.9114971070841613</v>
      </c>
      <c r="AE98" s="12">
        <f t="shared" si="102"/>
        <v>3.5350570261420162</v>
      </c>
      <c r="AF98" s="11">
        <f t="shared" si="103"/>
        <v>-4.0504037456468023E-3</v>
      </c>
      <c r="AG98" s="11">
        <f t="shared" si="104"/>
        <v>2.9673830763510267E-4</v>
      </c>
      <c r="AH98" s="11">
        <f t="shared" si="105"/>
        <v>9.7937136394747881E-3</v>
      </c>
      <c r="AI98" s="1">
        <f t="shared" si="63"/>
        <v>157511.0308524936</v>
      </c>
      <c r="AJ98" s="1">
        <f t="shared" si="64"/>
        <v>45321.403348565073</v>
      </c>
      <c r="AK98" s="1">
        <f t="shared" si="65"/>
        <v>18099.520951849496</v>
      </c>
      <c r="AL98" s="10">
        <f t="shared" si="106"/>
        <v>30.635239024388174</v>
      </c>
      <c r="AM98" s="10">
        <f t="shared" si="107"/>
        <v>5.6484566334574238</v>
      </c>
      <c r="AN98" s="10">
        <f t="shared" si="108"/>
        <v>2.0100290721904126</v>
      </c>
      <c r="AO98" s="7">
        <f t="shared" si="109"/>
        <v>1.352042809224846E-2</v>
      </c>
      <c r="AP98" s="7">
        <f t="shared" si="110"/>
        <v>1.7032173430196643E-2</v>
      </c>
      <c r="AQ98" s="7">
        <f t="shared" si="111"/>
        <v>1.5450330323509322E-2</v>
      </c>
      <c r="AR98" s="1">
        <f t="shared" si="123"/>
        <v>94184.561150541223</v>
      </c>
      <c r="AS98" s="1">
        <f t="shared" si="121"/>
        <v>28364.656653841153</v>
      </c>
      <c r="AT98" s="1">
        <f t="shared" si="122"/>
        <v>11291.026224747178</v>
      </c>
      <c r="AU98" s="1">
        <f t="shared" si="69"/>
        <v>18836.912230108246</v>
      </c>
      <c r="AV98" s="1">
        <f t="shared" si="70"/>
        <v>5672.9313307682314</v>
      </c>
      <c r="AW98" s="1">
        <f t="shared" si="71"/>
        <v>2258.2052449494358</v>
      </c>
      <c r="AX98">
        <v>0.2</v>
      </c>
      <c r="AY98">
        <v>0.2</v>
      </c>
      <c r="AZ98">
        <v>0.2</v>
      </c>
      <c r="BA98">
        <f t="shared" si="124"/>
        <v>0.2</v>
      </c>
      <c r="BB98">
        <f t="shared" si="130"/>
        <v>4.000000000000001E-3</v>
      </c>
      <c r="BC98">
        <f t="shared" si="125"/>
        <v>4.000000000000001E-3</v>
      </c>
      <c r="BD98">
        <f t="shared" si="126"/>
        <v>4.000000000000001E-3</v>
      </c>
      <c r="BE98">
        <f t="shared" si="127"/>
        <v>376.73824460216497</v>
      </c>
      <c r="BF98">
        <f t="shared" si="128"/>
        <v>113.45862661536464</v>
      </c>
      <c r="BG98">
        <f t="shared" si="129"/>
        <v>45.164104898988725</v>
      </c>
      <c r="BH98">
        <f t="shared" si="131"/>
        <v>288.51064911120363</v>
      </c>
      <c r="BI98">
        <f t="shared" si="132"/>
        <v>48.444207563258153</v>
      </c>
      <c r="BJ98">
        <f t="shared" si="133"/>
        <v>32.862255004845366</v>
      </c>
      <c r="BK98" s="7">
        <f t="shared" si="134"/>
        <v>4.7913007547642356E-2</v>
      </c>
      <c r="BL98" s="8">
        <f>BL$3*temperature!$I208+BL$4*temperature!$I208^2</f>
        <v>2.5060383807817406</v>
      </c>
      <c r="BM98" s="8">
        <f>BM$3*temperature!$I208+BM$4*temperature!$I208^2</f>
        <v>0.31138996899223859</v>
      </c>
      <c r="BN98" s="8">
        <f>BN$3*temperature!$I208+BN$4*temperature!$I208^2</f>
        <v>-1.1397284866533193</v>
      </c>
      <c r="BO98" s="8"/>
      <c r="BP98" s="8"/>
      <c r="BQ98" s="8"/>
    </row>
    <row r="99" spans="1:69" x14ac:dyDescent="0.3">
      <c r="A99">
        <f t="shared" si="72"/>
        <v>2053</v>
      </c>
      <c r="B99" s="4">
        <f t="shared" si="73"/>
        <v>1155.42742144978</v>
      </c>
      <c r="C99" s="4">
        <f t="shared" si="74"/>
        <v>2914.3838217626244</v>
      </c>
      <c r="D99" s="4">
        <f t="shared" si="75"/>
        <v>4221.4609135670989</v>
      </c>
      <c r="E99" s="11">
        <f t="shared" si="76"/>
        <v>4.5262965001168778E-4</v>
      </c>
      <c r="F99" s="11">
        <f t="shared" si="77"/>
        <v>8.9171076182176592E-4</v>
      </c>
      <c r="G99" s="11">
        <f t="shared" si="78"/>
        <v>1.820395800200576E-3</v>
      </c>
      <c r="H99" s="4">
        <f t="shared" si="79"/>
        <v>95851.014640562484</v>
      </c>
      <c r="I99" s="4">
        <f t="shared" si="80"/>
        <v>29007.375257676616</v>
      </c>
      <c r="J99" s="4">
        <f t="shared" si="81"/>
        <v>11536.73338344697</v>
      </c>
      <c r="K99" s="4">
        <f t="shared" si="82"/>
        <v>82957.192170749084</v>
      </c>
      <c r="L99" s="4">
        <f t="shared" si="83"/>
        <v>9953.1760508239804</v>
      </c>
      <c r="M99" s="4">
        <f t="shared" si="84"/>
        <v>2732.8769872936064</v>
      </c>
      <c r="N99" s="11">
        <f t="shared" si="85"/>
        <v>1.7233059085713487E-2</v>
      </c>
      <c r="O99" s="11">
        <f t="shared" si="86"/>
        <v>2.1748031971053239E-2</v>
      </c>
      <c r="P99" s="11">
        <f t="shared" si="87"/>
        <v>1.9904647696028288E-2</v>
      </c>
      <c r="Q99" s="4">
        <f t="shared" si="88"/>
        <v>8476.9694940277404</v>
      </c>
      <c r="R99" s="4">
        <f t="shared" si="89"/>
        <v>10264.132562682284</v>
      </c>
      <c r="S99" s="4">
        <f t="shared" si="90"/>
        <v>4976.6356418311116</v>
      </c>
      <c r="T99" s="4">
        <f t="shared" si="91"/>
        <v>88.439016799311318</v>
      </c>
      <c r="U99" s="4">
        <f t="shared" si="92"/>
        <v>353.8456158650875</v>
      </c>
      <c r="V99" s="4">
        <f t="shared" si="93"/>
        <v>431.37303051240156</v>
      </c>
      <c r="W99" s="11">
        <f t="shared" si="94"/>
        <v>-1.0734613539272964E-2</v>
      </c>
      <c r="X99" s="11">
        <f t="shared" si="95"/>
        <v>-1.217998157191269E-2</v>
      </c>
      <c r="Y99" s="11">
        <f t="shared" si="96"/>
        <v>-9.7425357312937999E-3</v>
      </c>
      <c r="Z99" s="4">
        <f t="shared" si="118"/>
        <v>13095.753479511073</v>
      </c>
      <c r="AA99" s="4">
        <f t="shared" si="119"/>
        <v>23672.750976567972</v>
      </c>
      <c r="AB99" s="4">
        <f t="shared" si="120"/>
        <v>14046.151704514225</v>
      </c>
      <c r="AC99" s="12">
        <f t="shared" si="100"/>
        <v>1.9441496593686147</v>
      </c>
      <c r="AD99" s="12">
        <f t="shared" si="101"/>
        <v>2.912361059808402</v>
      </c>
      <c r="AE99" s="12">
        <f t="shared" si="102"/>
        <v>3.5696783623552646</v>
      </c>
      <c r="AF99" s="11">
        <f t="shared" si="103"/>
        <v>-4.0504037456468023E-3</v>
      </c>
      <c r="AG99" s="11">
        <f t="shared" si="104"/>
        <v>2.9673830763510267E-4</v>
      </c>
      <c r="AH99" s="11">
        <f t="shared" si="105"/>
        <v>9.7937136394747881E-3</v>
      </c>
      <c r="AI99" s="1">
        <f t="shared" si="63"/>
        <v>160596.83999735251</v>
      </c>
      <c r="AJ99" s="1">
        <f t="shared" si="64"/>
        <v>46462.194344476797</v>
      </c>
      <c r="AK99" s="1">
        <f t="shared" si="65"/>
        <v>18547.774101613981</v>
      </c>
      <c r="AL99" s="10">
        <f t="shared" si="106"/>
        <v>31.045298555243075</v>
      </c>
      <c r="AM99" s="10">
        <f t="shared" si="107"/>
        <v>5.7437000715214754</v>
      </c>
      <c r="AN99" s="10">
        <f t="shared" si="108"/>
        <v>2.0407741291843595</v>
      </c>
      <c r="AO99" s="7">
        <f t="shared" si="109"/>
        <v>1.3385223811325975E-2</v>
      </c>
      <c r="AP99" s="7">
        <f t="shared" si="110"/>
        <v>1.6861851695894676E-2</v>
      </c>
      <c r="AQ99" s="7">
        <f t="shared" si="111"/>
        <v>1.5295827020274228E-2</v>
      </c>
      <c r="AR99" s="1">
        <f t="shared" si="123"/>
        <v>95851.014640562484</v>
      </c>
      <c r="AS99" s="1">
        <f t="shared" si="121"/>
        <v>29007.375257676616</v>
      </c>
      <c r="AT99" s="1">
        <f t="shared" si="122"/>
        <v>11536.73338344697</v>
      </c>
      <c r="AU99" s="1">
        <f t="shared" si="69"/>
        <v>19170.202928112496</v>
      </c>
      <c r="AV99" s="1">
        <f t="shared" si="70"/>
        <v>5801.4750515353235</v>
      </c>
      <c r="AW99" s="1">
        <f t="shared" si="71"/>
        <v>2307.3466766893939</v>
      </c>
      <c r="AX99">
        <v>0.2</v>
      </c>
      <c r="AY99">
        <v>0.2</v>
      </c>
      <c r="AZ99">
        <v>0.2</v>
      </c>
      <c r="BA99">
        <f t="shared" si="124"/>
        <v>0.2</v>
      </c>
      <c r="BB99">
        <f t="shared" si="130"/>
        <v>4.000000000000001E-3</v>
      </c>
      <c r="BC99">
        <f t="shared" si="125"/>
        <v>4.000000000000001E-3</v>
      </c>
      <c r="BD99">
        <f t="shared" si="126"/>
        <v>4.000000000000001E-3</v>
      </c>
      <c r="BE99">
        <f t="shared" si="127"/>
        <v>383.40405856225004</v>
      </c>
      <c r="BF99">
        <f t="shared" si="128"/>
        <v>116.0295010307065</v>
      </c>
      <c r="BG99">
        <f t="shared" si="129"/>
        <v>46.146933533787895</v>
      </c>
      <c r="BH99">
        <f t="shared" si="131"/>
        <v>292.76975865657812</v>
      </c>
      <c r="BI99">
        <f t="shared" si="132"/>
        <v>49.013949052881983</v>
      </c>
      <c r="BJ99">
        <f t="shared" si="133"/>
        <v>32.853791205285745</v>
      </c>
      <c r="BK99" s="7">
        <f t="shared" si="134"/>
        <v>4.7762813075812066E-2</v>
      </c>
      <c r="BL99" s="8">
        <f>BL$3*temperature!$I209+BL$4*temperature!$I209^2</f>
        <v>2.4004332651131737</v>
      </c>
      <c r="BM99" s="8">
        <f>BM$3*temperature!$I209+BM$4*temperature!$I209^2</f>
        <v>0.20988132299358853</v>
      </c>
      <c r="BN99" s="8">
        <f>BN$3*temperature!$I209+BN$4*temperature!$I209^2</f>
        <v>-1.2357376468453771</v>
      </c>
      <c r="BO99" s="8"/>
      <c r="BP99" s="8"/>
      <c r="BQ99" s="8"/>
    </row>
    <row r="100" spans="1:69" x14ac:dyDescent="0.3">
      <c r="A100">
        <f t="shared" si="72"/>
        <v>2054</v>
      </c>
      <c r="B100" s="4">
        <f t="shared" si="73"/>
        <v>1155.9242531236955</v>
      </c>
      <c r="C100" s="4">
        <f t="shared" si="74"/>
        <v>2916.8526698096725</v>
      </c>
      <c r="D100" s="4">
        <f t="shared" si="75"/>
        <v>4228.7614067989789</v>
      </c>
      <c r="E100" s="11">
        <f t="shared" si="76"/>
        <v>4.2999816751110336E-4</v>
      </c>
      <c r="F100" s="11">
        <f t="shared" si="77"/>
        <v>8.4712522373067754E-4</v>
      </c>
      <c r="G100" s="11">
        <f t="shared" si="78"/>
        <v>1.7293760101905471E-3</v>
      </c>
      <c r="H100" s="4">
        <f t="shared" si="79"/>
        <v>97528.045452546314</v>
      </c>
      <c r="I100" s="4">
        <f t="shared" si="80"/>
        <v>29656.906404962727</v>
      </c>
      <c r="J100" s="4">
        <f t="shared" si="81"/>
        <v>11784.313357519872</v>
      </c>
      <c r="K100" s="4">
        <f t="shared" si="82"/>
        <v>84372.349822224744</v>
      </c>
      <c r="L100" s="4">
        <f t="shared" si="83"/>
        <v>10167.433793252872</v>
      </c>
      <c r="M100" s="4">
        <f t="shared" si="84"/>
        <v>2786.7056624601992</v>
      </c>
      <c r="N100" s="11">
        <f t="shared" si="85"/>
        <v>1.7058890428244933E-2</v>
      </c>
      <c r="O100" s="11">
        <f t="shared" si="86"/>
        <v>2.1526570145532054E-2</v>
      </c>
      <c r="P100" s="11">
        <f t="shared" si="87"/>
        <v>1.9696706224563654E-2</v>
      </c>
      <c r="Q100" s="4">
        <f t="shared" si="88"/>
        <v>8532.6953549427399</v>
      </c>
      <c r="R100" s="4">
        <f t="shared" si="89"/>
        <v>10366.14999522674</v>
      </c>
      <c r="S100" s="4">
        <f t="shared" si="90"/>
        <v>5033.9094187516284</v>
      </c>
      <c r="T100" s="4">
        <f t="shared" si="91"/>
        <v>87.489658132177439</v>
      </c>
      <c r="U100" s="4">
        <f t="shared" si="92"/>
        <v>349.53578278454864</v>
      </c>
      <c r="V100" s="4">
        <f t="shared" si="93"/>
        <v>427.17036334911802</v>
      </c>
      <c r="W100" s="11">
        <f t="shared" si="94"/>
        <v>-1.0734613539272964E-2</v>
      </c>
      <c r="X100" s="11">
        <f t="shared" si="95"/>
        <v>-1.217998157191269E-2</v>
      </c>
      <c r="Y100" s="11">
        <f t="shared" si="96"/>
        <v>-9.7425357312937999E-3</v>
      </c>
      <c r="Z100" s="4">
        <f t="shared" si="118"/>
        <v>13130.995748862579</v>
      </c>
      <c r="AA100" s="4">
        <f t="shared" si="119"/>
        <v>23921.384275960478</v>
      </c>
      <c r="AB100" s="4">
        <f t="shared" si="120"/>
        <v>14351.179023051018</v>
      </c>
      <c r="AC100" s="12">
        <f t="shared" si="100"/>
        <v>1.9362750683062102</v>
      </c>
      <c r="AD100" s="12">
        <f t="shared" si="101"/>
        <v>2.9132252689005118</v>
      </c>
      <c r="AE100" s="12">
        <f t="shared" si="102"/>
        <v>3.6046387700212015</v>
      </c>
      <c r="AF100" s="11">
        <f t="shared" si="103"/>
        <v>-4.0504037456468023E-3</v>
      </c>
      <c r="AG100" s="11">
        <f t="shared" si="104"/>
        <v>2.9673830763510267E-4</v>
      </c>
      <c r="AH100" s="11">
        <f t="shared" si="105"/>
        <v>9.7937136394747881E-3</v>
      </c>
      <c r="AI100" s="1">
        <f t="shared" si="63"/>
        <v>163707.35892572976</v>
      </c>
      <c r="AJ100" s="1">
        <f t="shared" si="64"/>
        <v>47617.449961564438</v>
      </c>
      <c r="AK100" s="1">
        <f t="shared" si="65"/>
        <v>19000.343368141977</v>
      </c>
      <c r="AL100" s="10">
        <f t="shared" si="106"/>
        <v>31.456691341999928</v>
      </c>
      <c r="AM100" s="10">
        <f t="shared" si="107"/>
        <v>5.8395809961252532</v>
      </c>
      <c r="AN100" s="10">
        <f t="shared" si="108"/>
        <v>2.0716773039711396</v>
      </c>
      <c r="AO100" s="7">
        <f t="shared" si="109"/>
        <v>1.3251371573212715E-2</v>
      </c>
      <c r="AP100" s="7">
        <f t="shared" si="110"/>
        <v>1.6693233178935729E-2</v>
      </c>
      <c r="AQ100" s="7">
        <f t="shared" si="111"/>
        <v>1.5142868750071486E-2</v>
      </c>
      <c r="AR100" s="1">
        <f t="shared" si="123"/>
        <v>97528.045452546314</v>
      </c>
      <c r="AS100" s="1">
        <f t="shared" si="121"/>
        <v>29656.906404962727</v>
      </c>
      <c r="AT100" s="1">
        <f t="shared" si="122"/>
        <v>11784.313357519872</v>
      </c>
      <c r="AU100" s="1">
        <f t="shared" si="69"/>
        <v>19505.609090509264</v>
      </c>
      <c r="AV100" s="1">
        <f t="shared" si="70"/>
        <v>5931.3812809925457</v>
      </c>
      <c r="AW100" s="1">
        <f t="shared" si="71"/>
        <v>2356.8626715039745</v>
      </c>
      <c r="AX100">
        <v>0.2</v>
      </c>
      <c r="AY100">
        <v>0.2</v>
      </c>
      <c r="AZ100">
        <v>0.2</v>
      </c>
      <c r="BA100">
        <f t="shared" si="124"/>
        <v>0.20000000000000004</v>
      </c>
      <c r="BB100">
        <f t="shared" si="130"/>
        <v>4.000000000000001E-3</v>
      </c>
      <c r="BC100">
        <f t="shared" si="125"/>
        <v>4.000000000000001E-3</v>
      </c>
      <c r="BD100">
        <f t="shared" si="126"/>
        <v>4.000000000000001E-3</v>
      </c>
      <c r="BE100">
        <f t="shared" si="127"/>
        <v>390.11218181018535</v>
      </c>
      <c r="BF100">
        <f t="shared" si="128"/>
        <v>118.62762561985093</v>
      </c>
      <c r="BG100">
        <f t="shared" si="129"/>
        <v>47.137253430079497</v>
      </c>
      <c r="BH100">
        <f t="shared" si="131"/>
        <v>297.09261146016081</v>
      </c>
      <c r="BI100">
        <f t="shared" si="132"/>
        <v>49.590619109390097</v>
      </c>
      <c r="BJ100">
        <f t="shared" si="133"/>
        <v>32.845561576764617</v>
      </c>
      <c r="BK100" s="7">
        <f t="shared" si="134"/>
        <v>4.761268488591261E-2</v>
      </c>
      <c r="BL100" s="8">
        <f>BL$3*temperature!$I210+BL$4*temperature!$I210^2</f>
        <v>2.2897116745668438</v>
      </c>
      <c r="BM100" s="8">
        <f>BM$3*temperature!$I210+BM$4*temperature!$I210^2</f>
        <v>0.10442683915266837</v>
      </c>
      <c r="BN100" s="8">
        <f>BN$3*temperature!$I210+BN$4*temperature!$I210^2</f>
        <v>-1.3348140923669325</v>
      </c>
      <c r="BO100" s="8"/>
      <c r="BP100" s="8"/>
      <c r="BQ100" s="8"/>
    </row>
    <row r="101" spans="1:69" x14ac:dyDescent="0.3">
      <c r="A101">
        <f t="shared" si="72"/>
        <v>2055</v>
      </c>
      <c r="B101" s="4">
        <f t="shared" si="73"/>
        <v>1156.396446168789</v>
      </c>
      <c r="C101" s="4">
        <f t="shared" si="74"/>
        <v>2919.2000623066492</v>
      </c>
      <c r="D101" s="4">
        <f t="shared" si="75"/>
        <v>4235.7088694022304</v>
      </c>
      <c r="E101" s="11">
        <f t="shared" si="76"/>
        <v>4.0849825913554817E-4</v>
      </c>
      <c r="F101" s="11">
        <f t="shared" si="77"/>
        <v>8.0476896254414365E-4</v>
      </c>
      <c r="G101" s="11">
        <f t="shared" si="78"/>
        <v>1.6429072096810196E-3</v>
      </c>
      <c r="H101" s="4">
        <f t="shared" si="79"/>
        <v>99215.465791796334</v>
      </c>
      <c r="I101" s="4">
        <f t="shared" si="80"/>
        <v>30313.194677894298</v>
      </c>
      <c r="J101" s="4">
        <f t="shared" si="81"/>
        <v>12033.740734298017</v>
      </c>
      <c r="K101" s="4">
        <f t="shared" si="82"/>
        <v>85797.10368403772</v>
      </c>
      <c r="L101" s="4">
        <f t="shared" si="83"/>
        <v>10384.075784768886</v>
      </c>
      <c r="M101" s="4">
        <f t="shared" si="84"/>
        <v>2841.021681453828</v>
      </c>
      <c r="N101" s="11">
        <f t="shared" si="85"/>
        <v>1.6886502092391398E-2</v>
      </c>
      <c r="O101" s="11">
        <f t="shared" si="86"/>
        <v>2.1307440591329607E-2</v>
      </c>
      <c r="P101" s="11">
        <f t="shared" si="87"/>
        <v>1.9491121622682073E-2</v>
      </c>
      <c r="Q101" s="4">
        <f t="shared" si="88"/>
        <v>8587.1472258391623</v>
      </c>
      <c r="R101" s="4">
        <f t="shared" si="89"/>
        <v>10466.492672607112</v>
      </c>
      <c r="S101" s="4">
        <f t="shared" si="90"/>
        <v>5090.3763120057747</v>
      </c>
      <c r="T101" s="4">
        <f t="shared" si="91"/>
        <v>86.550490463445399</v>
      </c>
      <c r="U101" s="4">
        <f t="shared" si="92"/>
        <v>345.27844339150874</v>
      </c>
      <c r="V101" s="4">
        <f t="shared" si="93"/>
        <v>423.0086408208395</v>
      </c>
      <c r="W101" s="11">
        <f t="shared" si="94"/>
        <v>-1.0734613539272964E-2</v>
      </c>
      <c r="X101" s="11">
        <f t="shared" si="95"/>
        <v>-1.217998157191269E-2</v>
      </c>
      <c r="Y101" s="11">
        <f t="shared" si="96"/>
        <v>-9.7425357312937999E-3</v>
      </c>
      <c r="Z101" s="4">
        <f t="shared" si="118"/>
        <v>13163.780757837205</v>
      </c>
      <c r="AA101" s="4">
        <f t="shared" si="119"/>
        <v>24166.313029375917</v>
      </c>
      <c r="AB101" s="4">
        <f t="shared" si="120"/>
        <v>14658.508921974542</v>
      </c>
      <c r="AC101" s="12">
        <f t="shared" si="100"/>
        <v>1.9284323725169403</v>
      </c>
      <c r="AD101" s="12">
        <f t="shared" si="101"/>
        <v>2.914089734436565</v>
      </c>
      <c r="AE101" s="12">
        <f t="shared" si="102"/>
        <v>3.6399415699085376</v>
      </c>
      <c r="AF101" s="11">
        <f t="shared" si="103"/>
        <v>-4.0504037456468023E-3</v>
      </c>
      <c r="AG101" s="11">
        <f t="shared" si="104"/>
        <v>2.9673830763510267E-4</v>
      </c>
      <c r="AH101" s="11">
        <f t="shared" si="105"/>
        <v>9.7937136394747881E-3</v>
      </c>
      <c r="AI101" s="1">
        <f t="shared" si="63"/>
        <v>166842.23212366606</v>
      </c>
      <c r="AJ101" s="1">
        <f t="shared" si="64"/>
        <v>48787.08624640054</v>
      </c>
      <c r="AK101" s="1">
        <f t="shared" si="65"/>
        <v>19457.171702831754</v>
      </c>
      <c r="AL101" s="10">
        <f t="shared" si="106"/>
        <v>31.869367204382264</v>
      </c>
      <c r="AM101" s="10">
        <f t="shared" si="107"/>
        <v>5.936087668488498</v>
      </c>
      <c r="AN101" s="10">
        <f t="shared" si="108"/>
        <v>2.1027347301026111</v>
      </c>
      <c r="AO101" s="7">
        <f t="shared" si="109"/>
        <v>1.3118857857480588E-2</v>
      </c>
      <c r="AP101" s="7">
        <f t="shared" si="110"/>
        <v>1.6526300847146371E-2</v>
      </c>
      <c r="AQ101" s="7">
        <f t="shared" si="111"/>
        <v>1.4991440062570771E-2</v>
      </c>
      <c r="AR101" s="1">
        <f t="shared" si="123"/>
        <v>99215.465791796334</v>
      </c>
      <c r="AS101" s="1">
        <f t="shared" si="121"/>
        <v>30313.194677894298</v>
      </c>
      <c r="AT101" s="1">
        <f t="shared" si="122"/>
        <v>12033.740734298017</v>
      </c>
      <c r="AU101" s="1">
        <f t="shared" si="69"/>
        <v>19843.093158359268</v>
      </c>
      <c r="AV101" s="1">
        <f t="shared" si="70"/>
        <v>6062.6389355788597</v>
      </c>
      <c r="AW101" s="1">
        <f t="shared" si="71"/>
        <v>2406.7481468596034</v>
      </c>
      <c r="AX101">
        <v>0.2</v>
      </c>
      <c r="AY101">
        <v>0.2</v>
      </c>
      <c r="AZ101">
        <v>0.2</v>
      </c>
      <c r="BA101">
        <f t="shared" si="124"/>
        <v>0.20000000000000004</v>
      </c>
      <c r="BB101">
        <f t="shared" si="130"/>
        <v>4.000000000000001E-3</v>
      </c>
      <c r="BC101">
        <f t="shared" si="125"/>
        <v>4.000000000000001E-3</v>
      </c>
      <c r="BD101">
        <f t="shared" si="126"/>
        <v>4.000000000000001E-3</v>
      </c>
      <c r="BE101">
        <f t="shared" si="127"/>
        <v>396.86186316718545</v>
      </c>
      <c r="BF101">
        <f t="shared" si="128"/>
        <v>121.25277871157722</v>
      </c>
      <c r="BG101">
        <f t="shared" si="129"/>
        <v>48.134962937192078</v>
      </c>
      <c r="BH101">
        <f t="shared" si="131"/>
        <v>301.48015260046719</v>
      </c>
      <c r="BI101">
        <f t="shared" si="132"/>
        <v>50.174297818697298</v>
      </c>
      <c r="BJ101">
        <f t="shared" si="133"/>
        <v>32.83755748514983</v>
      </c>
      <c r="BK101" s="7">
        <f t="shared" si="134"/>
        <v>4.746270032541397E-2</v>
      </c>
      <c r="BL101" s="8">
        <f>BL$3*temperature!$I211+BL$4*temperature!$I211^2</f>
        <v>2.1737973612865602</v>
      </c>
      <c r="BM101" s="8">
        <f>BM$3*temperature!$I211+BM$4*temperature!$I211^2</f>
        <v>-5.0265536393885313E-3</v>
      </c>
      <c r="BN101" s="8">
        <f>BN$3*temperature!$I211+BN$4*temperature!$I211^2</f>
        <v>-1.4369941930812384</v>
      </c>
      <c r="BO101" s="8"/>
      <c r="BP101" s="8"/>
      <c r="BQ101" s="8"/>
    </row>
    <row r="102" spans="1:69" x14ac:dyDescent="0.3">
      <c r="A102">
        <f t="shared" si="72"/>
        <v>2056</v>
      </c>
      <c r="B102" s="4">
        <f t="shared" si="73"/>
        <v>1156.8452128071629</v>
      </c>
      <c r="C102" s="4">
        <f t="shared" si="74"/>
        <v>2921.43187983197</v>
      </c>
      <c r="D102" s="4">
        <f t="shared" si="75"/>
        <v>4242.3198022098995</v>
      </c>
      <c r="E102" s="11">
        <f t="shared" si="76"/>
        <v>3.8807334617877077E-4</v>
      </c>
      <c r="F102" s="11">
        <f t="shared" si="77"/>
        <v>7.6453051441693648E-4</v>
      </c>
      <c r="G102" s="11">
        <f t="shared" si="78"/>
        <v>1.5607618491969685E-3</v>
      </c>
      <c r="H102" s="4">
        <f t="shared" si="79"/>
        <v>100913.08611034897</v>
      </c>
      <c r="I102" s="4">
        <f t="shared" si="80"/>
        <v>30976.182971650785</v>
      </c>
      <c r="J102" s="4">
        <f t="shared" si="81"/>
        <v>12284.990036935465</v>
      </c>
      <c r="K102" s="4">
        <f t="shared" si="82"/>
        <v>87231.277783029043</v>
      </c>
      <c r="L102" s="4">
        <f t="shared" si="83"/>
        <v>10603.082408148575</v>
      </c>
      <c r="M102" s="4">
        <f t="shared" si="84"/>
        <v>2895.8189409803563</v>
      </c>
      <c r="N102" s="11">
        <f t="shared" si="85"/>
        <v>1.6715880110276249E-2</v>
      </c>
      <c r="O102" s="11">
        <f t="shared" si="86"/>
        <v>2.1090622595505648E-2</v>
      </c>
      <c r="P102" s="11">
        <f t="shared" si="87"/>
        <v>1.9287870938910601E-2</v>
      </c>
      <c r="Q102" s="4">
        <f t="shared" si="88"/>
        <v>8640.3201547717636</v>
      </c>
      <c r="R102" s="4">
        <f t="shared" si="89"/>
        <v>10565.138363411155</v>
      </c>
      <c r="S102" s="4">
        <f t="shared" si="90"/>
        <v>5146.0283221196751</v>
      </c>
      <c r="T102" s="4">
        <f t="shared" si="91"/>
        <v>85.621404396685776</v>
      </c>
      <c r="U102" s="4">
        <f t="shared" si="92"/>
        <v>341.07295831382146</v>
      </c>
      <c r="V102" s="4">
        <f t="shared" si="93"/>
        <v>418.88746402299643</v>
      </c>
      <c r="W102" s="11">
        <f t="shared" si="94"/>
        <v>-1.0734613539272964E-2</v>
      </c>
      <c r="X102" s="11">
        <f t="shared" si="95"/>
        <v>-1.217998157191269E-2</v>
      </c>
      <c r="Y102" s="11">
        <f t="shared" si="96"/>
        <v>-9.7425357312937999E-3</v>
      </c>
      <c r="Z102" s="4">
        <f t="shared" si="118"/>
        <v>13194.127275624709</v>
      </c>
      <c r="AA102" s="4">
        <f t="shared" si="119"/>
        <v>24407.479567891089</v>
      </c>
      <c r="AB102" s="4">
        <f t="shared" si="120"/>
        <v>14968.10948448775</v>
      </c>
      <c r="AC102" s="12">
        <f t="shared" si="100"/>
        <v>1.9206214428120711</v>
      </c>
      <c r="AD102" s="12">
        <f t="shared" si="101"/>
        <v>2.9149544564926586</v>
      </c>
      <c r="AE102" s="12">
        <f t="shared" si="102"/>
        <v>3.6755901153086419</v>
      </c>
      <c r="AF102" s="11">
        <f t="shared" si="103"/>
        <v>-4.0504037456468023E-3</v>
      </c>
      <c r="AG102" s="11">
        <f t="shared" si="104"/>
        <v>2.9673830763510267E-4</v>
      </c>
      <c r="AH102" s="11">
        <f t="shared" si="105"/>
        <v>9.7937136394747881E-3</v>
      </c>
      <c r="AI102" s="1">
        <f t="shared" si="63"/>
        <v>170001.10206965872</v>
      </c>
      <c r="AJ102" s="1">
        <f t="shared" si="64"/>
        <v>49971.016557339346</v>
      </c>
      <c r="AK102" s="1">
        <f t="shared" si="65"/>
        <v>19918.202679408183</v>
      </c>
      <c r="AL102" s="10">
        <f t="shared" si="106"/>
        <v>32.283276005760783</v>
      </c>
      <c r="AM102" s="10">
        <f t="shared" si="107"/>
        <v>6.03320822344633</v>
      </c>
      <c r="AN102" s="10">
        <f t="shared" si="108"/>
        <v>2.1339425215596921</v>
      </c>
      <c r="AO102" s="7">
        <f t="shared" si="109"/>
        <v>1.2987669278905782E-2</v>
      </c>
      <c r="AP102" s="7">
        <f t="shared" si="110"/>
        <v>1.6361037838674906E-2</v>
      </c>
      <c r="AQ102" s="7">
        <f t="shared" si="111"/>
        <v>1.4841525661945064E-2</v>
      </c>
      <c r="AR102" s="1">
        <f t="shared" si="123"/>
        <v>100913.08611034897</v>
      </c>
      <c r="AS102" s="1">
        <f t="shared" si="121"/>
        <v>30976.182971650785</v>
      </c>
      <c r="AT102" s="1">
        <f t="shared" si="122"/>
        <v>12284.990036935465</v>
      </c>
      <c r="AU102" s="1">
        <f t="shared" si="69"/>
        <v>20182.617222069795</v>
      </c>
      <c r="AV102" s="1">
        <f t="shared" si="70"/>
        <v>6195.2365943301575</v>
      </c>
      <c r="AW102" s="1">
        <f t="shared" si="71"/>
        <v>2456.9980073870934</v>
      </c>
      <c r="AX102">
        <v>0.2</v>
      </c>
      <c r="AY102">
        <v>0.2</v>
      </c>
      <c r="AZ102">
        <v>0.2</v>
      </c>
      <c r="BA102">
        <f t="shared" si="124"/>
        <v>0.2</v>
      </c>
      <c r="BB102">
        <f t="shared" si="130"/>
        <v>4.000000000000001E-3</v>
      </c>
      <c r="BC102">
        <f t="shared" si="125"/>
        <v>4.000000000000001E-3</v>
      </c>
      <c r="BD102">
        <f t="shared" si="126"/>
        <v>4.000000000000001E-3</v>
      </c>
      <c r="BE102">
        <f t="shared" si="127"/>
        <v>403.652344441396</v>
      </c>
      <c r="BF102">
        <f t="shared" si="128"/>
        <v>123.90473188660317</v>
      </c>
      <c r="BG102">
        <f t="shared" si="129"/>
        <v>49.139960147741874</v>
      </c>
      <c r="BH102">
        <f t="shared" si="131"/>
        <v>305.93334140949008</v>
      </c>
      <c r="BI102">
        <f t="shared" si="132"/>
        <v>50.765066315820775</v>
      </c>
      <c r="BJ102">
        <f t="shared" si="133"/>
        <v>32.829770652511755</v>
      </c>
      <c r="BK102" s="7">
        <f t="shared" si="134"/>
        <v>4.7312931403117514E-2</v>
      </c>
      <c r="BL102" s="8">
        <f>BL$3*temperature!$I212+BL$4*temperature!$I212^2</f>
        <v>2.0526165629500355</v>
      </c>
      <c r="BM102" s="8">
        <f>BM$3*temperature!$I212+BM$4*temperature!$I212^2</f>
        <v>-0.11852995664575694</v>
      </c>
      <c r="BN102" s="8">
        <f>BN$3*temperature!$I212+BN$4*temperature!$I212^2</f>
        <v>-1.5423127424302221</v>
      </c>
      <c r="BO102" s="8"/>
      <c r="BP102" s="8"/>
      <c r="BQ102" s="8"/>
    </row>
    <row r="103" spans="1:69" x14ac:dyDescent="0.3">
      <c r="A103">
        <f t="shared" si="72"/>
        <v>2057</v>
      </c>
      <c r="B103" s="4">
        <f t="shared" si="73"/>
        <v>1157.2717065602706</v>
      </c>
      <c r="C103" s="4">
        <f t="shared" si="74"/>
        <v>2923.5537274589956</v>
      </c>
      <c r="D103" s="4">
        <f t="shared" si="75"/>
        <v>4248.6099905643132</v>
      </c>
      <c r="E103" s="11">
        <f t="shared" si="76"/>
        <v>3.6866967886983222E-4</v>
      </c>
      <c r="F103" s="11">
        <f t="shared" si="77"/>
        <v>7.263039886960896E-4</v>
      </c>
      <c r="G103" s="11">
        <f t="shared" si="78"/>
        <v>1.48272375673712E-3</v>
      </c>
      <c r="H103" s="4">
        <f t="shared" si="79"/>
        <v>102620.71514815225</v>
      </c>
      <c r="I103" s="4">
        <f t="shared" si="80"/>
        <v>31645.81249860788</v>
      </c>
      <c r="J103" s="4">
        <f t="shared" si="81"/>
        <v>12538.035702890733</v>
      </c>
      <c r="K103" s="4">
        <f t="shared" si="82"/>
        <v>88674.69459974028</v>
      </c>
      <c r="L103" s="4">
        <f t="shared" si="83"/>
        <v>10824.433360461211</v>
      </c>
      <c r="M103" s="4">
        <f t="shared" si="84"/>
        <v>2951.0912347182507</v>
      </c>
      <c r="N103" s="11">
        <f t="shared" si="85"/>
        <v>1.6547009895939491E-2</v>
      </c>
      <c r="O103" s="11">
        <f t="shared" si="86"/>
        <v>2.0876094685685409E-2</v>
      </c>
      <c r="P103" s="11">
        <f t="shared" si="87"/>
        <v>1.9086930110064904E-2</v>
      </c>
      <c r="Q103" s="4">
        <f t="shared" si="88"/>
        <v>8692.2097499468309</v>
      </c>
      <c r="R103" s="4">
        <f t="shared" si="89"/>
        <v>10662.065879843403</v>
      </c>
      <c r="S103" s="4">
        <f t="shared" si="90"/>
        <v>5200.857928647566</v>
      </c>
      <c r="T103" s="4">
        <f t="shared" si="91"/>
        <v>84.702291709797549</v>
      </c>
      <c r="U103" s="4">
        <f t="shared" si="92"/>
        <v>336.91869596688139</v>
      </c>
      <c r="V103" s="4">
        <f t="shared" si="93"/>
        <v>414.80643793736135</v>
      </c>
      <c r="W103" s="11">
        <f t="shared" si="94"/>
        <v>-1.0734613539272964E-2</v>
      </c>
      <c r="X103" s="11">
        <f t="shared" si="95"/>
        <v>-1.217998157191269E-2</v>
      </c>
      <c r="Y103" s="11">
        <f t="shared" si="96"/>
        <v>-9.7425357312937999E-3</v>
      </c>
      <c r="Z103" s="4">
        <f t="shared" si="118"/>
        <v>13222.054868870346</v>
      </c>
      <c r="AA103" s="4">
        <f t="shared" si="119"/>
        <v>24644.828620023483</v>
      </c>
      <c r="AB103" s="4">
        <f t="shared" si="120"/>
        <v>15279.948719590102</v>
      </c>
      <c r="AC103" s="12">
        <f t="shared" si="100"/>
        <v>1.9128421505261355</v>
      </c>
      <c r="AD103" s="12">
        <f t="shared" si="101"/>
        <v>2.9158194351449116</v>
      </c>
      <c r="AE103" s="12">
        <f t="shared" si="102"/>
        <v>3.711587792354059</v>
      </c>
      <c r="AF103" s="11">
        <f t="shared" si="103"/>
        <v>-4.0504037456468023E-3</v>
      </c>
      <c r="AG103" s="11">
        <f t="shared" si="104"/>
        <v>2.9673830763510267E-4</v>
      </c>
      <c r="AH103" s="11">
        <f t="shared" si="105"/>
        <v>9.7937136394747881E-3</v>
      </c>
      <c r="AI103" s="1">
        <f t="shared" si="63"/>
        <v>173183.60908476263</v>
      </c>
      <c r="AJ103" s="1">
        <f t="shared" si="64"/>
        <v>51169.15149593557</v>
      </c>
      <c r="AK103" s="1">
        <f t="shared" si="65"/>
        <v>20383.38041885446</v>
      </c>
      <c r="AL103" s="10">
        <f t="shared" si="106"/>
        <v>32.698367672643208</v>
      </c>
      <c r="AM103" s="10">
        <f t="shared" si="107"/>
        <v>6.1309306759984157</v>
      </c>
      <c r="AN103" s="10">
        <f t="shared" si="108"/>
        <v>2.1652967746275875</v>
      </c>
      <c r="AO103" s="7">
        <f t="shared" si="109"/>
        <v>1.2857792586116724E-2</v>
      </c>
      <c r="AP103" s="7">
        <f t="shared" si="110"/>
        <v>1.6197427460288155E-2</v>
      </c>
      <c r="AQ103" s="7">
        <f t="shared" si="111"/>
        <v>1.4693110405325614E-2</v>
      </c>
      <c r="AR103" s="1">
        <f t="shared" si="123"/>
        <v>102620.71514815225</v>
      </c>
      <c r="AS103" s="1">
        <f t="shared" si="121"/>
        <v>31645.81249860788</v>
      </c>
      <c r="AT103" s="1">
        <f t="shared" si="122"/>
        <v>12538.035702890733</v>
      </c>
      <c r="AU103" s="1">
        <f t="shared" si="69"/>
        <v>20524.14302963045</v>
      </c>
      <c r="AV103" s="1">
        <f t="shared" si="70"/>
        <v>6329.1624997215768</v>
      </c>
      <c r="AW103" s="1">
        <f t="shared" si="71"/>
        <v>2507.6071405781468</v>
      </c>
      <c r="AX103">
        <v>0.2</v>
      </c>
      <c r="AY103">
        <v>0.2</v>
      </c>
      <c r="AZ103">
        <v>0.2</v>
      </c>
      <c r="BA103">
        <f t="shared" si="124"/>
        <v>0.20000000000000004</v>
      </c>
      <c r="BB103">
        <f t="shared" si="130"/>
        <v>4.000000000000001E-3</v>
      </c>
      <c r="BC103">
        <f t="shared" si="125"/>
        <v>4.000000000000001E-3</v>
      </c>
      <c r="BD103">
        <f t="shared" si="126"/>
        <v>4.000000000000001E-3</v>
      </c>
      <c r="BE103">
        <f t="shared" si="127"/>
        <v>410.48286059260909</v>
      </c>
      <c r="BF103">
        <f t="shared" si="128"/>
        <v>126.58324999443155</v>
      </c>
      <c r="BG103">
        <f t="shared" si="129"/>
        <v>50.152142811562946</v>
      </c>
      <c r="BH103">
        <f t="shared" si="131"/>
        <v>310.45315169508109</v>
      </c>
      <c r="BI103">
        <f t="shared" si="132"/>
        <v>51.363006797939313</v>
      </c>
      <c r="BJ103">
        <f t="shared" si="133"/>
        <v>32.822193144708613</v>
      </c>
      <c r="BK103" s="7">
        <f t="shared" si="134"/>
        <v>4.7163445134934062E-2</v>
      </c>
      <c r="BL103" s="8">
        <f>BL$3*temperature!$I213+BL$4*temperature!$I213^2</f>
        <v>1.9260981069696363</v>
      </c>
      <c r="BM103" s="8">
        <f>BM$3*temperature!$I213+BM$4*temperature!$I213^2</f>
        <v>-0.2361324361783339</v>
      </c>
      <c r="BN103" s="8">
        <f>BN$3*temperature!$I213+BN$4*temperature!$I213^2</f>
        <v>-1.6508029198258569</v>
      </c>
      <c r="BO103" s="8"/>
      <c r="BP103" s="8"/>
      <c r="BQ103" s="8"/>
    </row>
    <row r="104" spans="1:69" x14ac:dyDescent="0.3">
      <c r="A104">
        <f t="shared" si="72"/>
        <v>2058</v>
      </c>
      <c r="B104" s="4">
        <f t="shared" si="73"/>
        <v>1157.6770249992721</v>
      </c>
      <c r="C104" s="4">
        <f t="shared" si="74"/>
        <v>2925.5709467557454</v>
      </c>
      <c r="D104" s="4">
        <f t="shared" si="75"/>
        <v>4254.5945297821272</v>
      </c>
      <c r="E104" s="11">
        <f t="shared" si="76"/>
        <v>3.5023619492634061E-4</v>
      </c>
      <c r="F104" s="11">
        <f t="shared" si="77"/>
        <v>6.8998878926128512E-4</v>
      </c>
      <c r="G104" s="11">
        <f t="shared" si="78"/>
        <v>1.4085875689002639E-3</v>
      </c>
      <c r="H104" s="4">
        <f t="shared" si="79"/>
        <v>104338.15997880496</v>
      </c>
      <c r="I104" s="4">
        <f t="shared" si="80"/>
        <v>32322.022795306246</v>
      </c>
      <c r="J104" s="4">
        <f t="shared" si="81"/>
        <v>12792.852064357437</v>
      </c>
      <c r="K104" s="4">
        <f t="shared" si="82"/>
        <v>90127.175132347955</v>
      </c>
      <c r="L104" s="4">
        <f t="shared" si="83"/>
        <v>11048.107662932982</v>
      </c>
      <c r="M104" s="4">
        <f t="shared" si="84"/>
        <v>3006.8322550615758</v>
      </c>
      <c r="N104" s="11">
        <f t="shared" si="85"/>
        <v>1.6379876346503064E-2</v>
      </c>
      <c r="O104" s="11">
        <f t="shared" si="86"/>
        <v>2.0663834772986167E-2</v>
      </c>
      <c r="P104" s="11">
        <f t="shared" si="87"/>
        <v>1.8888274170434816E-2</v>
      </c>
      <c r="Q104" s="4">
        <f t="shared" si="88"/>
        <v>8742.8121700468109</v>
      </c>
      <c r="R104" s="4">
        <f t="shared" si="89"/>
        <v>10757.255065753014</v>
      </c>
      <c r="S104" s="4">
        <f t="shared" si="90"/>
        <v>5254.8580708362479</v>
      </c>
      <c r="T104" s="4">
        <f t="shared" si="91"/>
        <v>83.79304534240211</v>
      </c>
      <c r="U104" s="4">
        <f t="shared" si="92"/>
        <v>332.8150324587719</v>
      </c>
      <c r="V104" s="4">
        <f t="shared" si="93"/>
        <v>410.76517139418593</v>
      </c>
      <c r="W104" s="11">
        <f t="shared" si="94"/>
        <v>-1.0734613539272964E-2</v>
      </c>
      <c r="X104" s="11">
        <f t="shared" si="95"/>
        <v>-1.217998157191269E-2</v>
      </c>
      <c r="Y104" s="11">
        <f t="shared" si="96"/>
        <v>-9.7425357312937999E-3</v>
      </c>
      <c r="Z104" s="4">
        <f t="shared" si="118"/>
        <v>13247.583868704842</v>
      </c>
      <c r="AA104" s="4">
        <f t="shared" si="119"/>
        <v>24878.307285819839</v>
      </c>
      <c r="AB104" s="4">
        <f t="shared" si="120"/>
        <v>15593.994535332567</v>
      </c>
      <c r="AC104" s="12">
        <f t="shared" si="100"/>
        <v>1.9050943675148133</v>
      </c>
      <c r="AD104" s="12">
        <f t="shared" si="101"/>
        <v>2.9166846704694662</v>
      </c>
      <c r="AE104" s="12">
        <f t="shared" si="102"/>
        <v>3.7479380203401451</v>
      </c>
      <c r="AF104" s="11">
        <f t="shared" si="103"/>
        <v>-4.0504037456468023E-3</v>
      </c>
      <c r="AG104" s="11">
        <f t="shared" si="104"/>
        <v>2.9673830763510267E-4</v>
      </c>
      <c r="AH104" s="11">
        <f t="shared" si="105"/>
        <v>9.7937136394747881E-3</v>
      </c>
      <c r="AI104" s="1">
        <f t="shared" si="63"/>
        <v>176389.39120591682</v>
      </c>
      <c r="AJ104" s="1">
        <f t="shared" si="64"/>
        <v>52381.398846063588</v>
      </c>
      <c r="AK104" s="1">
        <f t="shared" si="65"/>
        <v>20852.649517547161</v>
      </c>
      <c r="AL104" s="10">
        <f t="shared" si="106"/>
        <v>33.114592213788242</v>
      </c>
      <c r="AM104" s="10">
        <f t="shared" si="107"/>
        <v>6.2292429278380697</v>
      </c>
      <c r="AN104" s="10">
        <f t="shared" si="108"/>
        <v>2.1967935697517875</v>
      </c>
      <c r="AO104" s="7">
        <f t="shared" si="109"/>
        <v>1.2729214660255558E-2</v>
      </c>
      <c r="AP104" s="7">
        <f t="shared" si="110"/>
        <v>1.6035453185685274E-2</v>
      </c>
      <c r="AQ104" s="7">
        <f t="shared" si="111"/>
        <v>1.4546179301272357E-2</v>
      </c>
      <c r="AR104" s="1">
        <f t="shared" si="123"/>
        <v>104338.15997880496</v>
      </c>
      <c r="AS104" s="1">
        <f t="shared" si="121"/>
        <v>32322.022795306246</v>
      </c>
      <c r="AT104" s="1">
        <f t="shared" si="122"/>
        <v>12792.852064357437</v>
      </c>
      <c r="AU104" s="1">
        <f t="shared" si="69"/>
        <v>20867.631995760996</v>
      </c>
      <c r="AV104" s="1">
        <f t="shared" si="70"/>
        <v>6464.4045590612495</v>
      </c>
      <c r="AW104" s="1">
        <f t="shared" si="71"/>
        <v>2558.5704128714879</v>
      </c>
      <c r="AX104">
        <v>0.2</v>
      </c>
      <c r="AY104">
        <v>0.2</v>
      </c>
      <c r="AZ104">
        <v>0.2</v>
      </c>
      <c r="BA104">
        <f t="shared" si="124"/>
        <v>0.20000000000000004</v>
      </c>
      <c r="BB104">
        <f t="shared" si="130"/>
        <v>4.000000000000001E-3</v>
      </c>
      <c r="BC104">
        <f t="shared" si="125"/>
        <v>4.000000000000001E-3</v>
      </c>
      <c r="BD104">
        <f t="shared" si="126"/>
        <v>4.000000000000001E-3</v>
      </c>
      <c r="BE104">
        <f t="shared" si="127"/>
        <v>417.35263991521998</v>
      </c>
      <c r="BF104">
        <f t="shared" si="128"/>
        <v>129.28809118122501</v>
      </c>
      <c r="BG104">
        <f t="shared" si="129"/>
        <v>51.171408257429761</v>
      </c>
      <c r="BH104">
        <f t="shared" si="131"/>
        <v>315.04057196508444</v>
      </c>
      <c r="BI104">
        <f t="shared" si="132"/>
        <v>51.968202537202664</v>
      </c>
      <c r="BJ104">
        <f t="shared" si="133"/>
        <v>32.814817359007399</v>
      </c>
      <c r="BK104" s="7">
        <f t="shared" si="134"/>
        <v>4.7014303865074075E-2</v>
      </c>
      <c r="BL104" s="8">
        <f>BL$3*temperature!$I214+BL$4*temperature!$I214^2</f>
        <v>1.7941735057114307</v>
      </c>
      <c r="BM104" s="8">
        <f>BM$3*temperature!$I214+BM$4*temperature!$I214^2</f>
        <v>-0.35788096458452578</v>
      </c>
      <c r="BN104" s="8">
        <f>BN$3*temperature!$I214+BN$4*temperature!$I214^2</f>
        <v>-1.7624962570663243</v>
      </c>
      <c r="BO104" s="8"/>
      <c r="BP104" s="8"/>
      <c r="BQ104" s="8"/>
    </row>
    <row r="105" spans="1:69" x14ac:dyDescent="0.3">
      <c r="A105">
        <f t="shared" si="72"/>
        <v>2059</v>
      </c>
      <c r="B105" s="4">
        <f t="shared" si="73"/>
        <v>1158.0622123756521</v>
      </c>
      <c r="C105" s="4">
        <f t="shared" si="74"/>
        <v>2927.488627353423</v>
      </c>
      <c r="D105" s="4">
        <f t="shared" si="75"/>
        <v>4260.2878502992216</v>
      </c>
      <c r="E105" s="11">
        <f t="shared" si="76"/>
        <v>3.3272438518002357E-4</v>
      </c>
      <c r="F105" s="11">
        <f t="shared" si="77"/>
        <v>6.5548934979822086E-4</v>
      </c>
      <c r="G105" s="11">
        <f t="shared" si="78"/>
        <v>1.3381581904552506E-3</v>
      </c>
      <c r="H105" s="4">
        <f t="shared" si="79"/>
        <v>106065.22605949435</v>
      </c>
      <c r="I105" s="4">
        <f t="shared" si="80"/>
        <v>33004.751732068202</v>
      </c>
      <c r="J105" s="4">
        <f t="shared" si="81"/>
        <v>13049.413330579773</v>
      </c>
      <c r="K105" s="4">
        <f t="shared" si="82"/>
        <v>91588.538962783234</v>
      </c>
      <c r="L105" s="4">
        <f t="shared" si="83"/>
        <v>11274.083671473023</v>
      </c>
      <c r="M105" s="4">
        <f t="shared" si="84"/>
        <v>3063.0355950392523</v>
      </c>
      <c r="N105" s="11">
        <f t="shared" si="85"/>
        <v>1.6214463931542689E-2</v>
      </c>
      <c r="O105" s="11">
        <f t="shared" si="86"/>
        <v>2.0453820277132495E-2</v>
      </c>
      <c r="P105" s="11">
        <f t="shared" si="87"/>
        <v>1.8691877434488191E-2</v>
      </c>
      <c r="Q105" s="4">
        <f t="shared" si="88"/>
        <v>8792.1241148735389</v>
      </c>
      <c r="R105" s="4">
        <f t="shared" si="89"/>
        <v>10850.686785243453</v>
      </c>
      <c r="S105" s="4">
        <f t="shared" si="90"/>
        <v>5308.02212972702</v>
      </c>
      <c r="T105" s="4">
        <f t="shared" si="91"/>
        <v>82.893559383372647</v>
      </c>
      <c r="U105" s="4">
        <f t="shared" si="92"/>
        <v>328.76135149656852</v>
      </c>
      <c r="V105" s="4">
        <f t="shared" si="93"/>
        <v>406.76327703470707</v>
      </c>
      <c r="W105" s="11">
        <f t="shared" si="94"/>
        <v>-1.0734613539272964E-2</v>
      </c>
      <c r="X105" s="11">
        <f t="shared" si="95"/>
        <v>-1.217998157191269E-2</v>
      </c>
      <c r="Y105" s="11">
        <f t="shared" si="96"/>
        <v>-9.7425357312937999E-3</v>
      </c>
      <c r="Z105" s="4">
        <f t="shared" si="118"/>
        <v>13270.735338927638</v>
      </c>
      <c r="AA105" s="4">
        <f t="shared" si="119"/>
        <v>25107.865012478956</v>
      </c>
      <c r="AB105" s="4">
        <f t="shared" si="120"/>
        <v>15910.214714502565</v>
      </c>
      <c r="AC105" s="12">
        <f t="shared" si="100"/>
        <v>1.8973779661528207</v>
      </c>
      <c r="AD105" s="12">
        <f t="shared" si="101"/>
        <v>2.9175501625424864</v>
      </c>
      <c r="AE105" s="12">
        <f t="shared" si="102"/>
        <v>3.7846442520498567</v>
      </c>
      <c r="AF105" s="11">
        <f t="shared" si="103"/>
        <v>-4.0504037456468023E-3</v>
      </c>
      <c r="AG105" s="11">
        <f t="shared" si="104"/>
        <v>2.9673830763510267E-4</v>
      </c>
      <c r="AH105" s="11">
        <f t="shared" si="105"/>
        <v>9.7937136394747881E-3</v>
      </c>
      <c r="AI105" s="1">
        <f t="shared" si="63"/>
        <v>179618.08408108616</v>
      </c>
      <c r="AJ105" s="1">
        <f t="shared" si="64"/>
        <v>53607.663520518479</v>
      </c>
      <c r="AK105" s="1">
        <f t="shared" si="65"/>
        <v>21325.954978663933</v>
      </c>
      <c r="AL105" s="10">
        <f t="shared" si="106"/>
        <v>33.531899738937625</v>
      </c>
      <c r="AM105" s="10">
        <f t="shared" si="107"/>
        <v>6.3281327738561624</v>
      </c>
      <c r="AN105" s="10">
        <f t="shared" si="108"/>
        <v>2.2284289733737443</v>
      </c>
      <c r="AO105" s="7">
        <f t="shared" si="109"/>
        <v>1.2601922513653002E-2</v>
      </c>
      <c r="AP105" s="7">
        <f t="shared" si="110"/>
        <v>1.5875098653828423E-2</v>
      </c>
      <c r="AQ105" s="7">
        <f t="shared" si="111"/>
        <v>1.4400717508259633E-2</v>
      </c>
      <c r="AR105" s="1">
        <f t="shared" si="123"/>
        <v>106065.22605949435</v>
      </c>
      <c r="AS105" s="1">
        <f t="shared" si="121"/>
        <v>33004.751732068202</v>
      </c>
      <c r="AT105" s="1">
        <f t="shared" si="122"/>
        <v>13049.413330579773</v>
      </c>
      <c r="AU105" s="1">
        <f t="shared" si="69"/>
        <v>21213.045211898872</v>
      </c>
      <c r="AV105" s="1">
        <f t="shared" si="70"/>
        <v>6600.9503464136405</v>
      </c>
      <c r="AW105" s="1">
        <f t="shared" si="71"/>
        <v>2609.8826661159546</v>
      </c>
      <c r="AX105">
        <v>0.2</v>
      </c>
      <c r="AY105">
        <v>0.2</v>
      </c>
      <c r="AZ105">
        <v>0.2</v>
      </c>
      <c r="BA105">
        <f t="shared" si="124"/>
        <v>0.2</v>
      </c>
      <c r="BB105">
        <f t="shared" si="130"/>
        <v>4.000000000000001E-3</v>
      </c>
      <c r="BC105">
        <f t="shared" si="125"/>
        <v>4.000000000000001E-3</v>
      </c>
      <c r="BD105">
        <f t="shared" si="126"/>
        <v>4.000000000000001E-3</v>
      </c>
      <c r="BE105">
        <f t="shared" si="127"/>
        <v>424.26090423797751</v>
      </c>
      <c r="BF105">
        <f t="shared" si="128"/>
        <v>132.01900692827283</v>
      </c>
      <c r="BG105">
        <f t="shared" si="129"/>
        <v>52.197653322319105</v>
      </c>
      <c r="BH105">
        <f t="shared" si="131"/>
        <v>319.69660565339899</v>
      </c>
      <c r="BI105">
        <f t="shared" si="132"/>
        <v>52.580737893348378</v>
      </c>
      <c r="BJ105">
        <f t="shared" si="133"/>
        <v>32.807636011812974</v>
      </c>
      <c r="BK105" s="7">
        <f t="shared" si="134"/>
        <v>4.686556556462193E-2</v>
      </c>
      <c r="BL105" s="8">
        <f>BL$3*temperature!$I215+BL$4*temperature!$I215^2</f>
        <v>1.6567770429409361</v>
      </c>
      <c r="BM105" s="8">
        <f>BM$3*temperature!$I215+BM$4*temperature!$I215^2</f>
        <v>-0.48382036718985955</v>
      </c>
      <c r="BN105" s="8">
        <f>BN$3*temperature!$I215+BN$4*temperature!$I215^2</f>
        <v>-1.8774226086914112</v>
      </c>
      <c r="BO105" s="8"/>
      <c r="BP105" s="8"/>
      <c r="BQ105" s="8"/>
    </row>
    <row r="106" spans="1:69" x14ac:dyDescent="0.3">
      <c r="A106">
        <f t="shared" si="72"/>
        <v>2060</v>
      </c>
      <c r="B106" s="4">
        <f t="shared" si="73"/>
        <v>1158.4282621363843</v>
      </c>
      <c r="C106" s="4">
        <f t="shared" si="74"/>
        <v>2929.3116180894644</v>
      </c>
      <c r="D106" s="4">
        <f t="shared" si="75"/>
        <v>4265.7037424257678</v>
      </c>
      <c r="E106" s="11">
        <f t="shared" si="76"/>
        <v>3.1608816592102238E-4</v>
      </c>
      <c r="F106" s="11">
        <f t="shared" si="77"/>
        <v>6.2271488230830976E-4</v>
      </c>
      <c r="G106" s="11">
        <f t="shared" si="78"/>
        <v>1.271250280932488E-3</v>
      </c>
      <c r="H106" s="4">
        <f t="shared" si="79"/>
        <v>107801.71728479365</v>
      </c>
      <c r="I106" s="4">
        <f t="shared" si="80"/>
        <v>33693.935525152949</v>
      </c>
      <c r="J106" s="4">
        <f t="shared" si="81"/>
        <v>13307.693571987069</v>
      </c>
      <c r="K106" s="4">
        <f t="shared" si="82"/>
        <v>93058.604324781147</v>
      </c>
      <c r="L106" s="4">
        <f t="shared" si="83"/>
        <v>11502.339087819062</v>
      </c>
      <c r="M106" s="4">
        <f t="shared" si="84"/>
        <v>3119.694750395257</v>
      </c>
      <c r="N106" s="11">
        <f t="shared" si="85"/>
        <v>1.60507567720376E-2</v>
      </c>
      <c r="O106" s="11">
        <f t="shared" si="86"/>
        <v>2.0246028235855418E-2</v>
      </c>
      <c r="P106" s="11">
        <f t="shared" si="87"/>
        <v>1.8497713656272063E-2</v>
      </c>
      <c r="Q106" s="4">
        <f t="shared" si="88"/>
        <v>8840.1428162629509</v>
      </c>
      <c r="R106" s="4">
        <f t="shared" si="89"/>
        <v>10942.342911773972</v>
      </c>
      <c r="S106" s="4">
        <f t="shared" si="90"/>
        <v>5360.3439115972587</v>
      </c>
      <c r="T106" s="4">
        <f t="shared" si="91"/>
        <v>82.00372905849737</v>
      </c>
      <c r="U106" s="4">
        <f t="shared" si="92"/>
        <v>324.75704429378322</v>
      </c>
      <c r="V106" s="4">
        <f t="shared" si="93"/>
        <v>402.80037127401829</v>
      </c>
      <c r="W106" s="11">
        <f t="shared" si="94"/>
        <v>-1.0734613539272964E-2</v>
      </c>
      <c r="X106" s="11">
        <f t="shared" si="95"/>
        <v>-1.217998157191269E-2</v>
      </c>
      <c r="Y106" s="11">
        <f t="shared" si="96"/>
        <v>-9.7425357312937999E-3</v>
      </c>
      <c r="Z106" s="4">
        <f t="shared" si="118"/>
        <v>13291.531045240441</v>
      </c>
      <c r="AA106" s="4">
        <f t="shared" si="119"/>
        <v>25333.453571286376</v>
      </c>
      <c r="AB106" s="4">
        <f t="shared" si="120"/>
        <v>16228.576892659386</v>
      </c>
      <c r="AC106" s="12">
        <f t="shared" si="100"/>
        <v>1.8896928193318077</v>
      </c>
      <c r="AD106" s="12">
        <f t="shared" si="101"/>
        <v>2.9184159114401598</v>
      </c>
      <c r="AE106" s="12">
        <f t="shared" si="102"/>
        <v>3.8217099740817173</v>
      </c>
      <c r="AF106" s="11">
        <f t="shared" si="103"/>
        <v>-4.0504037456468023E-3</v>
      </c>
      <c r="AG106" s="11">
        <f t="shared" si="104"/>
        <v>2.9673830763510267E-4</v>
      </c>
      <c r="AH106" s="11">
        <f t="shared" si="105"/>
        <v>9.7937136394747881E-3</v>
      </c>
      <c r="AI106" s="1">
        <f t="shared" si="63"/>
        <v>182869.32088487642</v>
      </c>
      <c r="AJ106" s="1">
        <f t="shared" si="64"/>
        <v>54847.847514880275</v>
      </c>
      <c r="AK106" s="1">
        <f t="shared" si="65"/>
        <v>21803.242146913493</v>
      </c>
      <c r="AL106" s="10">
        <f t="shared" si="106"/>
        <v>33.95024047716084</v>
      </c>
      <c r="AM106" s="10">
        <f t="shared" si="107"/>
        <v>6.4275879086148588</v>
      </c>
      <c r="AN106" s="10">
        <f t="shared" si="108"/>
        <v>2.260199039745193</v>
      </c>
      <c r="AO106" s="7">
        <f t="shared" si="109"/>
        <v>1.2475903288516471E-2</v>
      </c>
      <c r="AP106" s="7">
        <f t="shared" si="110"/>
        <v>1.5716347667290138E-2</v>
      </c>
      <c r="AQ106" s="7">
        <f t="shared" si="111"/>
        <v>1.4256710333177037E-2</v>
      </c>
      <c r="AR106" s="1">
        <f t="shared" si="123"/>
        <v>107801.71728479365</v>
      </c>
      <c r="AS106" s="1">
        <f t="shared" si="121"/>
        <v>33693.935525152949</v>
      </c>
      <c r="AT106" s="1">
        <f t="shared" si="122"/>
        <v>13307.693571987069</v>
      </c>
      <c r="AU106" s="1">
        <f t="shared" si="69"/>
        <v>21560.34345695873</v>
      </c>
      <c r="AV106" s="1">
        <f t="shared" si="70"/>
        <v>6738.7871050305903</v>
      </c>
      <c r="AW106" s="1">
        <f t="shared" si="71"/>
        <v>2661.538714397414</v>
      </c>
      <c r="AX106">
        <v>0.2</v>
      </c>
      <c r="AY106">
        <v>0.2</v>
      </c>
      <c r="AZ106">
        <v>0.2</v>
      </c>
      <c r="BA106">
        <f t="shared" si="124"/>
        <v>0.19999999999999998</v>
      </c>
      <c r="BB106">
        <f t="shared" si="130"/>
        <v>4.000000000000001E-3</v>
      </c>
      <c r="BC106">
        <f t="shared" si="125"/>
        <v>4.000000000000001E-3</v>
      </c>
      <c r="BD106">
        <f t="shared" si="126"/>
        <v>4.000000000000001E-3</v>
      </c>
      <c r="BE106">
        <f t="shared" si="127"/>
        <v>431.20686913917467</v>
      </c>
      <c r="BF106">
        <f t="shared" si="128"/>
        <v>134.77574210061184</v>
      </c>
      <c r="BG106">
        <f t="shared" si="129"/>
        <v>53.230774287948286</v>
      </c>
      <c r="BH106">
        <f t="shared" si="131"/>
        <v>324.42227134817961</v>
      </c>
      <c r="BI106">
        <f t="shared" si="132"/>
        <v>53.200698326173068</v>
      </c>
      <c r="BJ106">
        <f t="shared" si="133"/>
        <v>32.800642126560071</v>
      </c>
      <c r="BK106" s="7">
        <f t="shared" si="134"/>
        <v>4.6717284109341034E-2</v>
      </c>
      <c r="BL106" s="8">
        <f>BL$3*temperature!$I216+BL$4*temperature!$I216^2</f>
        <v>1.5138458517110749</v>
      </c>
      <c r="BM106" s="8">
        <f>BM$3*temperature!$I216+BM$4*temperature!$I216^2</f>
        <v>-0.61399327505434265</v>
      </c>
      <c r="BN106" s="8">
        <f>BN$3*temperature!$I216+BN$4*temperature!$I216^2</f>
        <v>-1.9956101261872989</v>
      </c>
      <c r="BO106" s="8"/>
      <c r="BP106" s="8"/>
      <c r="BQ106" s="8"/>
    </row>
    <row r="107" spans="1:69" x14ac:dyDescent="0.3">
      <c r="A107">
        <f t="shared" si="72"/>
        <v>2061</v>
      </c>
      <c r="B107" s="4">
        <f t="shared" si="73"/>
        <v>1158.7761193278775</v>
      </c>
      <c r="C107" s="4">
        <f t="shared" si="74"/>
        <v>2931.0445377319925</v>
      </c>
      <c r="D107" s="4">
        <f t="shared" si="75"/>
        <v>4270.8553806526543</v>
      </c>
      <c r="E107" s="11">
        <f t="shared" si="76"/>
        <v>3.0028375762497126E-4</v>
      </c>
      <c r="F107" s="11">
        <f t="shared" si="77"/>
        <v>5.9157913819289426E-4</v>
      </c>
      <c r="G107" s="11">
        <f t="shared" si="78"/>
        <v>1.2076877668858637E-3</v>
      </c>
      <c r="H107" s="4">
        <f t="shared" si="79"/>
        <v>109547.43604399513</v>
      </c>
      <c r="I107" s="4">
        <f t="shared" si="80"/>
        <v>34389.508751342088</v>
      </c>
      <c r="J107" s="4">
        <f t="shared" si="81"/>
        <v>13567.666706080985</v>
      </c>
      <c r="K107" s="4">
        <f t="shared" si="82"/>
        <v>94537.188173618648</v>
      </c>
      <c r="L107" s="4">
        <f t="shared" si="83"/>
        <v>11732.850971262375</v>
      </c>
      <c r="M107" s="4">
        <f t="shared" si="84"/>
        <v>3176.8031218157594</v>
      </c>
      <c r="N107" s="11">
        <f t="shared" si="85"/>
        <v>1.5888738710040595E-2</v>
      </c>
      <c r="O107" s="11">
        <f t="shared" si="86"/>
        <v>2.0040435400432877E-2</v>
      </c>
      <c r="P107" s="11">
        <f t="shared" si="87"/>
        <v>1.8305756168377263E-2</v>
      </c>
      <c r="Q107" s="4">
        <f t="shared" si="88"/>
        <v>8886.8660292284385</v>
      </c>
      <c r="R107" s="4">
        <f t="shared" si="89"/>
        <v>11032.206317669625</v>
      </c>
      <c r="S107" s="4">
        <f t="shared" si="90"/>
        <v>5411.817632648067</v>
      </c>
      <c r="T107" s="4">
        <f t="shared" si="91"/>
        <v>81.123450718275151</v>
      </c>
      <c r="U107" s="4">
        <f t="shared" si="92"/>
        <v>320.80150947893611</v>
      </c>
      <c r="V107" s="4">
        <f t="shared" si="93"/>
        <v>398.87607426430276</v>
      </c>
      <c r="W107" s="11">
        <f t="shared" si="94"/>
        <v>-1.0734613539272964E-2</v>
      </c>
      <c r="X107" s="11">
        <f t="shared" si="95"/>
        <v>-1.217998157191269E-2</v>
      </c>
      <c r="Y107" s="11">
        <f t="shared" si="96"/>
        <v>-9.7425357312937999E-3</v>
      </c>
      <c r="Z107" s="4">
        <f t="shared" si="118"/>
        <v>13309.993425439412</v>
      </c>
      <c r="AA107" s="4">
        <f t="shared" si="119"/>
        <v>25555.027035653424</v>
      </c>
      <c r="AB107" s="4">
        <f t="shared" si="120"/>
        <v>16549.048538437586</v>
      </c>
      <c r="AC107" s="12">
        <f t="shared" si="100"/>
        <v>1.8820388004582642</v>
      </c>
      <c r="AD107" s="12">
        <f t="shared" si="101"/>
        <v>2.9192819172386959</v>
      </c>
      <c r="AE107" s="12">
        <f t="shared" si="102"/>
        <v>3.8591387071809984</v>
      </c>
      <c r="AF107" s="11">
        <f t="shared" si="103"/>
        <v>-4.0504037456468023E-3</v>
      </c>
      <c r="AG107" s="11">
        <f t="shared" si="104"/>
        <v>2.9673830763510267E-4</v>
      </c>
      <c r="AH107" s="11">
        <f t="shared" si="105"/>
        <v>9.7937136394747881E-3</v>
      </c>
      <c r="AI107" s="1">
        <f t="shared" si="63"/>
        <v>186142.73225334752</v>
      </c>
      <c r="AJ107" s="1">
        <f t="shared" si="64"/>
        <v>56101.84986842284</v>
      </c>
      <c r="AK107" s="1">
        <f t="shared" si="65"/>
        <v>22284.456646619561</v>
      </c>
      <c r="AL107" s="10">
        <f t="shared" si="106"/>
        <v>34.369564794807623</v>
      </c>
      <c r="AM107" s="10">
        <f t="shared" si="107"/>
        <v>6.5275959327863822</v>
      </c>
      <c r="AN107" s="10">
        <f t="shared" si="108"/>
        <v>2.2920998127201155</v>
      </c>
      <c r="AO107" s="7">
        <f t="shared" si="109"/>
        <v>1.2351144255631306E-2</v>
      </c>
      <c r="AP107" s="7">
        <f t="shared" si="110"/>
        <v>1.5559184190617237E-2</v>
      </c>
      <c r="AQ107" s="7">
        <f t="shared" si="111"/>
        <v>1.4114143229845267E-2</v>
      </c>
      <c r="AR107" s="1">
        <f t="shared" si="123"/>
        <v>109547.43604399513</v>
      </c>
      <c r="AS107" s="1">
        <f t="shared" si="121"/>
        <v>34389.508751342088</v>
      </c>
      <c r="AT107" s="1">
        <f t="shared" si="122"/>
        <v>13567.666706080985</v>
      </c>
      <c r="AU107" s="1">
        <f t="shared" si="69"/>
        <v>21909.487208799026</v>
      </c>
      <c r="AV107" s="1">
        <f t="shared" si="70"/>
        <v>6877.9017502684183</v>
      </c>
      <c r="AW107" s="1">
        <f t="shared" si="71"/>
        <v>2713.5333412161972</v>
      </c>
      <c r="AX107">
        <v>0.2</v>
      </c>
      <c r="AY107">
        <v>0.2</v>
      </c>
      <c r="AZ107">
        <v>0.2</v>
      </c>
      <c r="BA107">
        <f t="shared" si="124"/>
        <v>0.20000000000000004</v>
      </c>
      <c r="BB107">
        <f t="shared" si="130"/>
        <v>4.000000000000001E-3</v>
      </c>
      <c r="BC107">
        <f t="shared" si="125"/>
        <v>4.000000000000001E-3</v>
      </c>
      <c r="BD107">
        <f t="shared" si="126"/>
        <v>4.000000000000001E-3</v>
      </c>
      <c r="BE107">
        <f t="shared" si="127"/>
        <v>438.18974417598059</v>
      </c>
      <c r="BF107">
        <f t="shared" si="128"/>
        <v>137.5580350053684</v>
      </c>
      <c r="BG107">
        <f t="shared" si="129"/>
        <v>54.270666824323953</v>
      </c>
      <c r="BH107">
        <f t="shared" si="131"/>
        <v>329.21860302234847</v>
      </c>
      <c r="BI107">
        <f t="shared" si="132"/>
        <v>53.828170407901553</v>
      </c>
      <c r="BJ107">
        <f t="shared" si="133"/>
        <v>32.793829021814993</v>
      </c>
      <c r="BK107" s="7">
        <f t="shared" si="134"/>
        <v>4.6569509538364223E-2</v>
      </c>
      <c r="BL107" s="8">
        <f>BL$3*temperature!$I217+BL$4*temperature!$I217^2</f>
        <v>1.3653199839145103</v>
      </c>
      <c r="BM107" s="8">
        <f>BM$3*temperature!$I217+BM$4*temperature!$I217^2</f>
        <v>-0.74844008339535506</v>
      </c>
      <c r="BN107" s="8">
        <f>BN$3*temperature!$I217+BN$4*temperature!$I217^2</f>
        <v>-2.117085235946826</v>
      </c>
      <c r="BO107" s="8"/>
      <c r="BP107" s="8"/>
      <c r="BQ107" s="8"/>
    </row>
    <row r="108" spans="1:69" x14ac:dyDescent="0.3">
      <c r="A108">
        <f t="shared" si="72"/>
        <v>2062</v>
      </c>
      <c r="B108" s="4">
        <f t="shared" si="73"/>
        <v>1159.1066828928674</v>
      </c>
      <c r="C108" s="4">
        <f t="shared" si="74"/>
        <v>2932.6917852935467</v>
      </c>
      <c r="D108" s="4">
        <f t="shared" si="75"/>
        <v>4275.75534746014</v>
      </c>
      <c r="E108" s="11">
        <f t="shared" si="76"/>
        <v>2.8526956974372268E-4</v>
      </c>
      <c r="F108" s="11">
        <f t="shared" si="77"/>
        <v>5.6200018128324948E-4</v>
      </c>
      <c r="G108" s="11">
        <f t="shared" si="78"/>
        <v>1.1473033785415704E-3</v>
      </c>
      <c r="H108" s="4">
        <f t="shared" si="79"/>
        <v>111302.18328166871</v>
      </c>
      <c r="I108" s="4">
        <f t="shared" si="80"/>
        <v>35091.404364849979</v>
      </c>
      <c r="J108" s="4">
        <f t="shared" si="81"/>
        <v>13829.306485007797</v>
      </c>
      <c r="K108" s="4">
        <f t="shared" si="82"/>
        <v>96024.10625731507</v>
      </c>
      <c r="L108" s="4">
        <f t="shared" si="83"/>
        <v>11965.595750914383</v>
      </c>
      <c r="M108" s="4">
        <f t="shared" si="84"/>
        <v>3234.354017290209</v>
      </c>
      <c r="N108" s="11">
        <f t="shared" si="85"/>
        <v>1.5728393370084914E-2</v>
      </c>
      <c r="O108" s="11">
        <f t="shared" si="86"/>
        <v>1.9837018319083466E-2</v>
      </c>
      <c r="P108" s="11">
        <f t="shared" si="87"/>
        <v>1.8115978002928745E-2</v>
      </c>
      <c r="Q108" s="4">
        <f t="shared" si="88"/>
        <v>8932.2920232943379</v>
      </c>
      <c r="R108" s="4">
        <f t="shared" si="89"/>
        <v>11120.260863963547</v>
      </c>
      <c r="S108" s="4">
        <f t="shared" si="90"/>
        <v>5462.4379048484043</v>
      </c>
      <c r="T108" s="4">
        <f t="shared" si="91"/>
        <v>80.252621825842212</v>
      </c>
      <c r="U108" s="4">
        <f t="shared" si="92"/>
        <v>316.89415300524092</v>
      </c>
      <c r="V108" s="4">
        <f t="shared" si="93"/>
        <v>394.99000985842457</v>
      </c>
      <c r="W108" s="11">
        <f t="shared" si="94"/>
        <v>-1.0734613539272964E-2</v>
      </c>
      <c r="X108" s="11">
        <f t="shared" si="95"/>
        <v>-1.217998157191269E-2</v>
      </c>
      <c r="Y108" s="11">
        <f t="shared" si="96"/>
        <v>-9.7425357312937999E-3</v>
      </c>
      <c r="Z108" s="4">
        <f t="shared" si="118"/>
        <v>13326.145560483339</v>
      </c>
      <c r="AA108" s="4">
        <f t="shared" si="119"/>
        <v>25772.541760068416</v>
      </c>
      <c r="AB108" s="4">
        <f t="shared" si="120"/>
        <v>16871.596936035057</v>
      </c>
      <c r="AC108" s="12">
        <f t="shared" si="100"/>
        <v>1.8744157834514354</v>
      </c>
      <c r="AD108" s="12">
        <f t="shared" si="101"/>
        <v>2.9201481800143272</v>
      </c>
      <c r="AE108" s="12">
        <f t="shared" si="102"/>
        <v>3.896934006574142</v>
      </c>
      <c r="AF108" s="11">
        <f t="shared" si="103"/>
        <v>-4.0504037456468023E-3</v>
      </c>
      <c r="AG108" s="11">
        <f t="shared" si="104"/>
        <v>2.9673830763510267E-4</v>
      </c>
      <c r="AH108" s="11">
        <f t="shared" si="105"/>
        <v>9.7937136394747881E-3</v>
      </c>
      <c r="AI108" s="1">
        <f t="shared" si="63"/>
        <v>189437.94623681181</v>
      </c>
      <c r="AJ108" s="1">
        <f t="shared" si="64"/>
        <v>57369.566631848982</v>
      </c>
      <c r="AK108" s="1">
        <f t="shared" si="65"/>
        <v>22769.544323173803</v>
      </c>
      <c r="AL108" s="10">
        <f t="shared" si="106"/>
        <v>34.78982321306372</v>
      </c>
      <c r="AM108" s="10">
        <f t="shared" si="107"/>
        <v>6.6281443595521274</v>
      </c>
      <c r="AN108" s="10">
        <f t="shared" si="108"/>
        <v>2.3241273275234104</v>
      </c>
      <c r="AO108" s="7">
        <f t="shared" si="109"/>
        <v>1.2227632813074993E-2</v>
      </c>
      <c r="AP108" s="7">
        <f t="shared" si="110"/>
        <v>1.5403592348711064E-2</v>
      </c>
      <c r="AQ108" s="7">
        <f t="shared" si="111"/>
        <v>1.3973001797546814E-2</v>
      </c>
      <c r="AR108" s="1">
        <f t="shared" si="123"/>
        <v>111302.18328166871</v>
      </c>
      <c r="AS108" s="1">
        <f t="shared" si="121"/>
        <v>35091.404364849979</v>
      </c>
      <c r="AT108" s="1">
        <f t="shared" si="122"/>
        <v>13829.306485007797</v>
      </c>
      <c r="AU108" s="1">
        <f t="shared" si="69"/>
        <v>22260.436656333743</v>
      </c>
      <c r="AV108" s="1">
        <f t="shared" si="70"/>
        <v>7018.2808729699964</v>
      </c>
      <c r="AW108" s="1">
        <f t="shared" si="71"/>
        <v>2765.8612970015597</v>
      </c>
      <c r="AX108">
        <v>0.2</v>
      </c>
      <c r="AY108">
        <v>0.2</v>
      </c>
      <c r="AZ108">
        <v>0.2</v>
      </c>
      <c r="BA108">
        <f t="shared" si="124"/>
        <v>0.19999999999999998</v>
      </c>
      <c r="BB108">
        <f t="shared" si="130"/>
        <v>4.000000000000001E-3</v>
      </c>
      <c r="BC108">
        <f t="shared" si="125"/>
        <v>4.000000000000001E-3</v>
      </c>
      <c r="BD108">
        <f t="shared" si="126"/>
        <v>4.000000000000001E-3</v>
      </c>
      <c r="BE108">
        <f t="shared" si="127"/>
        <v>445.20873312667493</v>
      </c>
      <c r="BF108">
        <f t="shared" si="128"/>
        <v>140.36561745939994</v>
      </c>
      <c r="BG108">
        <f t="shared" si="129"/>
        <v>55.3172259400312</v>
      </c>
      <c r="BH108">
        <f t="shared" si="131"/>
        <v>334.0866502665811</v>
      </c>
      <c r="BI108">
        <f t="shared" si="132"/>
        <v>54.463241835494976</v>
      </c>
      <c r="BJ108">
        <f t="shared" si="133"/>
        <v>32.787190299622658</v>
      </c>
      <c r="BK108" s="7">
        <f t="shared" si="134"/>
        <v>4.642228829527803E-2</v>
      </c>
      <c r="BL108" s="8">
        <f>BL$3*temperature!$I218+BL$4*temperature!$I218^2</f>
        <v>1.2111424717290422</v>
      </c>
      <c r="BM108" s="8">
        <f>BM$3*temperature!$I218+BM$4*temperature!$I218^2</f>
        <v>-0.88719891552474905</v>
      </c>
      <c r="BN108" s="8">
        <f>BN$3*temperature!$I218+BN$4*temperature!$I218^2</f>
        <v>-2.2418726208873281</v>
      </c>
      <c r="BO108" s="8"/>
      <c r="BP108" s="8"/>
      <c r="BQ108" s="8"/>
    </row>
    <row r="109" spans="1:69" x14ac:dyDescent="0.3">
      <c r="A109">
        <f t="shared" si="72"/>
        <v>2063</v>
      </c>
      <c r="B109" s="4">
        <f t="shared" si="73"/>
        <v>1159.4208078643476</v>
      </c>
      <c r="C109" s="4">
        <f t="shared" si="74"/>
        <v>2934.2575499427803</v>
      </c>
      <c r="D109" s="4">
        <f t="shared" si="75"/>
        <v>4280.4156565883004</v>
      </c>
      <c r="E109" s="11">
        <f t="shared" si="76"/>
        <v>2.7100609125653652E-4</v>
      </c>
      <c r="F109" s="11">
        <f t="shared" si="77"/>
        <v>5.3390017221908699E-4</v>
      </c>
      <c r="G109" s="11">
        <f t="shared" si="78"/>
        <v>1.0899382096144919E-3</v>
      </c>
      <c r="H109" s="4">
        <f t="shared" si="79"/>
        <v>113065.75856115182</v>
      </c>
      <c r="I109" s="4">
        <f t="shared" si="80"/>
        <v>35799.553716451548</v>
      </c>
      <c r="J109" s="4">
        <f t="shared" si="81"/>
        <v>14092.586484748002</v>
      </c>
      <c r="K109" s="4">
        <f t="shared" si="82"/>
        <v>97519.173189084715</v>
      </c>
      <c r="L109" s="4">
        <f t="shared" si="83"/>
        <v>12200.549238477604</v>
      </c>
      <c r="M109" s="4">
        <f t="shared" si="84"/>
        <v>3292.3406545943903</v>
      </c>
      <c r="N109" s="11">
        <f t="shared" si="85"/>
        <v>1.5569704213266311E-2</v>
      </c>
      <c r="O109" s="11">
        <f t="shared" si="86"/>
        <v>1.9635753409542378E-2</v>
      </c>
      <c r="P109" s="11">
        <f t="shared" si="87"/>
        <v>1.7928351996781E-2</v>
      </c>
      <c r="Q109" s="4">
        <f t="shared" si="88"/>
        <v>8976.4195739849511</v>
      </c>
      <c r="R109" s="4">
        <f t="shared" si="89"/>
        <v>11206.491390500278</v>
      </c>
      <c r="S109" s="4">
        <f t="shared" si="90"/>
        <v>5512.1997228503178</v>
      </c>
      <c r="T109" s="4">
        <f t="shared" si="91"/>
        <v>79.391140945028368</v>
      </c>
      <c r="U109" s="4">
        <f t="shared" si="92"/>
        <v>313.03438806139019</v>
      </c>
      <c r="V109" s="4">
        <f t="shared" si="93"/>
        <v>391.14180557387476</v>
      </c>
      <c r="W109" s="11">
        <f t="shared" si="94"/>
        <v>-1.0734613539272964E-2</v>
      </c>
      <c r="X109" s="11">
        <f t="shared" si="95"/>
        <v>-1.217998157191269E-2</v>
      </c>
      <c r="Y109" s="11">
        <f t="shared" si="96"/>
        <v>-9.7425357312937999E-3</v>
      </c>
      <c r="Z109" s="4">
        <f t="shared" si="118"/>
        <v>13340.011146363917</v>
      </c>
      <c r="AA109" s="4">
        <f t="shared" si="119"/>
        <v>25985.956359783813</v>
      </c>
      <c r="AB109" s="4">
        <f t="shared" si="120"/>
        <v>17196.18916980111</v>
      </c>
      <c r="AC109" s="12">
        <f t="shared" si="100"/>
        <v>1.8668236427412443</v>
      </c>
      <c r="AD109" s="12">
        <f t="shared" si="101"/>
        <v>2.9210146998433082</v>
      </c>
      <c r="AE109" s="12">
        <f t="shared" si="102"/>
        <v>3.9350994623064603</v>
      </c>
      <c r="AF109" s="11">
        <f t="shared" si="103"/>
        <v>-4.0504037456468023E-3</v>
      </c>
      <c r="AG109" s="11">
        <f t="shared" si="104"/>
        <v>2.9673830763510267E-4</v>
      </c>
      <c r="AH109" s="11">
        <f t="shared" si="105"/>
        <v>9.7937136394747881E-3</v>
      </c>
      <c r="AI109" s="1">
        <f t="shared" si="63"/>
        <v>192754.58826946438</v>
      </c>
      <c r="AJ109" s="1">
        <f t="shared" si="64"/>
        <v>58650.890841634086</v>
      </c>
      <c r="AK109" s="1">
        <f t="shared" si="65"/>
        <v>23258.451187857983</v>
      </c>
      <c r="AL109" s="10">
        <f t="shared" si="106"/>
        <v>35.210966425106044</v>
      </c>
      <c r="AM109" s="10">
        <f t="shared" si="107"/>
        <v>6.7292206209576477</v>
      </c>
      <c r="AN109" s="10">
        <f t="shared" si="108"/>
        <v>2.3562776124953704</v>
      </c>
      <c r="AO109" s="7">
        <f t="shared" si="109"/>
        <v>1.2105356484944244E-2</v>
      </c>
      <c r="AP109" s="7">
        <f t="shared" si="110"/>
        <v>1.5249556425223954E-2</v>
      </c>
      <c r="AQ109" s="7">
        <f t="shared" si="111"/>
        <v>1.3833271779571346E-2</v>
      </c>
      <c r="AR109" s="1">
        <f t="shared" si="123"/>
        <v>113065.75856115182</v>
      </c>
      <c r="AS109" s="1">
        <f t="shared" si="121"/>
        <v>35799.553716451548</v>
      </c>
      <c r="AT109" s="1">
        <f t="shared" si="122"/>
        <v>14092.586484748002</v>
      </c>
      <c r="AU109" s="1">
        <f t="shared" si="69"/>
        <v>22613.151712230363</v>
      </c>
      <c r="AV109" s="1">
        <f t="shared" si="70"/>
        <v>7159.9107432903102</v>
      </c>
      <c r="AW109" s="1">
        <f t="shared" si="71"/>
        <v>2818.5172969496007</v>
      </c>
      <c r="AX109">
        <v>0.2</v>
      </c>
      <c r="AY109">
        <v>0.2</v>
      </c>
      <c r="AZ109">
        <v>0.2</v>
      </c>
      <c r="BA109">
        <f t="shared" si="124"/>
        <v>0.2</v>
      </c>
      <c r="BB109">
        <f t="shared" si="130"/>
        <v>4.000000000000001E-3</v>
      </c>
      <c r="BC109">
        <f t="shared" si="125"/>
        <v>4.000000000000001E-3</v>
      </c>
      <c r="BD109">
        <f t="shared" si="126"/>
        <v>4.000000000000001E-3</v>
      </c>
      <c r="BE109">
        <f t="shared" si="127"/>
        <v>452.26303424460735</v>
      </c>
      <c r="BF109">
        <f t="shared" si="128"/>
        <v>143.19821486580622</v>
      </c>
      <c r="BG109">
        <f t="shared" si="129"/>
        <v>56.370345938992024</v>
      </c>
      <c r="BH109">
        <f t="shared" si="131"/>
        <v>339.02747852491905</v>
      </c>
      <c r="BI109">
        <f t="shared" si="132"/>
        <v>55.106001442926129</v>
      </c>
      <c r="BJ109">
        <f t="shared" si="133"/>
        <v>32.780719834128227</v>
      </c>
      <c r="BK109" s="7">
        <f t="shared" si="134"/>
        <v>4.627566345294129E-2</v>
      </c>
      <c r="BL109" s="8">
        <f>BL$3*temperature!$I219+BL$4*temperature!$I219^2</f>
        <v>1.0512593811904445</v>
      </c>
      <c r="BM109" s="8">
        <f>BM$3*temperature!$I219+BM$4*temperature!$I219^2</f>
        <v>-1.0303055921433319</v>
      </c>
      <c r="BN109" s="8">
        <f>BN$3*temperature!$I219+BN$4*temperature!$I219^2</f>
        <v>-2.3699952056245133</v>
      </c>
      <c r="BO109" s="8"/>
      <c r="BP109" s="8"/>
      <c r="BQ109" s="8"/>
    </row>
    <row r="110" spans="1:69" x14ac:dyDescent="0.3">
      <c r="A110">
        <f t="shared" si="72"/>
        <v>2064</v>
      </c>
      <c r="B110" s="4">
        <f t="shared" si="73"/>
        <v>1159.7193074605452</v>
      </c>
      <c r="C110" s="4">
        <f t="shared" si="74"/>
        <v>2935.7458205234675</v>
      </c>
      <c r="D110" s="4">
        <f t="shared" si="75"/>
        <v>4284.8477757365908</v>
      </c>
      <c r="E110" s="11">
        <f t="shared" si="76"/>
        <v>2.5745578669370971E-4</v>
      </c>
      <c r="F110" s="11">
        <f t="shared" si="77"/>
        <v>5.0720516360813262E-4</v>
      </c>
      <c r="G110" s="11">
        <f t="shared" si="78"/>
        <v>1.0354412991337672E-3</v>
      </c>
      <c r="H110" s="4">
        <f t="shared" si="79"/>
        <v>114837.96013069039</v>
      </c>
      <c r="I110" s="4">
        <f t="shared" si="80"/>
        <v>36513.886574724747</v>
      </c>
      <c r="J110" s="4">
        <f t="shared" si="81"/>
        <v>14357.480095855697</v>
      </c>
      <c r="K110" s="4">
        <f t="shared" si="82"/>
        <v>99022.202520843421</v>
      </c>
      <c r="L110" s="4">
        <f t="shared" si="83"/>
        <v>12437.686641486565</v>
      </c>
      <c r="M110" s="4">
        <f t="shared" si="84"/>
        <v>3350.756163884389</v>
      </c>
      <c r="N110" s="11">
        <f t="shared" si="85"/>
        <v>1.5412654584800567E-2</v>
      </c>
      <c r="O110" s="11">
        <f t="shared" si="86"/>
        <v>1.9436617022214664E-2</v>
      </c>
      <c r="P110" s="11">
        <f t="shared" si="87"/>
        <v>1.7742850882845662E-2</v>
      </c>
      <c r="Q110" s="4">
        <f t="shared" si="88"/>
        <v>9019.2479544382259</v>
      </c>
      <c r="R110" s="4">
        <f t="shared" si="89"/>
        <v>11290.883706235809</v>
      </c>
      <c r="S110" s="4">
        <f t="shared" si="90"/>
        <v>5561.0984518941523</v>
      </c>
      <c r="T110" s="4">
        <f t="shared" si="91"/>
        <v>78.538907728541545</v>
      </c>
      <c r="U110" s="4">
        <f t="shared" si="92"/>
        <v>309.22163498342746</v>
      </c>
      <c r="V110" s="4">
        <f t="shared" si="93"/>
        <v>387.33109255706853</v>
      </c>
      <c r="W110" s="11">
        <f t="shared" si="94"/>
        <v>-1.0734613539272964E-2</v>
      </c>
      <c r="X110" s="11">
        <f t="shared" si="95"/>
        <v>-1.217998157191269E-2</v>
      </c>
      <c r="Y110" s="11">
        <f t="shared" si="96"/>
        <v>-9.7425357312937999E-3</v>
      </c>
      <c r="Z110" s="4">
        <f t="shared" si="118"/>
        <v>13351.614466712235</v>
      </c>
      <c r="AA110" s="4">
        <f t="shared" si="119"/>
        <v>26195.231691074339</v>
      </c>
      <c r="AB110" s="4">
        <f t="shared" si="120"/>
        <v>17522.792110839593</v>
      </c>
      <c r="AC110" s="12">
        <f t="shared" si="100"/>
        <v>1.8592622532662233</v>
      </c>
      <c r="AD110" s="12">
        <f t="shared" si="101"/>
        <v>2.921881476801917</v>
      </c>
      <c r="AE110" s="12">
        <f t="shared" si="102"/>
        <v>3.973638699583141</v>
      </c>
      <c r="AF110" s="11">
        <f t="shared" si="103"/>
        <v>-4.0504037456468023E-3</v>
      </c>
      <c r="AG110" s="11">
        <f t="shared" si="104"/>
        <v>2.9673830763510267E-4</v>
      </c>
      <c r="AH110" s="11">
        <f t="shared" si="105"/>
        <v>9.7937136394747881E-3</v>
      </c>
      <c r="AI110" s="1">
        <f t="shared" si="63"/>
        <v>196092.28115474829</v>
      </c>
      <c r="AJ110" s="1">
        <f t="shared" si="64"/>
        <v>59945.712500760987</v>
      </c>
      <c r="AK110" s="1">
        <f t="shared" si="65"/>
        <v>23751.123366021788</v>
      </c>
      <c r="AL110" s="10">
        <f t="shared" si="106"/>
        <v>35.632945312853799</v>
      </c>
      <c r="AM110" s="10">
        <f t="shared" si="107"/>
        <v>6.8308120742191516</v>
      </c>
      <c r="AN110" s="10">
        <f t="shared" si="108"/>
        <v>2.3885466908111206</v>
      </c>
      <c r="AO110" s="7">
        <f t="shared" si="109"/>
        <v>1.1984302920094801E-2</v>
      </c>
      <c r="AP110" s="7">
        <f t="shared" si="110"/>
        <v>1.5097060860971715E-2</v>
      </c>
      <c r="AQ110" s="7">
        <f t="shared" si="111"/>
        <v>1.3694939061775633E-2</v>
      </c>
      <c r="AR110" s="1">
        <f t="shared" si="123"/>
        <v>114837.96013069039</v>
      </c>
      <c r="AS110" s="1">
        <f t="shared" si="121"/>
        <v>36513.886574724747</v>
      </c>
      <c r="AT110" s="1">
        <f t="shared" si="122"/>
        <v>14357.480095855697</v>
      </c>
      <c r="AU110" s="1">
        <f t="shared" si="69"/>
        <v>22967.592026138082</v>
      </c>
      <c r="AV110" s="1">
        <f t="shared" si="70"/>
        <v>7302.7773149449495</v>
      </c>
      <c r="AW110" s="1">
        <f t="shared" si="71"/>
        <v>2871.4960191711398</v>
      </c>
      <c r="AX110">
        <v>0.2</v>
      </c>
      <c r="AY110">
        <v>0.2</v>
      </c>
      <c r="AZ110">
        <v>0.2</v>
      </c>
      <c r="BA110">
        <f t="shared" si="124"/>
        <v>0.2</v>
      </c>
      <c r="BB110">
        <f t="shared" si="130"/>
        <v>4.000000000000001E-3</v>
      </c>
      <c r="BC110">
        <f t="shared" si="125"/>
        <v>4.000000000000001E-3</v>
      </c>
      <c r="BD110">
        <f t="shared" si="126"/>
        <v>4.000000000000001E-3</v>
      </c>
      <c r="BE110">
        <f t="shared" si="127"/>
        <v>459.35184052276168</v>
      </c>
      <c r="BF110">
        <f t="shared" si="128"/>
        <v>146.05554629889903</v>
      </c>
      <c r="BG110">
        <f t="shared" si="129"/>
        <v>57.429920383422804</v>
      </c>
      <c r="BH110">
        <f t="shared" si="131"/>
        <v>344.04216933315524</v>
      </c>
      <c r="BI110">
        <f t="shared" si="132"/>
        <v>55.756539213457465</v>
      </c>
      <c r="BJ110">
        <f t="shared" si="133"/>
        <v>32.774411760496015</v>
      </c>
      <c r="BK110" s="7">
        <f t="shared" si="134"/>
        <v>4.6129674923323732E-2</v>
      </c>
      <c r="BL110" s="8">
        <f>BL$3*temperature!$I220+BL$4*temperature!$I220^2</f>
        <v>0.88561985813263</v>
      </c>
      <c r="BM110" s="8">
        <f>BM$3*temperature!$I220+BM$4*temperature!$I220^2</f>
        <v>-1.1777936058315213</v>
      </c>
      <c r="BN110" s="8">
        <f>BN$3*temperature!$I220+BN$4*temperature!$I220^2</f>
        <v>-2.5014741450973776</v>
      </c>
      <c r="BO110" s="8"/>
      <c r="BP110" s="8"/>
      <c r="BQ110" s="8"/>
    </row>
    <row r="111" spans="1:69" x14ac:dyDescent="0.3">
      <c r="A111">
        <f t="shared" si="72"/>
        <v>2065</v>
      </c>
      <c r="B111" s="4">
        <f t="shared" si="73"/>
        <v>1160.002955084859</v>
      </c>
      <c r="C111" s="4">
        <f t="shared" si="74"/>
        <v>2937.1603946907176</v>
      </c>
      <c r="D111" s="4">
        <f t="shared" si="75"/>
        <v>4289.0626486667152</v>
      </c>
      <c r="E111" s="11">
        <f t="shared" si="76"/>
        <v>2.4458299735902422E-4</v>
      </c>
      <c r="F111" s="11">
        <f t="shared" si="77"/>
        <v>4.8184490542772595E-4</v>
      </c>
      <c r="G111" s="11">
        <f t="shared" si="78"/>
        <v>9.8366923417707894E-4</v>
      </c>
      <c r="H111" s="4">
        <f t="shared" si="79"/>
        <v>116618.58499196458</v>
      </c>
      <c r="I111" s="4">
        <f t="shared" si="80"/>
        <v>37234.331149304351</v>
      </c>
      <c r="J111" s="4">
        <f t="shared" si="81"/>
        <v>14623.960515679611</v>
      </c>
      <c r="K111" s="4">
        <f t="shared" si="82"/>
        <v>100533.00681758476</v>
      </c>
      <c r="L111" s="4">
        <f t="shared" si="83"/>
        <v>12676.98257698491</v>
      </c>
      <c r="M111" s="4">
        <f t="shared" si="84"/>
        <v>3409.5935903910313</v>
      </c>
      <c r="N111" s="11">
        <f t="shared" si="85"/>
        <v>1.5257227755798741E-2</v>
      </c>
      <c r="O111" s="11">
        <f t="shared" si="86"/>
        <v>1.9239585494955413E-2</v>
      </c>
      <c r="P111" s="11">
        <f t="shared" si="87"/>
        <v>1.7559447369167813E-2</v>
      </c>
      <c r="Q111" s="4">
        <f t="shared" si="88"/>
        <v>9060.7769271165307</v>
      </c>
      <c r="R111" s="4">
        <f t="shared" si="89"/>
        <v>11373.424579674982</v>
      </c>
      <c r="S111" s="4">
        <f t="shared" si="90"/>
        <v>5609.1298166263723</v>
      </c>
      <c r="T111" s="4">
        <f t="shared" si="91"/>
        <v>77.695822906279034</v>
      </c>
      <c r="U111" s="4">
        <f t="shared" si="92"/>
        <v>305.4553211676926</v>
      </c>
      <c r="V111" s="4">
        <f t="shared" si="93"/>
        <v>383.55750554799022</v>
      </c>
      <c r="W111" s="11">
        <f t="shared" si="94"/>
        <v>-1.0734613539272964E-2</v>
      </c>
      <c r="X111" s="11">
        <f t="shared" si="95"/>
        <v>-1.217998157191269E-2</v>
      </c>
      <c r="Y111" s="11">
        <f t="shared" si="96"/>
        <v>-9.7425357312937999E-3</v>
      </c>
      <c r="Z111" s="4">
        <f t="shared" si="118"/>
        <v>13360.980366082807</v>
      </c>
      <c r="AA111" s="4">
        <f t="shared" si="119"/>
        <v>26400.330831916883</v>
      </c>
      <c r="AB111" s="4">
        <f t="shared" si="120"/>
        <v>17851.372405542523</v>
      </c>
      <c r="AC111" s="12">
        <f t="shared" si="100"/>
        <v>1.8517314904714541</v>
      </c>
      <c r="AD111" s="12">
        <f t="shared" si="101"/>
        <v>2.9227485109664535</v>
      </c>
      <c r="AE111" s="12">
        <f t="shared" si="102"/>
        <v>4.0125553791135928</v>
      </c>
      <c r="AF111" s="11">
        <f t="shared" si="103"/>
        <v>-4.0504037456468023E-3</v>
      </c>
      <c r="AG111" s="11">
        <f t="shared" si="104"/>
        <v>2.9673830763510267E-4</v>
      </c>
      <c r="AH111" s="11">
        <f t="shared" si="105"/>
        <v>9.7937136394747881E-3</v>
      </c>
      <c r="AI111" s="1">
        <f t="shared" si="63"/>
        <v>199450.64506541152</v>
      </c>
      <c r="AJ111" s="1">
        <f t="shared" si="64"/>
        <v>61253.918565629836</v>
      </c>
      <c r="AK111" s="1">
        <f t="shared" si="65"/>
        <v>24247.507048590749</v>
      </c>
      <c r="AL111" s="10">
        <f t="shared" si="106"/>
        <v>36.055710963312571</v>
      </c>
      <c r="AM111" s="10">
        <f t="shared" si="107"/>
        <v>6.9329060079773548</v>
      </c>
      <c r="AN111" s="10">
        <f t="shared" si="108"/>
        <v>2.4209305821742162</v>
      </c>
      <c r="AO111" s="7">
        <f t="shared" si="109"/>
        <v>1.1864459890893853E-2</v>
      </c>
      <c r="AP111" s="7">
        <f t="shared" si="110"/>
        <v>1.4946090252361998E-2</v>
      </c>
      <c r="AQ111" s="7">
        <f t="shared" si="111"/>
        <v>1.3557989671157877E-2</v>
      </c>
      <c r="AR111" s="1">
        <f t="shared" si="123"/>
        <v>116618.58499196458</v>
      </c>
      <c r="AS111" s="1">
        <f t="shared" si="121"/>
        <v>37234.331149304351</v>
      </c>
      <c r="AT111" s="1">
        <f t="shared" si="122"/>
        <v>14623.960515679611</v>
      </c>
      <c r="AU111" s="1">
        <f t="shared" si="69"/>
        <v>23323.71699839292</v>
      </c>
      <c r="AV111" s="1">
        <f t="shared" si="70"/>
        <v>7446.8662298608706</v>
      </c>
      <c r="AW111" s="1">
        <f t="shared" si="71"/>
        <v>2924.7921031359224</v>
      </c>
      <c r="AX111">
        <v>0.2</v>
      </c>
      <c r="AY111">
        <v>0.2</v>
      </c>
      <c r="AZ111">
        <v>0.2</v>
      </c>
      <c r="BA111">
        <f t="shared" si="124"/>
        <v>0.2</v>
      </c>
      <c r="BB111">
        <f t="shared" si="130"/>
        <v>4.000000000000001E-3</v>
      </c>
      <c r="BC111">
        <f t="shared" si="125"/>
        <v>4.000000000000001E-3</v>
      </c>
      <c r="BD111">
        <f t="shared" si="126"/>
        <v>4.000000000000001E-3</v>
      </c>
      <c r="BE111">
        <f t="shared" si="127"/>
        <v>466.47433996785844</v>
      </c>
      <c r="BF111">
        <f t="shared" si="128"/>
        <v>148.93732459721744</v>
      </c>
      <c r="BG111">
        <f t="shared" si="129"/>
        <v>58.495842062718459</v>
      </c>
      <c r="BH111">
        <f t="shared" si="131"/>
        <v>349.13182056012562</v>
      </c>
      <c r="BI111">
        <f t="shared" si="132"/>
        <v>56.414946291945142</v>
      </c>
      <c r="BJ111">
        <f t="shared" si="133"/>
        <v>32.768260464140319</v>
      </c>
      <c r="BK111" s="7">
        <f t="shared" si="134"/>
        <v>4.5984359653460566E-2</v>
      </c>
      <c r="BL111" s="8">
        <f>BL$3*temperature!$I221+BL$4*temperature!$I221^2</f>
        <v>0.71417616673953788</v>
      </c>
      <c r="BM111" s="8">
        <f>BM$3*temperature!$I221+BM$4*temperature!$I221^2</f>
        <v>-1.3296941005713183</v>
      </c>
      <c r="BN111" s="8">
        <f>BN$3*temperature!$I221+BN$4*temperature!$I221^2</f>
        <v>-2.6363288165361043</v>
      </c>
      <c r="BO111" s="8"/>
      <c r="BP111" s="8"/>
      <c r="BQ111" s="8"/>
    </row>
    <row r="112" spans="1:69" x14ac:dyDescent="0.3">
      <c r="A112">
        <f t="shared" si="72"/>
        <v>2066</v>
      </c>
      <c r="B112" s="4">
        <f t="shared" si="73"/>
        <v>1160.272486234574</v>
      </c>
      <c r="C112" s="4">
        <f t="shared" si="74"/>
        <v>2938.5048876746932</v>
      </c>
      <c r="D112" s="4">
        <f t="shared" si="75"/>
        <v>4293.0707166891189</v>
      </c>
      <c r="E112" s="11">
        <f t="shared" si="76"/>
        <v>2.3235384749107301E-4</v>
      </c>
      <c r="F112" s="11">
        <f t="shared" si="77"/>
        <v>4.577526601563396E-4</v>
      </c>
      <c r="G112" s="11">
        <f t="shared" si="78"/>
        <v>9.3448577246822489E-4</v>
      </c>
      <c r="H112" s="4">
        <f t="shared" si="79"/>
        <v>118407.42897074338</v>
      </c>
      <c r="I112" s="4">
        <f t="shared" si="80"/>
        <v>37960.814116045811</v>
      </c>
      <c r="J112" s="4">
        <f t="shared" si="81"/>
        <v>14892.000741999054</v>
      </c>
      <c r="K112" s="4">
        <f t="shared" si="82"/>
        <v>102051.39773245022</v>
      </c>
      <c r="L112" s="4">
        <f t="shared" si="83"/>
        <v>12918.411085606558</v>
      </c>
      <c r="M112" s="4">
        <f t="shared" si="84"/>
        <v>3468.8458972052504</v>
      </c>
      <c r="N112" s="11">
        <f t="shared" si="85"/>
        <v>1.5103406959871002E-2</v>
      </c>
      <c r="O112" s="11">
        <f t="shared" si="86"/>
        <v>1.9044635200490267E-2</v>
      </c>
      <c r="P112" s="11">
        <f t="shared" si="87"/>
        <v>1.7378114207278195E-2</v>
      </c>
      <c r="Q112" s="4">
        <f t="shared" si="88"/>
        <v>9101.0067355900665</v>
      </c>
      <c r="R112" s="4">
        <f t="shared" si="89"/>
        <v>11454.10172939224</v>
      </c>
      <c r="S112" s="4">
        <f t="shared" si="90"/>
        <v>5656.2898907570534</v>
      </c>
      <c r="T112" s="4">
        <f t="shared" si="91"/>
        <v>76.861788273764333</v>
      </c>
      <c r="U112" s="4">
        <f t="shared" si="92"/>
        <v>301.73488098482744</v>
      </c>
      <c r="V112" s="4">
        <f t="shared" si="93"/>
        <v>379.820682845183</v>
      </c>
      <c r="W112" s="11">
        <f t="shared" si="94"/>
        <v>-1.0734613539272964E-2</v>
      </c>
      <c r="X112" s="11">
        <f t="shared" si="95"/>
        <v>-1.217998157191269E-2</v>
      </c>
      <c r="Y112" s="11">
        <f t="shared" si="96"/>
        <v>-9.7425357312937999E-3</v>
      </c>
      <c r="Z112" s="4">
        <f t="shared" si="118"/>
        <v>13368.134223863215</v>
      </c>
      <c r="AA112" s="4">
        <f t="shared" si="119"/>
        <v>26601.219062954358</v>
      </c>
      <c r="AB112" s="4">
        <f t="shared" si="120"/>
        <v>18181.89646596889</v>
      </c>
      <c r="AC112" s="12">
        <f t="shared" si="100"/>
        <v>1.8442312303065165</v>
      </c>
      <c r="AD112" s="12">
        <f t="shared" si="101"/>
        <v>2.9236158024132406</v>
      </c>
      <c r="AE112" s="12">
        <f t="shared" si="102"/>
        <v>4.0518531974591658</v>
      </c>
      <c r="AF112" s="11">
        <f t="shared" si="103"/>
        <v>-4.0504037456468023E-3</v>
      </c>
      <c r="AG112" s="11">
        <f t="shared" si="104"/>
        <v>2.9673830763510267E-4</v>
      </c>
      <c r="AH112" s="11">
        <f t="shared" si="105"/>
        <v>9.7937136394747881E-3</v>
      </c>
      <c r="AI112" s="1">
        <f t="shared" si="63"/>
        <v>202829.29755726329</v>
      </c>
      <c r="AJ112" s="1">
        <f t="shared" si="64"/>
        <v>62575.392938927725</v>
      </c>
      <c r="AK112" s="1">
        <f t="shared" si="65"/>
        <v>24747.548446867597</v>
      </c>
      <c r="AL112" s="10">
        <f t="shared" si="106"/>
        <v>36.479214684508833</v>
      </c>
      <c r="AM112" s="10">
        <f t="shared" si="107"/>
        <v>7.0354896484946625</v>
      </c>
      <c r="AN112" s="10">
        <f t="shared" si="108"/>
        <v>2.4534253044836469</v>
      </c>
      <c r="AO112" s="7">
        <f t="shared" si="109"/>
        <v>1.1745815291984913E-2</v>
      </c>
      <c r="AP112" s="7">
        <f t="shared" si="110"/>
        <v>1.4796629349838377E-2</v>
      </c>
      <c r="AQ112" s="7">
        <f t="shared" si="111"/>
        <v>1.3422409774446298E-2</v>
      </c>
      <c r="AR112" s="1">
        <f t="shared" si="123"/>
        <v>118407.42897074338</v>
      </c>
      <c r="AS112" s="1">
        <f t="shared" si="121"/>
        <v>37960.814116045811</v>
      </c>
      <c r="AT112" s="1">
        <f t="shared" si="122"/>
        <v>14892.000741999054</v>
      </c>
      <c r="AU112" s="1">
        <f t="shared" si="69"/>
        <v>23681.485794148677</v>
      </c>
      <c r="AV112" s="1">
        <f t="shared" si="70"/>
        <v>7592.1628232091625</v>
      </c>
      <c r="AW112" s="1">
        <f t="shared" si="71"/>
        <v>2978.4001483998109</v>
      </c>
      <c r="AX112">
        <v>0.2</v>
      </c>
      <c r="AY112">
        <v>0.2</v>
      </c>
      <c r="AZ112">
        <v>0.2</v>
      </c>
      <c r="BA112">
        <f t="shared" si="124"/>
        <v>0.20000000000000004</v>
      </c>
      <c r="BB112">
        <f t="shared" si="130"/>
        <v>4.000000000000001E-3</v>
      </c>
      <c r="BC112">
        <f t="shared" si="125"/>
        <v>4.000000000000001E-3</v>
      </c>
      <c r="BD112">
        <f t="shared" si="126"/>
        <v>4.000000000000001E-3</v>
      </c>
      <c r="BE112">
        <f t="shared" si="127"/>
        <v>473.62971588297364</v>
      </c>
      <c r="BF112">
        <f t="shared" si="128"/>
        <v>151.84325646418327</v>
      </c>
      <c r="BG112">
        <f t="shared" si="129"/>
        <v>59.568002967996229</v>
      </c>
      <c r="BH112">
        <f t="shared" si="131"/>
        <v>354.29754665202699</v>
      </c>
      <c r="BI112">
        <f t="shared" si="132"/>
        <v>57.08131499719299</v>
      </c>
      <c r="BJ112">
        <f t="shared" si="133"/>
        <v>32.762260570282002</v>
      </c>
      <c r="BK112" s="7">
        <f t="shared" si="134"/>
        <v>4.5839751808571777E-2</v>
      </c>
      <c r="BL112" s="8">
        <f>BL$3*temperature!$I222+BL$4*temperature!$I222^2</f>
        <v>0.53688372095748704</v>
      </c>
      <c r="BM112" s="8">
        <f>BM$3*temperature!$I222+BM$4*temperature!$I222^2</f>
        <v>-1.4860358561312133</v>
      </c>
      <c r="BN112" s="8">
        <f>BN$3*temperature!$I222+BN$4*temperature!$I222^2</f>
        <v>-2.7745768146620371</v>
      </c>
      <c r="BO112" s="8"/>
      <c r="BP112" s="8"/>
      <c r="BQ112" s="8"/>
    </row>
    <row r="113" spans="1:69" x14ac:dyDescent="0.3">
      <c r="A113">
        <f t="shared" si="72"/>
        <v>2067</v>
      </c>
      <c r="B113" s="4">
        <f t="shared" si="73"/>
        <v>1160.5286003220729</v>
      </c>
      <c r="C113" s="4">
        <f t="shared" si="74"/>
        <v>2939.7827406824481</v>
      </c>
      <c r="D113" s="4">
        <f t="shared" si="75"/>
        <v>4296.8819395188175</v>
      </c>
      <c r="E113" s="11">
        <f t="shared" si="76"/>
        <v>2.2073615511651934E-4</v>
      </c>
      <c r="F113" s="11">
        <f t="shared" si="77"/>
        <v>4.3486502714852262E-4</v>
      </c>
      <c r="G113" s="11">
        <f t="shared" si="78"/>
        <v>8.8776148384481365E-4</v>
      </c>
      <c r="H113" s="4">
        <f t="shared" si="79"/>
        <v>120204.28678942939</v>
      </c>
      <c r="I113" s="4">
        <f t="shared" si="80"/>
        <v>38693.26064399915</v>
      </c>
      <c r="J113" s="4">
        <f t="shared" si="81"/>
        <v>15161.573568008118</v>
      </c>
      <c r="K113" s="4">
        <f t="shared" si="82"/>
        <v>103577.18608233352</v>
      </c>
      <c r="L113" s="4">
        <f t="shared" si="83"/>
        <v>13161.945646029884</v>
      </c>
      <c r="M113" s="4">
        <f t="shared" si="84"/>
        <v>3528.5059681453508</v>
      </c>
      <c r="N113" s="11">
        <f t="shared" si="85"/>
        <v>1.4951175425186092E-2</v>
      </c>
      <c r="O113" s="11">
        <f t="shared" si="86"/>
        <v>1.8851742587342457E-2</v>
      </c>
      <c r="P113" s="11">
        <f t="shared" si="87"/>
        <v>1.7198824251076328E-2</v>
      </c>
      <c r="Q113" s="4">
        <f t="shared" si="88"/>
        <v>9139.9380963715521</v>
      </c>
      <c r="R113" s="4">
        <f t="shared" si="89"/>
        <v>11532.903814586729</v>
      </c>
      <c r="S113" s="4">
        <f t="shared" si="90"/>
        <v>5702.5750874877731</v>
      </c>
      <c r="T113" s="4">
        <f t="shared" si="91"/>
        <v>76.03670668070805</v>
      </c>
      <c r="U113" s="4">
        <f t="shared" si="92"/>
        <v>298.05975569482899</v>
      </c>
      <c r="V113" s="4">
        <f t="shared" si="93"/>
        <v>376.1202662710794</v>
      </c>
      <c r="W113" s="11">
        <f t="shared" si="94"/>
        <v>-1.0734613539272964E-2</v>
      </c>
      <c r="X113" s="11">
        <f t="shared" si="95"/>
        <v>-1.217998157191269E-2</v>
      </c>
      <c r="Y113" s="11">
        <f t="shared" si="96"/>
        <v>-9.7425357312937999E-3</v>
      </c>
      <c r="Z113" s="4">
        <f t="shared" si="118"/>
        <v>13373.101928763252</v>
      </c>
      <c r="AA113" s="4">
        <f t="shared" si="119"/>
        <v>26797.863848617646</v>
      </c>
      <c r="AB113" s="4">
        <f t="shared" si="120"/>
        <v>18514.330461985075</v>
      </c>
      <c r="AC113" s="12">
        <f t="shared" si="100"/>
        <v>1.8367613492234443</v>
      </c>
      <c r="AD113" s="12">
        <f t="shared" si="101"/>
        <v>2.9244833512186239</v>
      </c>
      <c r="AE113" s="12">
        <f t="shared" si="102"/>
        <v>4.0915358873842713</v>
      </c>
      <c r="AF113" s="11">
        <f t="shared" si="103"/>
        <v>-4.0504037456468023E-3</v>
      </c>
      <c r="AG113" s="11">
        <f t="shared" si="104"/>
        <v>2.9673830763510267E-4</v>
      </c>
      <c r="AH113" s="11">
        <f t="shared" si="105"/>
        <v>9.7937136394747881E-3</v>
      </c>
      <c r="AI113" s="1">
        <f t="shared" si="63"/>
        <v>206227.85359568562</v>
      </c>
      <c r="AJ113" s="1">
        <f t="shared" si="64"/>
        <v>63910.016468244117</v>
      </c>
      <c r="AK113" s="1">
        <f t="shared" si="65"/>
        <v>25251.193750580649</v>
      </c>
      <c r="AL113" s="10">
        <f t="shared" si="106"/>
        <v>36.903408021012922</v>
      </c>
      <c r="AM113" s="10">
        <f t="shared" si="107"/>
        <v>7.1385501657918295</v>
      </c>
      <c r="AN113" s="10">
        <f t="shared" si="108"/>
        <v>2.4860268754735442</v>
      </c>
      <c r="AO113" s="7">
        <f t="shared" si="109"/>
        <v>1.1628357139065064E-2</v>
      </c>
      <c r="AP113" s="7">
        <f t="shared" si="110"/>
        <v>1.4648663056339993E-2</v>
      </c>
      <c r="AQ113" s="7">
        <f t="shared" si="111"/>
        <v>1.3288185676701836E-2</v>
      </c>
      <c r="AR113" s="1">
        <f t="shared" si="123"/>
        <v>120204.28678942939</v>
      </c>
      <c r="AS113" s="1">
        <f t="shared" si="121"/>
        <v>38693.26064399915</v>
      </c>
      <c r="AT113" s="1">
        <f t="shared" si="122"/>
        <v>15161.573568008118</v>
      </c>
      <c r="AU113" s="1">
        <f t="shared" si="69"/>
        <v>24040.857357885878</v>
      </c>
      <c r="AV113" s="1">
        <f t="shared" si="70"/>
        <v>7738.6521287998303</v>
      </c>
      <c r="AW113" s="1">
        <f t="shared" si="71"/>
        <v>3032.3147136016237</v>
      </c>
      <c r="AX113">
        <v>0.2</v>
      </c>
      <c r="AY113">
        <v>0.2</v>
      </c>
      <c r="AZ113">
        <v>0.2</v>
      </c>
      <c r="BA113">
        <f t="shared" si="124"/>
        <v>0.2</v>
      </c>
      <c r="BB113">
        <f t="shared" si="130"/>
        <v>4.000000000000001E-3</v>
      </c>
      <c r="BC113">
        <f t="shared" si="125"/>
        <v>4.000000000000001E-3</v>
      </c>
      <c r="BD113">
        <f t="shared" si="126"/>
        <v>4.000000000000001E-3</v>
      </c>
      <c r="BE113">
        <f t="shared" si="127"/>
        <v>480.81714715771767</v>
      </c>
      <c r="BF113">
        <f t="shared" si="128"/>
        <v>154.77304257599664</v>
      </c>
      <c r="BG113">
        <f t="shared" si="129"/>
        <v>60.646294272032485</v>
      </c>
      <c r="BH113">
        <f t="shared" si="131"/>
        <v>359.54047887989424</v>
      </c>
      <c r="BI113">
        <f t="shared" si="132"/>
        <v>57.755738834377468</v>
      </c>
      <c r="BJ113">
        <f t="shared" si="133"/>
        <v>32.75640693383739</v>
      </c>
      <c r="BK113" s="7">
        <f t="shared" si="134"/>
        <v>4.5695882943304039E-2</v>
      </c>
      <c r="BL113" s="8">
        <f>BL$3*temperature!$I223+BL$4*temperature!$I223^2</f>
        <v>0.35370110901993002</v>
      </c>
      <c r="BM113" s="8">
        <f>BM$3*temperature!$I223+BM$4*temperature!$I223^2</f>
        <v>-1.646845277142889</v>
      </c>
      <c r="BN113" s="8">
        <f>BN$3*temperature!$I223+BN$4*temperature!$I223^2</f>
        <v>-2.916233950006486</v>
      </c>
      <c r="BO113" s="8"/>
      <c r="BP113" s="8"/>
      <c r="BQ113" s="8"/>
    </row>
    <row r="114" spans="1:69" x14ac:dyDescent="0.3">
      <c r="A114">
        <f t="shared" si="72"/>
        <v>2068</v>
      </c>
      <c r="B114" s="4">
        <f t="shared" si="73"/>
        <v>1160.7719624121537</v>
      </c>
      <c r="C114" s="4">
        <f t="shared" si="74"/>
        <v>2940.9972289487187</v>
      </c>
      <c r="D114" s="4">
        <f t="shared" si="75"/>
        <v>4300.5058154910248</v>
      </c>
      <c r="E114" s="11">
        <f t="shared" si="76"/>
        <v>2.0969934736069336E-4</v>
      </c>
      <c r="F114" s="11">
        <f t="shared" si="77"/>
        <v>4.1312177579109647E-4</v>
      </c>
      <c r="G114" s="11">
        <f t="shared" si="78"/>
        <v>8.4337340965257295E-4</v>
      </c>
      <c r="H114" s="4">
        <f t="shared" si="79"/>
        <v>122008.95214126137</v>
      </c>
      <c r="I114" s="4">
        <f t="shared" si="80"/>
        <v>39431.594424095107</v>
      </c>
      <c r="J114" s="4">
        <f t="shared" si="81"/>
        <v>15432.651578582285</v>
      </c>
      <c r="K114" s="4">
        <f t="shared" si="82"/>
        <v>105110.18192386336</v>
      </c>
      <c r="L114" s="4">
        <f t="shared" si="83"/>
        <v>13407.559189775307</v>
      </c>
      <c r="M114" s="4">
        <f t="shared" si="84"/>
        <v>3588.5666106976787</v>
      </c>
      <c r="N114" s="11">
        <f t="shared" si="85"/>
        <v>1.4800516402436958E-2</v>
      </c>
      <c r="O114" s="11">
        <f t="shared" si="86"/>
        <v>1.8660884215055962E-2</v>
      </c>
      <c r="P114" s="11">
        <f t="shared" si="87"/>
        <v>1.7021550507365868E-2</v>
      </c>
      <c r="Q114" s="4">
        <f t="shared" si="88"/>
        <v>9177.572190783163</v>
      </c>
      <c r="R114" s="4">
        <f t="shared" si="89"/>
        <v>11609.820425627586</v>
      </c>
      <c r="S114" s="4">
        <f t="shared" si="90"/>
        <v>5747.9821506445451</v>
      </c>
      <c r="T114" s="4">
        <f t="shared" si="91"/>
        <v>75.220482019691602</v>
      </c>
      <c r="U114" s="4">
        <f t="shared" si="92"/>
        <v>294.42939336313719</v>
      </c>
      <c r="V114" s="4">
        <f t="shared" si="93"/>
        <v>372.45590113766968</v>
      </c>
      <c r="W114" s="11">
        <f t="shared" si="94"/>
        <v>-1.0734613539272964E-2</v>
      </c>
      <c r="X114" s="11">
        <f t="shared" si="95"/>
        <v>-1.217998157191269E-2</v>
      </c>
      <c r="Y114" s="11">
        <f t="shared" si="96"/>
        <v>-9.7425357312937999E-3</v>
      </c>
      <c r="Z114" s="4">
        <f t="shared" si="118"/>
        <v>13375.909853843477</v>
      </c>
      <c r="AA114" s="4">
        <f t="shared" si="119"/>
        <v>26990.234818291421</v>
      </c>
      <c r="AB114" s="4">
        <f t="shared" si="120"/>
        <v>18848.640315083525</v>
      </c>
      <c r="AC114" s="12">
        <f t="shared" si="100"/>
        <v>1.8293217241746904</v>
      </c>
      <c r="AD114" s="12">
        <f t="shared" si="101"/>
        <v>2.9253511574589717</v>
      </c>
      <c r="AE114" s="12">
        <f t="shared" si="102"/>
        <v>4.1316072182109469</v>
      </c>
      <c r="AF114" s="11">
        <f t="shared" si="103"/>
        <v>-4.0504037456468023E-3</v>
      </c>
      <c r="AG114" s="11">
        <f t="shared" si="104"/>
        <v>2.9673830763510267E-4</v>
      </c>
      <c r="AH114" s="11">
        <f t="shared" si="105"/>
        <v>9.7937136394747881E-3</v>
      </c>
      <c r="AI114" s="1">
        <f t="shared" si="63"/>
        <v>209645.92559400294</v>
      </c>
      <c r="AJ114" s="1">
        <f t="shared" si="64"/>
        <v>65257.666950219536</v>
      </c>
      <c r="AK114" s="1">
        <f t="shared" si="65"/>
        <v>25758.389089124208</v>
      </c>
      <c r="AL114" s="10">
        <f t="shared" si="106"/>
        <v>37.328242769048728</v>
      </c>
      <c r="AM114" s="10">
        <f t="shared" si="107"/>
        <v>7.2420746797203996</v>
      </c>
      <c r="AN114" s="10">
        <f t="shared" si="108"/>
        <v>2.5187313143249219</v>
      </c>
      <c r="AO114" s="7">
        <f t="shared" si="109"/>
        <v>1.1512073567674414E-2</v>
      </c>
      <c r="AP114" s="7">
        <f t="shared" si="110"/>
        <v>1.4502176425776593E-2</v>
      </c>
      <c r="AQ114" s="7">
        <f t="shared" si="111"/>
        <v>1.3155303819934818E-2</v>
      </c>
      <c r="AR114" s="1">
        <f t="shared" si="123"/>
        <v>122008.95214126137</v>
      </c>
      <c r="AS114" s="1">
        <f t="shared" si="121"/>
        <v>39431.594424095107</v>
      </c>
      <c r="AT114" s="1">
        <f t="shared" si="122"/>
        <v>15432.651578582285</v>
      </c>
      <c r="AU114" s="1">
        <f t="shared" si="69"/>
        <v>24401.790428252276</v>
      </c>
      <c r="AV114" s="1">
        <f t="shared" si="70"/>
        <v>7886.3188848190221</v>
      </c>
      <c r="AW114" s="1">
        <f t="shared" si="71"/>
        <v>3086.5303157164572</v>
      </c>
      <c r="AX114">
        <v>0.2</v>
      </c>
      <c r="AY114">
        <v>0.2</v>
      </c>
      <c r="AZ114">
        <v>0.2</v>
      </c>
      <c r="BA114">
        <f t="shared" si="124"/>
        <v>0.2</v>
      </c>
      <c r="BB114">
        <f t="shared" si="130"/>
        <v>4.000000000000001E-3</v>
      </c>
      <c r="BC114">
        <f t="shared" si="125"/>
        <v>4.000000000000001E-3</v>
      </c>
      <c r="BD114">
        <f t="shared" si="126"/>
        <v>4.000000000000001E-3</v>
      </c>
      <c r="BE114">
        <f t="shared" si="127"/>
        <v>488.03580856504561</v>
      </c>
      <c r="BF114">
        <f t="shared" si="128"/>
        <v>157.72637769638047</v>
      </c>
      <c r="BG114">
        <f t="shared" si="129"/>
        <v>61.730606314329151</v>
      </c>
      <c r="BH114">
        <f t="shared" si="131"/>
        <v>364.86176559033242</v>
      </c>
      <c r="BI114">
        <f t="shared" si="132"/>
        <v>58.438312507562351</v>
      </c>
      <c r="BJ114">
        <f t="shared" si="133"/>
        <v>32.750694629643689</v>
      </c>
      <c r="BK114" s="7">
        <f t="shared" si="134"/>
        <v>4.5552782161930788E-2</v>
      </c>
      <c r="BL114" s="8">
        <f>BL$3*temperature!$I224+BL$4*temperature!$I224^2</f>
        <v>0.16459011133953538</v>
      </c>
      <c r="BM114" s="8">
        <f>BM$3*temperature!$I224+BM$4*temperature!$I224^2</f>
        <v>-1.8121463866961207</v>
      </c>
      <c r="BN114" s="8">
        <f>BN$3*temperature!$I224+BN$4*temperature!$I224^2</f>
        <v>-3.0613142502329191</v>
      </c>
      <c r="BO114" s="8"/>
      <c r="BP114" s="8"/>
      <c r="BQ114" s="8"/>
    </row>
    <row r="115" spans="1:69" x14ac:dyDescent="0.3">
      <c r="A115">
        <f t="shared" si="72"/>
        <v>2069</v>
      </c>
      <c r="B115" s="4">
        <f t="shared" si="73"/>
        <v>1161.0032048789585</v>
      </c>
      <c r="C115" s="4">
        <f t="shared" si="74"/>
        <v>2942.1514694466478</v>
      </c>
      <c r="D115" s="4">
        <f t="shared" si="75"/>
        <v>4303.951401131224</v>
      </c>
      <c r="E115" s="11">
        <f t="shared" si="76"/>
        <v>1.992143799926587E-4</v>
      </c>
      <c r="F115" s="11">
        <f t="shared" si="77"/>
        <v>3.9246568700154164E-4</v>
      </c>
      <c r="G115" s="11">
        <f t="shared" si="78"/>
        <v>8.0120473916994424E-4</v>
      </c>
      <c r="H115" s="4">
        <f t="shared" si="79"/>
        <v>123821.21776595885</v>
      </c>
      <c r="I115" s="4">
        <f t="shared" si="80"/>
        <v>40175.737699447105</v>
      </c>
      <c r="J115" s="4">
        <f t="shared" si="81"/>
        <v>15705.207147763054</v>
      </c>
      <c r="K115" s="4">
        <f t="shared" si="82"/>
        <v>106650.19462962459</v>
      </c>
      <c r="L115" s="4">
        <f t="shared" si="83"/>
        <v>13655.224116317593</v>
      </c>
      <c r="M115" s="4">
        <f t="shared" si="84"/>
        <v>3649.0205590228538</v>
      </c>
      <c r="N115" s="11">
        <f t="shared" si="85"/>
        <v>1.4651413189225915E-2</v>
      </c>
      <c r="O115" s="11">
        <f t="shared" si="86"/>
        <v>1.8472036784380252E-2</v>
      </c>
      <c r="P115" s="11">
        <f t="shared" si="87"/>
        <v>1.6846266179080915E-2</v>
      </c>
      <c r="Q115" s="4">
        <f t="shared" si="88"/>
        <v>9213.9106568395764</v>
      </c>
      <c r="R115" s="4">
        <f t="shared" si="89"/>
        <v>11684.842074549711</v>
      </c>
      <c r="S115" s="4">
        <f t="shared" si="90"/>
        <v>5792.5081464543209</v>
      </c>
      <c r="T115" s="4">
        <f t="shared" si="91"/>
        <v>74.41301921497238</v>
      </c>
      <c r="U115" s="4">
        <f t="shared" si="92"/>
        <v>290.84324877774475</v>
      </c>
      <c r="V115" s="4">
        <f t="shared" si="93"/>
        <v>368.82723621250472</v>
      </c>
      <c r="W115" s="11">
        <f t="shared" si="94"/>
        <v>-1.0734613539272964E-2</v>
      </c>
      <c r="X115" s="11">
        <f t="shared" si="95"/>
        <v>-1.217998157191269E-2</v>
      </c>
      <c r="Y115" s="11">
        <f t="shared" si="96"/>
        <v>-9.7425357312937999E-3</v>
      </c>
      <c r="Z115" s="4">
        <f t="shared" si="118"/>
        <v>13376.58483204744</v>
      </c>
      <c r="AA115" s="4">
        <f t="shared" si="119"/>
        <v>27178.303747420592</v>
      </c>
      <c r="AB115" s="4">
        <f t="shared" si="120"/>
        <v>19184.791693797266</v>
      </c>
      <c r="AC115" s="12">
        <f t="shared" si="100"/>
        <v>1.8219122326111001</v>
      </c>
      <c r="AD115" s="12">
        <f t="shared" si="101"/>
        <v>2.9262192212106743</v>
      </c>
      <c r="AE115" s="12">
        <f t="shared" si="102"/>
        <v>4.1720709961768918</v>
      </c>
      <c r="AF115" s="11">
        <f t="shared" si="103"/>
        <v>-4.0504037456468023E-3</v>
      </c>
      <c r="AG115" s="11">
        <f t="shared" si="104"/>
        <v>2.9673830763510267E-4</v>
      </c>
      <c r="AH115" s="11">
        <f t="shared" si="105"/>
        <v>9.7937136394747881E-3</v>
      </c>
      <c r="AI115" s="1">
        <f t="shared" si="63"/>
        <v>213083.12346285494</v>
      </c>
      <c r="AJ115" s="1">
        <f t="shared" si="64"/>
        <v>66618.219140016605</v>
      </c>
      <c r="AK115" s="1">
        <f t="shared" si="65"/>
        <v>26269.080495928243</v>
      </c>
      <c r="AL115" s="10">
        <f t="shared" si="106"/>
        <v>37.753670991188933</v>
      </c>
      <c r="AM115" s="10">
        <f t="shared" si="107"/>
        <v>7.3460502659674152</v>
      </c>
      <c r="AN115" s="10">
        <f t="shared" si="108"/>
        <v>2.5515346432488428</v>
      </c>
      <c r="AO115" s="7">
        <f t="shared" si="109"/>
        <v>1.1396952831997669E-2</v>
      </c>
      <c r="AP115" s="7">
        <f t="shared" si="110"/>
        <v>1.4357154661518826E-2</v>
      </c>
      <c r="AQ115" s="7">
        <f t="shared" si="111"/>
        <v>1.302375078173547E-2</v>
      </c>
      <c r="AR115" s="1">
        <f t="shared" si="123"/>
        <v>123821.21776595885</v>
      </c>
      <c r="AS115" s="1">
        <f t="shared" si="121"/>
        <v>40175.737699447105</v>
      </c>
      <c r="AT115" s="1">
        <f t="shared" si="122"/>
        <v>15705.207147763054</v>
      </c>
      <c r="AU115" s="1">
        <f t="shared" si="69"/>
        <v>24764.243553191773</v>
      </c>
      <c r="AV115" s="1">
        <f t="shared" si="70"/>
        <v>8035.1475398894218</v>
      </c>
      <c r="AW115" s="1">
        <f t="shared" si="71"/>
        <v>3141.0414295526111</v>
      </c>
      <c r="AX115">
        <v>0.2</v>
      </c>
      <c r="AY115">
        <v>0.2</v>
      </c>
      <c r="AZ115">
        <v>0.2</v>
      </c>
      <c r="BA115">
        <f t="shared" si="124"/>
        <v>0.2</v>
      </c>
      <c r="BB115">
        <f t="shared" si="130"/>
        <v>4.000000000000001E-3</v>
      </c>
      <c r="BC115">
        <f t="shared" si="125"/>
        <v>4.000000000000001E-3</v>
      </c>
      <c r="BD115">
        <f t="shared" si="126"/>
        <v>4.000000000000001E-3</v>
      </c>
      <c r="BE115">
        <f t="shared" si="127"/>
        <v>495.28487106383551</v>
      </c>
      <c r="BF115">
        <f t="shared" si="128"/>
        <v>160.70295079778845</v>
      </c>
      <c r="BG115">
        <f t="shared" si="129"/>
        <v>62.820828591052233</v>
      </c>
      <c r="BH115">
        <f t="shared" si="131"/>
        <v>370.26257245963012</v>
      </c>
      <c r="BI115">
        <f t="shared" si="132"/>
        <v>59.12913193231946</v>
      </c>
      <c r="BJ115">
        <f t="shared" si="133"/>
        <v>32.745118943023577</v>
      </c>
      <c r="BK115" s="7">
        <f t="shared" si="134"/>
        <v>4.5410476268341798E-2</v>
      </c>
      <c r="BL115" s="8">
        <f>BL$3*temperature!$I225+BL$4*temperature!$I225^2</f>
        <v>-3.0484287975518498E-2</v>
      </c>
      <c r="BM115" s="8">
        <f>BM$3*temperature!$I225+BM$4*temperature!$I225^2</f>
        <v>-1.9819608242763405</v>
      </c>
      <c r="BN115" s="8">
        <f>BN$3*temperature!$I225+BN$4*temperature!$I225^2</f>
        <v>-3.2098299643454693</v>
      </c>
      <c r="BO115" s="8"/>
      <c r="BP115" s="8"/>
      <c r="BQ115" s="8"/>
    </row>
    <row r="116" spans="1:69" x14ac:dyDescent="0.3">
      <c r="A116">
        <f t="shared" si="72"/>
        <v>2070</v>
      </c>
      <c r="B116" s="4">
        <f t="shared" si="73"/>
        <v>1161.2229289859065</v>
      </c>
      <c r="C116" s="4">
        <f t="shared" si="74"/>
        <v>2943.2484282694809</v>
      </c>
      <c r="D116" s="4">
        <f t="shared" si="75"/>
        <v>4307.2273300779807</v>
      </c>
      <c r="E116" s="11">
        <f t="shared" si="76"/>
        <v>1.8925366099302576E-4</v>
      </c>
      <c r="F116" s="11">
        <f t="shared" si="77"/>
        <v>3.7284240265146454E-4</v>
      </c>
      <c r="G116" s="11">
        <f t="shared" si="78"/>
        <v>7.6114450221144696E-4</v>
      </c>
      <c r="H116" s="4">
        <f t="shared" si="79"/>
        <v>125640.8755265989</v>
      </c>
      <c r="I116" s="4">
        <f t="shared" si="80"/>
        <v>40925.611297173215</v>
      </c>
      <c r="J116" s="4">
        <f t="shared" si="81"/>
        <v>15979.212437397166</v>
      </c>
      <c r="K116" s="4">
        <f t="shared" si="82"/>
        <v>108197.03296448066</v>
      </c>
      <c r="L116" s="4">
        <f t="shared" si="83"/>
        <v>13904.912308484923</v>
      </c>
      <c r="M116" s="4">
        <f t="shared" si="84"/>
        <v>3709.8604770201132</v>
      </c>
      <c r="N116" s="11">
        <f t="shared" si="85"/>
        <v>1.4503849151217718E-2</v>
      </c>
      <c r="O116" s="11">
        <f t="shared" si="86"/>
        <v>1.8285177162999489E-2</v>
      </c>
      <c r="P116" s="11">
        <f t="shared" si="87"/>
        <v>1.6672944702057713E-2</v>
      </c>
      <c r="Q116" s="4">
        <f t="shared" si="88"/>
        <v>9248.9555811328009</v>
      </c>
      <c r="R116" s="4">
        <f t="shared" si="89"/>
        <v>11757.960185464168</v>
      </c>
      <c r="S116" s="4">
        <f t="shared" si="90"/>
        <v>5836.1504559071991</v>
      </c>
      <c r="T116" s="4">
        <f t="shared" si="91"/>
        <v>73.614224211409152</v>
      </c>
      <c r="U116" s="4">
        <f t="shared" si="92"/>
        <v>287.30078336731663</v>
      </c>
      <c r="V116" s="4">
        <f t="shared" si="93"/>
        <v>365.23392368503005</v>
      </c>
      <c r="W116" s="11">
        <f t="shared" si="94"/>
        <v>-1.0734613539272964E-2</v>
      </c>
      <c r="X116" s="11">
        <f t="shared" si="95"/>
        <v>-1.217998157191269E-2</v>
      </c>
      <c r="Y116" s="11">
        <f t="shared" si="96"/>
        <v>-9.7425357312937999E-3</v>
      </c>
      <c r="Z116" s="4">
        <f t="shared" si="118"/>
        <v>13375.154132207146</v>
      </c>
      <c r="AA116" s="4">
        <f t="shared" si="119"/>
        <v>27362.044538464212</v>
      </c>
      <c r="AB116" s="4">
        <f t="shared" si="120"/>
        <v>19522.750010629708</v>
      </c>
      <c r="AC116" s="12">
        <f t="shared" si="100"/>
        <v>1.8145327524798924</v>
      </c>
      <c r="AD116" s="12">
        <f t="shared" si="101"/>
        <v>2.9270875425501459</v>
      </c>
      <c r="AE116" s="12">
        <f t="shared" si="102"/>
        <v>4.2129310647970062</v>
      </c>
      <c r="AF116" s="11">
        <f t="shared" si="103"/>
        <v>-4.0504037456468023E-3</v>
      </c>
      <c r="AG116" s="11">
        <f t="shared" si="104"/>
        <v>2.9673830763510267E-4</v>
      </c>
      <c r="AH116" s="11">
        <f t="shared" si="105"/>
        <v>9.7937136394747881E-3</v>
      </c>
      <c r="AI116" s="1">
        <f t="shared" si="63"/>
        <v>216539.05466976122</v>
      </c>
      <c r="AJ116" s="1">
        <f t="shared" si="64"/>
        <v>67991.544765904371</v>
      </c>
      <c r="AK116" s="1">
        <f t="shared" si="65"/>
        <v>26783.213875888028</v>
      </c>
      <c r="AL116" s="10">
        <f t="shared" si="106"/>
        <v>38.179645030635058</v>
      </c>
      <c r="AM116" s="10">
        <f t="shared" si="107"/>
        <v>7.4504639619890041</v>
      </c>
      <c r="AN116" s="10">
        <f t="shared" si="108"/>
        <v>2.5844328890404338</v>
      </c>
      <c r="AO116" s="7">
        <f t="shared" si="109"/>
        <v>1.1282983303677692E-2</v>
      </c>
      <c r="AP116" s="7">
        <f t="shared" si="110"/>
        <v>1.4213583114903637E-2</v>
      </c>
      <c r="AQ116" s="7">
        <f t="shared" si="111"/>
        <v>1.2893513273918116E-2</v>
      </c>
      <c r="AR116" s="1">
        <f t="shared" si="123"/>
        <v>125640.8755265989</v>
      </c>
      <c r="AS116" s="1">
        <f t="shared" si="121"/>
        <v>40925.611297173215</v>
      </c>
      <c r="AT116" s="1">
        <f t="shared" si="122"/>
        <v>15979.212437397166</v>
      </c>
      <c r="AU116" s="1">
        <f t="shared" si="69"/>
        <v>25128.17510531978</v>
      </c>
      <c r="AV116" s="1">
        <f t="shared" si="70"/>
        <v>8185.1222594346436</v>
      </c>
      <c r="AW116" s="1">
        <f t="shared" si="71"/>
        <v>3195.8424874794332</v>
      </c>
      <c r="AX116">
        <v>0.2</v>
      </c>
      <c r="AY116">
        <v>0.2</v>
      </c>
      <c r="AZ116">
        <v>0.2</v>
      </c>
      <c r="BA116">
        <f t="shared" si="124"/>
        <v>0.2</v>
      </c>
      <c r="BB116">
        <f t="shared" si="130"/>
        <v>4.000000000000001E-3</v>
      </c>
      <c r="BC116">
        <f t="shared" si="125"/>
        <v>4.000000000000001E-3</v>
      </c>
      <c r="BD116">
        <f t="shared" si="126"/>
        <v>4.000000000000001E-3</v>
      </c>
      <c r="BE116">
        <f t="shared" si="127"/>
        <v>502.56350210639573</v>
      </c>
      <c r="BF116">
        <f t="shared" si="128"/>
        <v>163.70244518869291</v>
      </c>
      <c r="BG116">
        <f t="shared" si="129"/>
        <v>63.916849749588678</v>
      </c>
      <c r="BH116">
        <f t="shared" si="131"/>
        <v>375.74408275133908</v>
      </c>
      <c r="BI116">
        <f t="shared" si="132"/>
        <v>59.828294248468197</v>
      </c>
      <c r="BJ116">
        <f t="shared" si="133"/>
        <v>32.739675360688103</v>
      </c>
      <c r="BK116" s="7">
        <f t="shared" si="134"/>
        <v>4.5268989906502827E-2</v>
      </c>
      <c r="BL116" s="8">
        <f>BL$3*temperature!$I226+BL$4*temperature!$I226^2</f>
        <v>-0.23155389572257512</v>
      </c>
      <c r="BM116" s="8">
        <f>BM$3*temperature!$I226+BM$4*temperature!$I226^2</f>
        <v>-2.1563078478679678</v>
      </c>
      <c r="BN116" s="8">
        <f>BN$3*temperature!$I226+BN$4*temperature!$I226^2</f>
        <v>-3.3617915696652183</v>
      </c>
      <c r="BO116" s="8"/>
      <c r="BP116" s="8"/>
      <c r="BQ116" s="8"/>
    </row>
    <row r="117" spans="1:69" x14ac:dyDescent="0.3">
      <c r="A117">
        <f t="shared" si="72"/>
        <v>2071</v>
      </c>
      <c r="B117" s="4">
        <f t="shared" si="73"/>
        <v>1161.4317063919191</v>
      </c>
      <c r="C117" s="4">
        <f t="shared" si="74"/>
        <v>2944.2909276942974</v>
      </c>
      <c r="D117" s="4">
        <f t="shared" si="75"/>
        <v>4310.3418313599414</v>
      </c>
      <c r="E117" s="11">
        <f t="shared" si="76"/>
        <v>1.7979097794337446E-4</v>
      </c>
      <c r="F117" s="11">
        <f t="shared" si="77"/>
        <v>3.542002825188913E-4</v>
      </c>
      <c r="G117" s="11">
        <f t="shared" si="78"/>
        <v>7.2308727710087455E-4</v>
      </c>
      <c r="H117" s="4">
        <f t="shared" si="79"/>
        <v>127467.71648752995</v>
      </c>
      <c r="I117" s="4">
        <f t="shared" si="80"/>
        <v>41681.134661646596</v>
      </c>
      <c r="J117" s="4">
        <f t="shared" si="81"/>
        <v>16254.639396867693</v>
      </c>
      <c r="K117" s="4">
        <f t="shared" si="82"/>
        <v>109750.50516187357</v>
      </c>
      <c r="L117" s="4">
        <f t="shared" si="83"/>
        <v>14156.595148118564</v>
      </c>
      <c r="M117" s="4">
        <f t="shared" si="84"/>
        <v>3771.0789614426581</v>
      </c>
      <c r="N117" s="11">
        <f t="shared" si="85"/>
        <v>1.4357807740466244E-2</v>
      </c>
      <c r="O117" s="11">
        <f t="shared" si="86"/>
        <v>1.810028240739503E-2</v>
      </c>
      <c r="P117" s="11">
        <f t="shared" si="87"/>
        <v>1.6501559776101793E-2</v>
      </c>
      <c r="Q117" s="4">
        <f t="shared" si="88"/>
        <v>9282.7094907069768</v>
      </c>
      <c r="R117" s="4">
        <f t="shared" si="89"/>
        <v>11829.167084852099</v>
      </c>
      <c r="S117" s="4">
        <f t="shared" si="90"/>
        <v>5878.906767649808</v>
      </c>
      <c r="T117" s="4">
        <f t="shared" si="91"/>
        <v>72.824003963506286</v>
      </c>
      <c r="U117" s="4">
        <f t="shared" si="92"/>
        <v>283.8014651203066</v>
      </c>
      <c r="V117" s="4">
        <f t="shared" si="93"/>
        <v>361.67561913324801</v>
      </c>
      <c r="W117" s="11">
        <f t="shared" si="94"/>
        <v>-1.0734613539272964E-2</v>
      </c>
      <c r="X117" s="11">
        <f t="shared" si="95"/>
        <v>-1.217998157191269E-2</v>
      </c>
      <c r="Y117" s="11">
        <f t="shared" si="96"/>
        <v>-9.7425357312937999E-3</v>
      </c>
      <c r="Z117" s="4">
        <f t="shared" si="118"/>
        <v>13371.645435494715</v>
      </c>
      <c r="AA117" s="4">
        <f t="shared" si="119"/>
        <v>27541.433201612745</v>
      </c>
      <c r="AB117" s="4">
        <f t="shared" si="120"/>
        <v>19862.480420420492</v>
      </c>
      <c r="AC117" s="12">
        <f t="shared" si="100"/>
        <v>1.8071831622226491</v>
      </c>
      <c r="AD117" s="12">
        <f t="shared" si="101"/>
        <v>2.9279561215538221</v>
      </c>
      <c r="AE117" s="12">
        <f t="shared" si="102"/>
        <v>4.2541913052284759</v>
      </c>
      <c r="AF117" s="11">
        <f t="shared" si="103"/>
        <v>-4.0504037456468023E-3</v>
      </c>
      <c r="AG117" s="11">
        <f t="shared" si="104"/>
        <v>2.9673830763510267E-4</v>
      </c>
      <c r="AH117" s="11">
        <f t="shared" si="105"/>
        <v>9.7937136394747881E-3</v>
      </c>
      <c r="AI117" s="1">
        <f t="shared" si="63"/>
        <v>220013.32430810487</v>
      </c>
      <c r="AJ117" s="1">
        <f t="shared" si="64"/>
        <v>69377.512548748578</v>
      </c>
      <c r="AK117" s="1">
        <f t="shared" si="65"/>
        <v>27300.734975778658</v>
      </c>
      <c r="AL117" s="10">
        <f t="shared" si="106"/>
        <v>38.606117525081849</v>
      </c>
      <c r="AM117" s="10">
        <f t="shared" si="107"/>
        <v>7.5553027728696458</v>
      </c>
      <c r="AN117" s="10">
        <f t="shared" si="108"/>
        <v>2.617422084603223</v>
      </c>
      <c r="AO117" s="7">
        <f t="shared" si="109"/>
        <v>1.1170153470640916E-2</v>
      </c>
      <c r="AP117" s="7">
        <f t="shared" si="110"/>
        <v>1.40714472837546E-2</v>
      </c>
      <c r="AQ117" s="7">
        <f t="shared" si="111"/>
        <v>1.2764578141178935E-2</v>
      </c>
      <c r="AR117" s="1">
        <f t="shared" si="123"/>
        <v>127467.71648752995</v>
      </c>
      <c r="AS117" s="1">
        <f t="shared" si="121"/>
        <v>41681.134661646596</v>
      </c>
      <c r="AT117" s="1">
        <f t="shared" si="122"/>
        <v>16254.639396867693</v>
      </c>
      <c r="AU117" s="1">
        <f t="shared" si="69"/>
        <v>25493.543297505992</v>
      </c>
      <c r="AV117" s="1">
        <f t="shared" si="70"/>
        <v>8336.2269323293203</v>
      </c>
      <c r="AW117" s="1">
        <f t="shared" si="71"/>
        <v>3250.9278793735389</v>
      </c>
      <c r="AX117">
        <v>0.2</v>
      </c>
      <c r="AY117">
        <v>0.2</v>
      </c>
      <c r="AZ117">
        <v>0.2</v>
      </c>
      <c r="BA117">
        <f t="shared" si="124"/>
        <v>0.2</v>
      </c>
      <c r="BB117">
        <f t="shared" si="130"/>
        <v>4.000000000000001E-3</v>
      </c>
      <c r="BC117">
        <f t="shared" si="125"/>
        <v>4.000000000000001E-3</v>
      </c>
      <c r="BD117">
        <f t="shared" si="126"/>
        <v>4.000000000000001E-3</v>
      </c>
      <c r="BE117">
        <f t="shared" si="127"/>
        <v>509.87086595011993</v>
      </c>
      <c r="BF117">
        <f t="shared" si="128"/>
        <v>166.72453864658644</v>
      </c>
      <c r="BG117">
        <f t="shared" si="129"/>
        <v>65.018557587470781</v>
      </c>
      <c r="BH117">
        <f t="shared" si="131"/>
        <v>381.30749757743337</v>
      </c>
      <c r="BI117">
        <f t="shared" si="132"/>
        <v>60.53589783295066</v>
      </c>
      <c r="BJ117">
        <f t="shared" si="133"/>
        <v>32.734359561973747</v>
      </c>
      <c r="BK117" s="7">
        <f t="shared" si="134"/>
        <v>4.5128345692098087E-2</v>
      </c>
      <c r="BL117" s="8">
        <f>BL$3*temperature!$I227+BL$4*temperature!$I227^2</f>
        <v>-0.43864731006373248</v>
      </c>
      <c r="BM117" s="8">
        <f>BM$3*temperature!$I227+BM$4*temperature!$I227^2</f>
        <v>-2.3352043400456139</v>
      </c>
      <c r="BN117" s="8">
        <f>BN$3*temperature!$I227+BN$4*temperature!$I227^2</f>
        <v>-3.5172077814547835</v>
      </c>
      <c r="BO117" s="8"/>
      <c r="BP117" s="8"/>
      <c r="BQ117" s="8"/>
    </row>
    <row r="118" spans="1:69" x14ac:dyDescent="0.3">
      <c r="A118">
        <f t="shared" si="72"/>
        <v>2072</v>
      </c>
      <c r="B118" s="4">
        <f t="shared" si="73"/>
        <v>1161.6300805871103</v>
      </c>
      <c r="C118" s="4">
        <f t="shared" si="74"/>
        <v>2945.2816529387837</v>
      </c>
      <c r="D118" s="4">
        <f t="shared" si="75"/>
        <v>4313.3027470312427</v>
      </c>
      <c r="E118" s="11">
        <f t="shared" si="76"/>
        <v>1.7080142904620573E-4</v>
      </c>
      <c r="F118" s="11">
        <f t="shared" si="77"/>
        <v>3.364902683929467E-4</v>
      </c>
      <c r="G118" s="11">
        <f t="shared" si="78"/>
        <v>6.8693291324583075E-4</v>
      </c>
      <c r="H118" s="4">
        <f t="shared" si="79"/>
        <v>129301.53099313438</v>
      </c>
      <c r="I118" s="4">
        <f t="shared" si="80"/>
        <v>42442.22588908187</v>
      </c>
      <c r="J118" s="4">
        <f t="shared" si="81"/>
        <v>16531.45976385671</v>
      </c>
      <c r="K118" s="4">
        <f t="shared" si="82"/>
        <v>111310.41899998223</v>
      </c>
      <c r="L118" s="4">
        <f t="shared" si="83"/>
        <v>14410.243531966893</v>
      </c>
      <c r="M118" s="4">
        <f t="shared" si="84"/>
        <v>3832.6685450574905</v>
      </c>
      <c r="N118" s="11">
        <f t="shared" si="85"/>
        <v>1.4213272511209851E-2</v>
      </c>
      <c r="O118" s="11">
        <f t="shared" si="86"/>
        <v>1.7917329781239166E-2</v>
      </c>
      <c r="P118" s="11">
        <f t="shared" si="87"/>
        <v>1.633208539109221E-2</v>
      </c>
      <c r="Q118" s="4">
        <f t="shared" si="88"/>
        <v>9315.175344912901</v>
      </c>
      <c r="R118" s="4">
        <f t="shared" si="89"/>
        <v>11898.455991714098</v>
      </c>
      <c r="S118" s="4">
        <f t="shared" si="90"/>
        <v>5920.7750713591349</v>
      </c>
      <c r="T118" s="4">
        <f t="shared" si="91"/>
        <v>72.042266424575558</v>
      </c>
      <c r="U118" s="4">
        <f t="shared" si="92"/>
        <v>280.34476850505945</v>
      </c>
      <c r="V118" s="4">
        <f t="shared" si="93"/>
        <v>358.15198149070454</v>
      </c>
      <c r="W118" s="11">
        <f t="shared" si="94"/>
        <v>-1.0734613539272964E-2</v>
      </c>
      <c r="X118" s="11">
        <f t="shared" si="95"/>
        <v>-1.217998157191269E-2</v>
      </c>
      <c r="Y118" s="11">
        <f t="shared" si="96"/>
        <v>-9.7425357312937999E-3</v>
      </c>
      <c r="Z118" s="4">
        <f t="shared" si="118"/>
        <v>13366.086812297595</v>
      </c>
      <c r="AA118" s="4">
        <f t="shared" si="119"/>
        <v>27716.447835195155</v>
      </c>
      <c r="AB118" s="4">
        <f t="shared" si="120"/>
        <v>20203.947820068883</v>
      </c>
      <c r="AC118" s="12">
        <f t="shared" si="100"/>
        <v>1.7998633407733127</v>
      </c>
      <c r="AD118" s="12">
        <f t="shared" si="101"/>
        <v>2.9288249582981618</v>
      </c>
      <c r="AE118" s="12">
        <f t="shared" si="102"/>
        <v>4.2958556366394269</v>
      </c>
      <c r="AF118" s="11">
        <f t="shared" si="103"/>
        <v>-4.0504037456468023E-3</v>
      </c>
      <c r="AG118" s="11">
        <f t="shared" si="104"/>
        <v>2.9673830763510267E-4</v>
      </c>
      <c r="AH118" s="11">
        <f t="shared" si="105"/>
        <v>9.7937136394747881E-3</v>
      </c>
      <c r="AI118" s="1">
        <f t="shared" si="63"/>
        <v>223505.53517480037</v>
      </c>
      <c r="AJ118" s="1">
        <f t="shared" si="64"/>
        <v>70775.988226203044</v>
      </c>
      <c r="AK118" s="1">
        <f t="shared" si="65"/>
        <v>27821.589357574332</v>
      </c>
      <c r="AL118" s="10">
        <f t="shared" si="106"/>
        <v>39.033041420166008</v>
      </c>
      <c r="AM118" s="10">
        <f t="shared" si="107"/>
        <v>7.6605536771040734</v>
      </c>
      <c r="AN118" s="10">
        <f t="shared" si="108"/>
        <v>2.6504982704433142</v>
      </c>
      <c r="AO118" s="7">
        <f t="shared" si="109"/>
        <v>1.1058451935934506E-2</v>
      </c>
      <c r="AP118" s="7">
        <f t="shared" si="110"/>
        <v>1.3930732810917055E-2</v>
      </c>
      <c r="AQ118" s="7">
        <f t="shared" si="111"/>
        <v>1.2636932359767145E-2</v>
      </c>
      <c r="AR118" s="1">
        <f t="shared" si="123"/>
        <v>129301.53099313438</v>
      </c>
      <c r="AS118" s="1">
        <f t="shared" si="121"/>
        <v>42442.22588908187</v>
      </c>
      <c r="AT118" s="1">
        <f t="shared" si="122"/>
        <v>16531.45976385671</v>
      </c>
      <c r="AU118" s="1">
        <f t="shared" si="69"/>
        <v>25860.306198626877</v>
      </c>
      <c r="AV118" s="1">
        <f t="shared" si="70"/>
        <v>8488.4451778163748</v>
      </c>
      <c r="AW118" s="1">
        <f t="shared" si="71"/>
        <v>3306.291952771342</v>
      </c>
      <c r="AX118">
        <v>0.2</v>
      </c>
      <c r="AY118">
        <v>0.2</v>
      </c>
      <c r="AZ118">
        <v>0.2</v>
      </c>
      <c r="BA118">
        <f t="shared" si="124"/>
        <v>0.2</v>
      </c>
      <c r="BB118">
        <f t="shared" si="130"/>
        <v>4.000000000000001E-3</v>
      </c>
      <c r="BC118">
        <f t="shared" si="125"/>
        <v>4.000000000000001E-3</v>
      </c>
      <c r="BD118">
        <f t="shared" si="126"/>
        <v>4.000000000000001E-3</v>
      </c>
      <c r="BE118">
        <f t="shared" si="127"/>
        <v>517.20612397253763</v>
      </c>
      <c r="BF118">
        <f t="shared" si="128"/>
        <v>169.76890355632753</v>
      </c>
      <c r="BG118">
        <f t="shared" si="129"/>
        <v>66.125839055426852</v>
      </c>
      <c r="BH118">
        <f t="shared" si="131"/>
        <v>386.9540361631328</v>
      </c>
      <c r="BI118">
        <f t="shared" si="132"/>
        <v>61.252042312850065</v>
      </c>
      <c r="BJ118">
        <f t="shared" si="133"/>
        <v>32.729167410412273</v>
      </c>
      <c r="BK118" s="7">
        <f t="shared" si="134"/>
        <v>4.4988564335935538E-2</v>
      </c>
      <c r="BL118" s="8">
        <f>BL$3*temperature!$I228+BL$4*temperature!$I228^2</f>
        <v>-0.65178992658385759</v>
      </c>
      <c r="BM118" s="8">
        <f>BM$3*temperature!$I228+BM$4*temperature!$I228^2</f>
        <v>-2.5186648178747966</v>
      </c>
      <c r="BN118" s="8">
        <f>BN$3*temperature!$I228+BN$4*temperature!$I228^2</f>
        <v>-3.676085565070994</v>
      </c>
      <c r="BO118" s="8"/>
      <c r="BP118" s="8"/>
      <c r="BQ118" s="8"/>
    </row>
    <row r="119" spans="1:69" x14ac:dyDescent="0.3">
      <c r="A119">
        <f t="shared" si="72"/>
        <v>2073</v>
      </c>
      <c r="B119" s="4">
        <f t="shared" si="73"/>
        <v>1161.8185682610083</v>
      </c>
      <c r="C119" s="4">
        <f t="shared" si="74"/>
        <v>2946.2231586219796</v>
      </c>
      <c r="D119" s="4">
        <f t="shared" si="75"/>
        <v>4316.117549171885</v>
      </c>
      <c r="E119" s="11">
        <f t="shared" si="76"/>
        <v>1.6226135759389544E-4</v>
      </c>
      <c r="F119" s="11">
        <f t="shared" si="77"/>
        <v>3.1966575497329933E-4</v>
      </c>
      <c r="G119" s="11">
        <f t="shared" si="78"/>
        <v>6.5258626758353923E-4</v>
      </c>
      <c r="H119" s="4">
        <f t="shared" si="79"/>
        <v>131142.10874726463</v>
      </c>
      <c r="I119" s="4">
        <f t="shared" si="80"/>
        <v>43208.801763368436</v>
      </c>
      <c r="J119" s="4">
        <f t="shared" si="81"/>
        <v>16809.64506607956</v>
      </c>
      <c r="K119" s="4">
        <f t="shared" si="82"/>
        <v>112876.58187763006</v>
      </c>
      <c r="L119" s="4">
        <f t="shared" si="83"/>
        <v>14665.827887789141</v>
      </c>
      <c r="M119" s="4">
        <f t="shared" si="84"/>
        <v>3894.6216998433592</v>
      </c>
      <c r="N119" s="11">
        <f t="shared" si="85"/>
        <v>1.4070227133437418E-2</v>
      </c>
      <c r="O119" s="11">
        <f t="shared" si="86"/>
        <v>1.773629677078481E-2</v>
      </c>
      <c r="P119" s="11">
        <f t="shared" si="87"/>
        <v>1.616449584865931E-2</v>
      </c>
      <c r="Q119" s="4">
        <f t="shared" si="88"/>
        <v>9346.3565272341639</v>
      </c>
      <c r="R119" s="4">
        <f t="shared" si="89"/>
        <v>11965.821007550829</v>
      </c>
      <c r="S119" s="4">
        <f t="shared" si="90"/>
        <v>5961.7536515489719</v>
      </c>
      <c r="T119" s="4">
        <f t="shared" si="91"/>
        <v>71.268920536014406</v>
      </c>
      <c r="U119" s="4">
        <f t="shared" si="92"/>
        <v>276.93017439088567</v>
      </c>
      <c r="V119" s="4">
        <f t="shared" si="93"/>
        <v>354.6626730137977</v>
      </c>
      <c r="W119" s="11">
        <f t="shared" si="94"/>
        <v>-1.0734613539272964E-2</v>
      </c>
      <c r="X119" s="11">
        <f t="shared" si="95"/>
        <v>-1.217998157191269E-2</v>
      </c>
      <c r="Y119" s="11">
        <f t="shared" si="96"/>
        <v>-9.7425357312937999E-3</v>
      </c>
      <c r="Z119" s="4">
        <f t="shared" si="118"/>
        <v>13358.50669949749</v>
      </c>
      <c r="AA119" s="4">
        <f t="shared" si="119"/>
        <v>27887.068605709617</v>
      </c>
      <c r="AB119" s="4">
        <f t="shared" si="120"/>
        <v>20547.116849539467</v>
      </c>
      <c r="AC119" s="12">
        <f t="shared" si="100"/>
        <v>1.792573167556192</v>
      </c>
      <c r="AD119" s="12">
        <f t="shared" si="101"/>
        <v>2.9296940528596465</v>
      </c>
      <c r="AE119" s="12">
        <f t="shared" si="102"/>
        <v>4.3379280165811975</v>
      </c>
      <c r="AF119" s="11">
        <f t="shared" si="103"/>
        <v>-4.0504037456468023E-3</v>
      </c>
      <c r="AG119" s="11">
        <f t="shared" si="104"/>
        <v>2.9673830763510267E-4</v>
      </c>
      <c r="AH119" s="11">
        <f t="shared" si="105"/>
        <v>9.7937136394747881E-3</v>
      </c>
      <c r="AI119" s="1">
        <f t="shared" si="63"/>
        <v>227015.28785594722</v>
      </c>
      <c r="AJ119" s="1">
        <f t="shared" si="64"/>
        <v>72186.834581399118</v>
      </c>
      <c r="AK119" s="1">
        <f t="shared" si="65"/>
        <v>28345.72237458824</v>
      </c>
      <c r="AL119" s="10">
        <f t="shared" si="106"/>
        <v>39.460369982499671</v>
      </c>
      <c r="AM119" s="10">
        <f t="shared" si="107"/>
        <v>7.7662036322989048</v>
      </c>
      <c r="AN119" s="10">
        <f t="shared" si="108"/>
        <v>2.6836574961329536</v>
      </c>
      <c r="AO119" s="7">
        <f t="shared" si="109"/>
        <v>1.094786741657516E-2</v>
      </c>
      <c r="AP119" s="7">
        <f t="shared" si="110"/>
        <v>1.3791425482807885E-2</v>
      </c>
      <c r="AQ119" s="7">
        <f t="shared" si="111"/>
        <v>1.2510563036169473E-2</v>
      </c>
      <c r="AR119" s="1">
        <f t="shared" si="123"/>
        <v>131142.10874726463</v>
      </c>
      <c r="AS119" s="1">
        <f t="shared" si="121"/>
        <v>43208.801763368436</v>
      </c>
      <c r="AT119" s="1">
        <f t="shared" si="122"/>
        <v>16809.64506607956</v>
      </c>
      <c r="AU119" s="1">
        <f t="shared" si="69"/>
        <v>26228.421749452929</v>
      </c>
      <c r="AV119" s="1">
        <f t="shared" si="70"/>
        <v>8641.7603526736875</v>
      </c>
      <c r="AW119" s="1">
        <f t="shared" si="71"/>
        <v>3361.9290132159122</v>
      </c>
      <c r="AX119">
        <v>0.2</v>
      </c>
      <c r="AY119">
        <v>0.2</v>
      </c>
      <c r="AZ119">
        <v>0.2</v>
      </c>
      <c r="BA119">
        <f t="shared" si="124"/>
        <v>0.2</v>
      </c>
      <c r="BB119">
        <f t="shared" si="130"/>
        <v>4.000000000000001E-3</v>
      </c>
      <c r="BC119">
        <f t="shared" si="125"/>
        <v>4.000000000000001E-3</v>
      </c>
      <c r="BD119">
        <f t="shared" si="126"/>
        <v>4.000000000000001E-3</v>
      </c>
      <c r="BE119">
        <f t="shared" si="127"/>
        <v>524.56843498905869</v>
      </c>
      <c r="BF119">
        <f t="shared" si="128"/>
        <v>172.83520705347379</v>
      </c>
      <c r="BG119">
        <f t="shared" si="129"/>
        <v>67.238580264318259</v>
      </c>
      <c r="BH119">
        <f t="shared" si="131"/>
        <v>392.68493611549519</v>
      </c>
      <c r="BI119">
        <f t="shared" si="132"/>
        <v>61.976828578564678</v>
      </c>
      <c r="BJ119">
        <f t="shared" si="133"/>
        <v>32.72409494562509</v>
      </c>
      <c r="BK119" s="7">
        <f t="shared" si="134"/>
        <v>4.4849664759703395E-2</v>
      </c>
      <c r="BL119" s="8">
        <f>BL$3*temperature!$I229+BL$4*temperature!$I229^2</f>
        <v>-0.87100394968855532</v>
      </c>
      <c r="BM119" s="8">
        <f>BM$3*temperature!$I229+BM$4*temperature!$I229^2</f>
        <v>-2.7067014464437928</v>
      </c>
      <c r="BN119" s="8">
        <f>BN$3*temperature!$I229+BN$4*temperature!$I229^2</f>
        <v>-3.8384301505251415</v>
      </c>
      <c r="BO119" s="8"/>
      <c r="BP119" s="8"/>
      <c r="BQ119" s="8"/>
    </row>
    <row r="120" spans="1:69" x14ac:dyDescent="0.3">
      <c r="A120">
        <f t="shared" si="72"/>
        <v>2074</v>
      </c>
      <c r="B120" s="4">
        <f t="shared" si="73"/>
        <v>1161.9976606062639</v>
      </c>
      <c r="C120" s="4">
        <f t="shared" si="74"/>
        <v>2947.1178749397845</v>
      </c>
      <c r="D120" s="4">
        <f t="shared" si="75"/>
        <v>4318.7933562616581</v>
      </c>
      <c r="E120" s="11">
        <f t="shared" si="76"/>
        <v>1.5414828971420066E-4</v>
      </c>
      <c r="F120" s="11">
        <f t="shared" si="77"/>
        <v>3.0368246722463436E-4</v>
      </c>
      <c r="G120" s="11">
        <f t="shared" si="78"/>
        <v>6.1995695420436229E-4</v>
      </c>
      <c r="H120" s="4">
        <f t="shared" si="79"/>
        <v>132989.23889318132</v>
      </c>
      <c r="I120" s="4">
        <f t="shared" si="80"/>
        <v>43980.777793063302</v>
      </c>
      <c r="J120" s="4">
        <f t="shared" si="81"/>
        <v>17089.166623933135</v>
      </c>
      <c r="K120" s="4">
        <f t="shared" si="82"/>
        <v>114448.80088983582</v>
      </c>
      <c r="L120" s="4">
        <f t="shared" si="83"/>
        <v>14923.318190644788</v>
      </c>
      <c r="M120" s="4">
        <f t="shared" si="84"/>
        <v>3956.9308402209585</v>
      </c>
      <c r="N120" s="11">
        <f t="shared" si="85"/>
        <v>1.3928655404450652E-2</v>
      </c>
      <c r="O120" s="11">
        <f t="shared" si="86"/>
        <v>1.7557161097603968E-2</v>
      </c>
      <c r="P120" s="11">
        <f t="shared" si="87"/>
        <v>1.599876578002557E-2</v>
      </c>
      <c r="Q120" s="4">
        <f t="shared" si="88"/>
        <v>9376.2568370778863</v>
      </c>
      <c r="R120" s="4">
        <f t="shared" si="89"/>
        <v>12031.257106154135</v>
      </c>
      <c r="S120" s="4">
        <f t="shared" si="90"/>
        <v>6001.841081764619</v>
      </c>
      <c r="T120" s="4">
        <f t="shared" si="91"/>
        <v>70.50387621669914</v>
      </c>
      <c r="U120" s="4">
        <f t="shared" si="92"/>
        <v>273.55716997009813</v>
      </c>
      <c r="V120" s="4">
        <f t="shared" si="93"/>
        <v>351.20735924940459</v>
      </c>
      <c r="W120" s="11">
        <f t="shared" si="94"/>
        <v>-1.0734613539272964E-2</v>
      </c>
      <c r="X120" s="11">
        <f t="shared" si="95"/>
        <v>-1.217998157191269E-2</v>
      </c>
      <c r="Y120" s="11">
        <f t="shared" si="96"/>
        <v>-9.7425357312937999E-3</v>
      </c>
      <c r="Z120" s="4">
        <f t="shared" si="118"/>
        <v>13348.933878136806</v>
      </c>
      <c r="AA120" s="4">
        <f t="shared" si="119"/>
        <v>28053.277727420238</v>
      </c>
      <c r="AB120" s="4">
        <f t="shared" si="120"/>
        <v>20891.951894075086</v>
      </c>
      <c r="AC120" s="12">
        <f t="shared" si="100"/>
        <v>1.7853125224839765</v>
      </c>
      <c r="AD120" s="12">
        <f t="shared" si="101"/>
        <v>2.9305634053147807</v>
      </c>
      <c r="AE120" s="12">
        <f t="shared" si="102"/>
        <v>4.3804124413642489</v>
      </c>
      <c r="AF120" s="11">
        <f t="shared" si="103"/>
        <v>-4.0504037456468023E-3</v>
      </c>
      <c r="AG120" s="11">
        <f t="shared" si="104"/>
        <v>2.9673830763510267E-4</v>
      </c>
      <c r="AH120" s="11">
        <f t="shared" si="105"/>
        <v>9.7937136394747881E-3</v>
      </c>
      <c r="AI120" s="1">
        <f t="shared" si="63"/>
        <v>230542.18081980542</v>
      </c>
      <c r="AJ120" s="1">
        <f t="shared" si="64"/>
        <v>73609.911475932895</v>
      </c>
      <c r="AK120" s="1">
        <f t="shared" si="65"/>
        <v>28873.079150345329</v>
      </c>
      <c r="AL120" s="10">
        <f t="shared" si="106"/>
        <v>39.888056812289307</v>
      </c>
      <c r="AM120" s="10">
        <f t="shared" si="107"/>
        <v>7.8722395807912759</v>
      </c>
      <c r="AN120" s="10">
        <f t="shared" si="108"/>
        <v>2.7168958217430852</v>
      </c>
      <c r="AO120" s="7">
        <f t="shared" si="109"/>
        <v>1.0838388742409407E-2</v>
      </c>
      <c r="AP120" s="7">
        <f t="shared" si="110"/>
        <v>1.3653511227979807E-2</v>
      </c>
      <c r="AQ120" s="7">
        <f t="shared" si="111"/>
        <v>1.2385457405807777E-2</v>
      </c>
      <c r="AR120" s="1">
        <f t="shared" si="123"/>
        <v>132989.23889318132</v>
      </c>
      <c r="AS120" s="1">
        <f t="shared" si="121"/>
        <v>43980.777793063302</v>
      </c>
      <c r="AT120" s="1">
        <f t="shared" si="122"/>
        <v>17089.166623933135</v>
      </c>
      <c r="AU120" s="1">
        <f t="shared" si="69"/>
        <v>26597.847778636264</v>
      </c>
      <c r="AV120" s="1">
        <f t="shared" si="70"/>
        <v>8796.1555586126615</v>
      </c>
      <c r="AW120" s="1">
        <f t="shared" si="71"/>
        <v>3417.8333247866271</v>
      </c>
      <c r="AX120">
        <v>0.2</v>
      </c>
      <c r="AY120">
        <v>0.2</v>
      </c>
      <c r="AZ120">
        <v>0.2</v>
      </c>
      <c r="BA120">
        <f t="shared" si="124"/>
        <v>0.20000000000000004</v>
      </c>
      <c r="BB120">
        <f t="shared" si="130"/>
        <v>4.000000000000001E-3</v>
      </c>
      <c r="BC120">
        <f t="shared" si="125"/>
        <v>4.000000000000001E-3</v>
      </c>
      <c r="BD120">
        <f t="shared" si="126"/>
        <v>4.000000000000001E-3</v>
      </c>
      <c r="BE120">
        <f t="shared" si="127"/>
        <v>531.95695557272541</v>
      </c>
      <c r="BF120">
        <f t="shared" si="128"/>
        <v>175.92311117225324</v>
      </c>
      <c r="BG120">
        <f t="shared" si="129"/>
        <v>68.356666495732554</v>
      </c>
      <c r="BH120">
        <f t="shared" si="131"/>
        <v>398.50145369584669</v>
      </c>
      <c r="BI120">
        <f t="shared" si="132"/>
        <v>62.710358797146881</v>
      </c>
      <c r="BJ120">
        <f t="shared" si="133"/>
        <v>32.71913837553798</v>
      </c>
      <c r="BK120" s="7">
        <f t="shared" si="134"/>
        <v>4.4711664204575702E-2</v>
      </c>
      <c r="BL120" s="8">
        <f>BL$3*temperature!$I230+BL$4*temperature!$I230^2</f>
        <v>-1.096308409084223</v>
      </c>
      <c r="BM120" s="8">
        <f>BM$3*temperature!$I230+BM$4*temperature!$I230^2</f>
        <v>-2.8993240558486928</v>
      </c>
      <c r="BN120" s="8">
        <f>BN$3*temperature!$I230+BN$4*temperature!$I230^2</f>
        <v>-4.0042450493302741</v>
      </c>
      <c r="BO120" s="8"/>
      <c r="BP120" s="8"/>
      <c r="BQ120" s="8"/>
    </row>
    <row r="121" spans="1:69" x14ac:dyDescent="0.3">
      <c r="A121">
        <f t="shared" si="72"/>
        <v>2075</v>
      </c>
      <c r="B121" s="4">
        <f t="shared" si="73"/>
        <v>1162.1678245606965</v>
      </c>
      <c r="C121" s="4">
        <f t="shared" si="74"/>
        <v>2947.9681135658748</v>
      </c>
      <c r="D121" s="4">
        <f t="shared" si="75"/>
        <v>4321.3369489378947</v>
      </c>
      <c r="E121" s="11">
        <f t="shared" si="76"/>
        <v>1.4644087522849061E-4</v>
      </c>
      <c r="F121" s="11">
        <f t="shared" si="77"/>
        <v>2.8849834386340264E-4</v>
      </c>
      <c r="G121" s="11">
        <f t="shared" si="78"/>
        <v>5.8895910649414413E-4</v>
      </c>
      <c r="H121" s="4">
        <f t="shared" si="79"/>
        <v>134842.71009383845</v>
      </c>
      <c r="I121" s="4">
        <f t="shared" si="80"/>
        <v>44758.068249457327</v>
      </c>
      <c r="J121" s="4">
        <f t="shared" si="81"/>
        <v>17369.995554001693</v>
      </c>
      <c r="K121" s="4">
        <f t="shared" si="82"/>
        <v>116026.88290291418</v>
      </c>
      <c r="L121" s="4">
        <f t="shared" si="83"/>
        <v>15182.683979345278</v>
      </c>
      <c r="M121" s="4">
        <f t="shared" si="84"/>
        <v>4019.5883263097362</v>
      </c>
      <c r="N121" s="11">
        <f t="shared" si="85"/>
        <v>1.3788541258700882E-2</v>
      </c>
      <c r="O121" s="11">
        <f t="shared" si="86"/>
        <v>1.7379900728986764E-2</v>
      </c>
      <c r="P121" s="11">
        <f t="shared" si="87"/>
        <v>1.5834870160449599E-2</v>
      </c>
      <c r="Q121" s="4">
        <f t="shared" si="88"/>
        <v>9404.8804815251897</v>
      </c>
      <c r="R121" s="4">
        <f t="shared" si="89"/>
        <v>12094.760123190677</v>
      </c>
      <c r="S121" s="4">
        <f t="shared" si="90"/>
        <v>6041.0362191243776</v>
      </c>
      <c r="T121" s="4">
        <f t="shared" si="91"/>
        <v>69.747044352492139</v>
      </c>
      <c r="U121" s="4">
        <f t="shared" si="92"/>
        <v>270.22524868099777</v>
      </c>
      <c r="V121" s="4">
        <f t="shared" si="93"/>
        <v>347.78570900282392</v>
      </c>
      <c r="W121" s="11">
        <f t="shared" si="94"/>
        <v>-1.0734613539272964E-2</v>
      </c>
      <c r="X121" s="11">
        <f t="shared" si="95"/>
        <v>-1.217998157191269E-2</v>
      </c>
      <c r="Y121" s="11">
        <f t="shared" si="96"/>
        <v>-9.7425357312937999E-3</v>
      </c>
      <c r="Z121" s="4">
        <f t="shared" si="118"/>
        <v>13337.397451458328</v>
      </c>
      <c r="AA121" s="4">
        <f t="shared" si="119"/>
        <v>28215.059441470257</v>
      </c>
      <c r="AB121" s="4">
        <f t="shared" si="120"/>
        <v>21238.417087545175</v>
      </c>
      <c r="AC121" s="12">
        <f t="shared" si="100"/>
        <v>1.7780812859557573</v>
      </c>
      <c r="AD121" s="12">
        <f t="shared" si="101"/>
        <v>2.9314330157400912</v>
      </c>
      <c r="AE121" s="12">
        <f t="shared" si="102"/>
        <v>4.423312946437763</v>
      </c>
      <c r="AF121" s="11">
        <f t="shared" si="103"/>
        <v>-4.0504037456468023E-3</v>
      </c>
      <c r="AG121" s="11">
        <f t="shared" si="104"/>
        <v>2.9673830763510267E-4</v>
      </c>
      <c r="AH121" s="11">
        <f t="shared" si="105"/>
        <v>9.7937136394747881E-3</v>
      </c>
      <c r="AI121" s="1">
        <f t="shared" ref="AI121:AI184" si="135">(1-$AI$5)*AI120+AU120</f>
        <v>234085.81051646115</v>
      </c>
      <c r="AJ121" s="1">
        <f t="shared" ref="AJ121:AJ184" si="136">(1-$AI$5)*AJ120+AV120</f>
        <v>75045.075886952269</v>
      </c>
      <c r="AK121" s="1">
        <f t="shared" ref="AK121:AK184" si="137">(1-$AI$5)*AK120+AW120</f>
        <v>29403.604560097425</v>
      </c>
      <c r="AL121" s="10">
        <f t="shared" si="106"/>
        <v>40.316055855541094</v>
      </c>
      <c r="AM121" s="10">
        <f t="shared" si="107"/>
        <v>7.978648455181899</v>
      </c>
      <c r="AN121" s="10">
        <f t="shared" si="108"/>
        <v>2.7502093192445392</v>
      </c>
      <c r="AO121" s="7">
        <f t="shared" si="109"/>
        <v>1.0730004854985313E-2</v>
      </c>
      <c r="AP121" s="7">
        <f t="shared" si="110"/>
        <v>1.3516976115700009E-2</v>
      </c>
      <c r="AQ121" s="7">
        <f t="shared" si="111"/>
        <v>1.2261602831749699E-2</v>
      </c>
      <c r="AR121" s="1">
        <f t="shared" si="123"/>
        <v>134842.71009383845</v>
      </c>
      <c r="AS121" s="1">
        <f t="shared" si="121"/>
        <v>44758.068249457327</v>
      </c>
      <c r="AT121" s="1">
        <f t="shared" si="122"/>
        <v>17369.995554001693</v>
      </c>
      <c r="AU121" s="1">
        <f t="shared" ref="AU121:AU184" si="138">$AU$5*AR121</f>
        <v>26968.542018767694</v>
      </c>
      <c r="AV121" s="1">
        <f t="shared" ref="AV121:AV184" si="139">$AU$5*AS121</f>
        <v>8951.6136498914657</v>
      </c>
      <c r="AW121" s="1">
        <f t="shared" ref="AW121:AW184" si="140">$AU$5*AT121</f>
        <v>3473.9991108003387</v>
      </c>
      <c r="AX121">
        <v>0.2</v>
      </c>
      <c r="AY121">
        <v>0.2</v>
      </c>
      <c r="AZ121">
        <v>0.2</v>
      </c>
      <c r="BA121">
        <f t="shared" si="124"/>
        <v>0.19999999999999998</v>
      </c>
      <c r="BB121">
        <f t="shared" si="130"/>
        <v>4.000000000000001E-3</v>
      </c>
      <c r="BC121">
        <f t="shared" si="125"/>
        <v>4.000000000000001E-3</v>
      </c>
      <c r="BD121">
        <f t="shared" si="126"/>
        <v>4.000000000000001E-3</v>
      </c>
      <c r="BE121">
        <f t="shared" si="127"/>
        <v>539.37084037535396</v>
      </c>
      <c r="BF121">
        <f t="shared" si="128"/>
        <v>179.03227299782935</v>
      </c>
      <c r="BG121">
        <f t="shared" si="129"/>
        <v>69.479982216006789</v>
      </c>
      <c r="BH121">
        <f t="shared" si="131"/>
        <v>404.40486409616477</v>
      </c>
      <c r="BI121">
        <f t="shared" si="132"/>
        <v>63.45273642581423</v>
      </c>
      <c r="BJ121">
        <f t="shared" si="133"/>
        <v>32.714294068907741</v>
      </c>
      <c r="BK121" s="7">
        <f t="shared" si="134"/>
        <v>4.4574578333178988E-2</v>
      </c>
      <c r="BL121" s="8">
        <f>BL$3*temperature!$I231+BL$4*temperature!$I231^2</f>
        <v>-1.3277191810840279</v>
      </c>
      <c r="BM121" s="8">
        <f>BM$3*temperature!$I231+BM$4*temperature!$I231^2</f>
        <v>-3.0965401614545467</v>
      </c>
      <c r="BN121" s="8">
        <f>BN$3*temperature!$I231+BN$4*temperature!$I231^2</f>
        <v>-4.1735320735153216</v>
      </c>
      <c r="BO121" s="8"/>
      <c r="BP121" s="8"/>
      <c r="BQ121" s="8"/>
    </row>
    <row r="122" spans="1:69" x14ac:dyDescent="0.3">
      <c r="A122">
        <f t="shared" ref="A122:A185" si="141">1+A121</f>
        <v>2076</v>
      </c>
      <c r="B122" s="4">
        <f t="shared" ref="B122:B185" si="142">B121*(1+E122)</f>
        <v>1162.3295039904181</v>
      </c>
      <c r="C122" s="4">
        <f t="shared" ref="C122:C185" si="143">C121*(1+F122)</f>
        <v>2948.7760732884744</v>
      </c>
      <c r="D122" s="4">
        <f t="shared" ref="D122:D185" si="144">D121*(1+G122)</f>
        <v>4323.7547851487852</v>
      </c>
      <c r="E122" s="11">
        <f t="shared" ref="E122:E185" si="145">E121*$E$5</f>
        <v>1.3911883146706607E-4</v>
      </c>
      <c r="F122" s="11">
        <f t="shared" ref="F122:F185" si="146">F121*$E$5</f>
        <v>2.7407342667023251E-4</v>
      </c>
      <c r="G122" s="11">
        <f t="shared" ref="G122:G185" si="147">G121*$E$5</f>
        <v>5.5951115116943694E-4</v>
      </c>
      <c r="H122" s="4">
        <f t="shared" ref="H122:H185" si="148">AR122</f>
        <v>136702.31061236051</v>
      </c>
      <c r="I122" s="4">
        <f t="shared" ref="I122:I185" si="149">AS122</f>
        <v>45540.586205631444</v>
      </c>
      <c r="J122" s="4">
        <f t="shared" ref="J122:J185" si="150">AT122</f>
        <v>17652.102773365084</v>
      </c>
      <c r="K122" s="4">
        <f t="shared" ref="K122:K185" si="151">H122/B122*1000</f>
        <v>117610.63462903154</v>
      </c>
      <c r="L122" s="4">
        <f t="shared" ref="L122:L185" si="152">I122/C122*1000</f>
        <v>15443.894373045625</v>
      </c>
      <c r="M122" s="4">
        <f t="shared" ref="M122:M185" si="153">J122/D122*1000</f>
        <v>4082.5864672058765</v>
      </c>
      <c r="N122" s="11">
        <f t="shared" ref="N122:N185" si="154">K122/K121-1</f>
        <v>1.3649868776036689E-2</v>
      </c>
      <c r="O122" s="11">
        <f t="shared" ref="O122:O185" si="155">L122/L121-1</f>
        <v>1.7204493886304961E-2</v>
      </c>
      <c r="P122" s="11">
        <f t="shared" ref="P122:P185" si="156">M122/M121-1</f>
        <v>1.5672784320671207E-2</v>
      </c>
      <c r="Q122" s="4">
        <f t="shared" ref="Q122:Q185" si="157">T122*H122/1000</f>
        <v>9432.2320670371155</v>
      </c>
      <c r="R122" s="4">
        <f t="shared" ref="R122:R185" si="158">U122*I122/1000</f>
        <v>12156.326745563409</v>
      </c>
      <c r="S122" s="4">
        <f t="shared" ref="S122:S185" si="159">V122*J122/1000</f>
        <v>6079.3381991691904</v>
      </c>
      <c r="T122" s="4">
        <f t="shared" ref="T122:T185" si="160">T121*(1+W122)</f>
        <v>68.998336785861611</v>
      </c>
      <c r="U122" s="4">
        <f t="shared" ref="U122:U185" si="161">U121*(1+X122)</f>
        <v>266.93391013179769</v>
      </c>
      <c r="V122" s="4">
        <f t="shared" ref="V122:V185" si="162">V121*(1+Y122)</f>
        <v>344.39739430603055</v>
      </c>
      <c r="W122" s="11">
        <f t="shared" ref="W122:W185" si="163">T$5-1</f>
        <v>-1.0734613539272964E-2</v>
      </c>
      <c r="X122" s="11">
        <f t="shared" ref="X122:X185" si="164">U$5-1</f>
        <v>-1.217998157191269E-2</v>
      </c>
      <c r="Y122" s="11">
        <f t="shared" ref="Y122:Y185" si="165">V$5-1</f>
        <v>-9.7425357312937999E-3</v>
      </c>
      <c r="Z122" s="4">
        <f t="shared" si="118"/>
        <v>13323.926823307333</v>
      </c>
      <c r="AA122" s="4">
        <f t="shared" si="119"/>
        <v>28372.39999446868</v>
      </c>
      <c r="AB122" s="4">
        <f t="shared" si="120"/>
        <v>21586.476316858869</v>
      </c>
      <c r="AC122" s="12">
        <f t="shared" ref="AC122:AC185" si="166">AC121*(1+AF122)</f>
        <v>1.7708793388550577</v>
      </c>
      <c r="AD122" s="12">
        <f t="shared" ref="AD122:AD185" si="167">AD121*(1+AG122)</f>
        <v>2.9323028842121275</v>
      </c>
      <c r="AE122" s="12">
        <f t="shared" ref="AE122:AE185" si="168">AE121*(1+AH122)</f>
        <v>4.4666336067729562</v>
      </c>
      <c r="AF122" s="11">
        <f t="shared" ref="AF122:AF185" si="169">AC$5-1</f>
        <v>-4.0504037456468023E-3</v>
      </c>
      <c r="AG122" s="11">
        <f t="shared" ref="AG122:AG185" si="170">AD$5-1</f>
        <v>2.9673830763510267E-4</v>
      </c>
      <c r="AH122" s="11">
        <f t="shared" ref="AH122:AH185" si="171">AE$5-1</f>
        <v>9.7937136394747881E-3</v>
      </c>
      <c r="AI122" s="1">
        <f t="shared" si="135"/>
        <v>237645.77148358274</v>
      </c>
      <c r="AJ122" s="1">
        <f t="shared" si="136"/>
        <v>76492.181948148514</v>
      </c>
      <c r="AK122" s="1">
        <f t="shared" si="137"/>
        <v>29937.243214888022</v>
      </c>
      <c r="AL122" s="10">
        <f t="shared" ref="AL122:AL185" si="172">AL121*(1+AO122)</f>
        <v>40.744321415854273</v>
      </c>
      <c r="AM122" s="10">
        <f t="shared" ref="AM122:AM185" si="173">AM121*(1+AP122)</f>
        <v>8.0854171837801161</v>
      </c>
      <c r="AN122" s="10">
        <f t="shared" ref="AN122:AN185" si="174">AN121*(1+AQ122)</f>
        <v>2.7835940738775249</v>
      </c>
      <c r="AO122" s="7">
        <f t="shared" ref="AO122:AO185" si="175">AO$5*AO121</f>
        <v>1.062270480643546E-2</v>
      </c>
      <c r="AP122" s="7">
        <f t="shared" ref="AP122:AP185" si="176">AP$5*AP121</f>
        <v>1.3381806354543009E-2</v>
      </c>
      <c r="AQ122" s="7">
        <f t="shared" ref="AQ122:AQ185" si="177">AQ$5*AQ121</f>
        <v>1.2138986803432202E-2</v>
      </c>
      <c r="AR122" s="1">
        <f t="shared" si="123"/>
        <v>136702.31061236051</v>
      </c>
      <c r="AS122" s="1">
        <f t="shared" si="121"/>
        <v>45540.586205631444</v>
      </c>
      <c r="AT122" s="1">
        <f t="shared" si="122"/>
        <v>17652.102773365084</v>
      </c>
      <c r="AU122" s="1">
        <f t="shared" si="138"/>
        <v>27340.462122472105</v>
      </c>
      <c r="AV122" s="1">
        <f t="shared" si="139"/>
        <v>9108.1172411262887</v>
      </c>
      <c r="AW122" s="1">
        <f t="shared" si="140"/>
        <v>3530.4205546730173</v>
      </c>
      <c r="AX122">
        <v>0.2</v>
      </c>
      <c r="AY122">
        <v>0.2</v>
      </c>
      <c r="AZ122">
        <v>0.2</v>
      </c>
      <c r="BA122">
        <f t="shared" si="124"/>
        <v>0.2</v>
      </c>
      <c r="BB122">
        <f t="shared" si="130"/>
        <v>4.000000000000001E-3</v>
      </c>
      <c r="BC122">
        <f t="shared" si="125"/>
        <v>4.000000000000001E-3</v>
      </c>
      <c r="BD122">
        <f t="shared" si="126"/>
        <v>4.000000000000001E-3</v>
      </c>
      <c r="BE122">
        <f t="shared" si="127"/>
        <v>546.80924244944219</v>
      </c>
      <c r="BF122">
        <f t="shared" si="128"/>
        <v>182.16234482252582</v>
      </c>
      <c r="BG122">
        <f t="shared" si="129"/>
        <v>70.608411093460361</v>
      </c>
      <c r="BH122">
        <f t="shared" si="131"/>
        <v>410.39646171946657</v>
      </c>
      <c r="BI122">
        <f t="shared" si="132"/>
        <v>64.204066225641512</v>
      </c>
      <c r="BJ122">
        <f t="shared" si="133"/>
        <v>32.709558548152543</v>
      </c>
      <c r="BK122" s="7">
        <f t="shared" si="134"/>
        <v>4.4438421325318805E-2</v>
      </c>
      <c r="BL122" s="8">
        <f>BL$3*temperature!$I232+BL$4*temperature!$I232^2</f>
        <v>-1.5652490144857616</v>
      </c>
      <c r="BM122" s="8">
        <f>BM$3*temperature!$I232+BM$4*temperature!$I232^2</f>
        <v>-3.2983549872567028</v>
      </c>
      <c r="BN122" s="8">
        <f>BN$3*temperature!$I232+BN$4*temperature!$I232^2</f>
        <v>-4.3462913566863861</v>
      </c>
      <c r="BO122" s="8"/>
      <c r="BP122" s="8"/>
      <c r="BQ122" s="8"/>
    </row>
    <row r="123" spans="1:69" x14ac:dyDescent="0.3">
      <c r="A123">
        <f t="shared" si="141"/>
        <v>2077</v>
      </c>
      <c r="B123" s="4">
        <f t="shared" si="142"/>
        <v>1162.4831208166743</v>
      </c>
      <c r="C123" s="4">
        <f t="shared" si="143"/>
        <v>2949.5438453932193</v>
      </c>
      <c r="D123" s="4">
        <f t="shared" si="144"/>
        <v>4326.0530147151367</v>
      </c>
      <c r="E123" s="11">
        <f t="shared" si="145"/>
        <v>1.3216288989371277E-4</v>
      </c>
      <c r="F123" s="11">
        <f t="shared" si="146"/>
        <v>2.6036975533672089E-4</v>
      </c>
      <c r="G123" s="11">
        <f t="shared" si="147"/>
        <v>5.3153559361096504E-4</v>
      </c>
      <c r="H123" s="4">
        <f t="shared" si="148"/>
        <v>138567.82839257253</v>
      </c>
      <c r="I123" s="4">
        <f t="shared" si="149"/>
        <v>46328.243576420929</v>
      </c>
      <c r="J123" s="4">
        <f t="shared" si="150"/>
        <v>17935.459004656601</v>
      </c>
      <c r="K123" s="4">
        <f t="shared" si="151"/>
        <v>119199.86270013545</v>
      </c>
      <c r="L123" s="4">
        <f t="shared" si="152"/>
        <v>15706.918087954264</v>
      </c>
      <c r="M123" s="4">
        <f t="shared" si="153"/>
        <v>4145.9175242764841</v>
      </c>
      <c r="N123" s="11">
        <f t="shared" si="154"/>
        <v>1.351262218860283E-2</v>
      </c>
      <c r="O123" s="11">
        <f t="shared" si="155"/>
        <v>1.7030919051589599E-2</v>
      </c>
      <c r="P123" s="11">
        <f t="shared" si="156"/>
        <v>1.5512483955778089E-2</v>
      </c>
      <c r="Q123" s="4">
        <f t="shared" si="157"/>
        <v>9458.316591113633</v>
      </c>
      <c r="R123" s="4">
        <f t="shared" si="158"/>
        <v>12215.954500538741</v>
      </c>
      <c r="S123" s="4">
        <f t="shared" si="159"/>
        <v>6116.746430984791</v>
      </c>
      <c r="T123" s="4">
        <f t="shared" si="160"/>
        <v>68.257666305612787</v>
      </c>
      <c r="U123" s="4">
        <f t="shared" si="161"/>
        <v>263.68266002547381</v>
      </c>
      <c r="V123" s="4">
        <f t="shared" si="162"/>
        <v>341.04209038623958</v>
      </c>
      <c r="W123" s="11">
        <f t="shared" si="163"/>
        <v>-1.0734613539272964E-2</v>
      </c>
      <c r="X123" s="11">
        <f t="shared" si="164"/>
        <v>-1.217998157191269E-2</v>
      </c>
      <c r="Y123" s="11">
        <f t="shared" si="165"/>
        <v>-9.7425357312937999E-3</v>
      </c>
      <c r="Z123" s="4">
        <f t="shared" si="118"/>
        <v>13308.551676886262</v>
      </c>
      <c r="AA123" s="4">
        <f t="shared" si="119"/>
        <v>28525.287616514801</v>
      </c>
      <c r="AB123" s="4">
        <f t="shared" si="120"/>
        <v>21936.093227374135</v>
      </c>
      <c r="AC123" s="12">
        <f t="shared" si="166"/>
        <v>1.7637065625478705</v>
      </c>
      <c r="AD123" s="12">
        <f t="shared" si="167"/>
        <v>2.9331730108074621</v>
      </c>
      <c r="AE123" s="12">
        <f t="shared" si="168"/>
        <v>4.510378537250145</v>
      </c>
      <c r="AF123" s="11">
        <f t="shared" si="169"/>
        <v>-4.0504037456468023E-3</v>
      </c>
      <c r="AG123" s="11">
        <f t="shared" si="170"/>
        <v>2.9673830763510267E-4</v>
      </c>
      <c r="AH123" s="11">
        <f t="shared" si="171"/>
        <v>9.7937136394747881E-3</v>
      </c>
      <c r="AI123" s="1">
        <f t="shared" si="135"/>
        <v>241221.65645769658</v>
      </c>
      <c r="AJ123" s="1">
        <f t="shared" si="136"/>
        <v>77951.080994459946</v>
      </c>
      <c r="AK123" s="1">
        <f t="shared" si="137"/>
        <v>30473.93944807224</v>
      </c>
      <c r="AL123" s="10">
        <f t="shared" si="172"/>
        <v>41.172808165804028</v>
      </c>
      <c r="AM123" s="10">
        <f t="shared" si="173"/>
        <v>8.1925326959586648</v>
      </c>
      <c r="AN123" s="10">
        <f t="shared" si="174"/>
        <v>2.8170461854891471</v>
      </c>
      <c r="AO123" s="7">
        <f t="shared" si="175"/>
        <v>1.0516477758371105E-2</v>
      </c>
      <c r="AP123" s="7">
        <f t="shared" si="176"/>
        <v>1.3247988290997579E-2</v>
      </c>
      <c r="AQ123" s="7">
        <f t="shared" si="177"/>
        <v>1.2017596935397879E-2</v>
      </c>
      <c r="AR123" s="1">
        <f t="shared" si="123"/>
        <v>138567.82839257253</v>
      </c>
      <c r="AS123" s="1">
        <f t="shared" si="121"/>
        <v>46328.243576420929</v>
      </c>
      <c r="AT123" s="1">
        <f t="shared" si="122"/>
        <v>17935.459004656601</v>
      </c>
      <c r="AU123" s="1">
        <f t="shared" si="138"/>
        <v>27713.565678514507</v>
      </c>
      <c r="AV123" s="1">
        <f t="shared" si="139"/>
        <v>9265.6487152841855</v>
      </c>
      <c r="AW123" s="1">
        <f t="shared" si="140"/>
        <v>3587.0918009313204</v>
      </c>
      <c r="AX123">
        <v>0.2</v>
      </c>
      <c r="AY123">
        <v>0.2</v>
      </c>
      <c r="AZ123">
        <v>0.2</v>
      </c>
      <c r="BA123">
        <f t="shared" si="124"/>
        <v>0.2</v>
      </c>
      <c r="BB123">
        <f t="shared" si="130"/>
        <v>4.000000000000001E-3</v>
      </c>
      <c r="BC123">
        <f t="shared" si="125"/>
        <v>4.000000000000001E-3</v>
      </c>
      <c r="BD123">
        <f t="shared" si="126"/>
        <v>4.000000000000001E-3</v>
      </c>
      <c r="BE123">
        <f t="shared" si="127"/>
        <v>554.2713135702902</v>
      </c>
      <c r="BF123">
        <f t="shared" si="128"/>
        <v>185.31297430568375</v>
      </c>
      <c r="BG123">
        <f t="shared" si="129"/>
        <v>71.741836018626415</v>
      </c>
      <c r="BH123">
        <f t="shared" si="131"/>
        <v>416.47756046431823</v>
      </c>
      <c r="BI123">
        <f t="shared" si="132"/>
        <v>64.964454275439536</v>
      </c>
      <c r="BJ123">
        <f t="shared" si="133"/>
        <v>32.704928482479048</v>
      </c>
      <c r="BK123" s="7">
        <f t="shared" si="134"/>
        <v>4.4303205967930886E-2</v>
      </c>
      <c r="BL123" s="8">
        <f>BL$3*temperature!$I233+BL$4*temperature!$I233^2</f>
        <v>-1.8089075607702263</v>
      </c>
      <c r="BM123" s="8">
        <f>BM$3*temperature!$I233+BM$4*temperature!$I233^2</f>
        <v>-3.5047714921681568</v>
      </c>
      <c r="BN123" s="8">
        <f>BN$3*temperature!$I233+BN$4*temperature!$I233^2</f>
        <v>-4.5225213770165293</v>
      </c>
      <c r="BO123" s="8"/>
      <c r="BP123" s="8"/>
      <c r="BQ123" s="8"/>
    </row>
    <row r="124" spans="1:69" x14ac:dyDescent="0.3">
      <c r="A124">
        <f t="shared" si="141"/>
        <v>2078</v>
      </c>
      <c r="B124" s="4">
        <f t="shared" si="142"/>
        <v>1162.6290760889392</v>
      </c>
      <c r="C124" s="4">
        <f t="shared" si="143"/>
        <v>2950.27341880213</v>
      </c>
      <c r="D124" s="4">
        <f t="shared" si="144"/>
        <v>4328.2374933144465</v>
      </c>
      <c r="E124" s="11">
        <f t="shared" si="145"/>
        <v>1.2555474539902711E-4</v>
      </c>
      <c r="F124" s="11">
        <f t="shared" si="146"/>
        <v>2.4735126756988485E-4</v>
      </c>
      <c r="G124" s="11">
        <f t="shared" si="147"/>
        <v>5.0495881393041678E-4</v>
      </c>
      <c r="H124" s="4">
        <f t="shared" si="148"/>
        <v>140439.05113944603</v>
      </c>
      <c r="I124" s="4">
        <f t="shared" si="149"/>
        <v>47120.951159207703</v>
      </c>
      <c r="J124" s="4">
        <f t="shared" si="150"/>
        <v>18220.034781818802</v>
      </c>
      <c r="K124" s="4">
        <f t="shared" si="151"/>
        <v>120794.37374117649</v>
      </c>
      <c r="L124" s="4">
        <f t="shared" si="152"/>
        <v>15971.723454139972</v>
      </c>
      <c r="M124" s="4">
        <f t="shared" si="153"/>
        <v>4209.5737144650984</v>
      </c>
      <c r="N124" s="11">
        <f t="shared" si="154"/>
        <v>1.3376785886509479E-2</v>
      </c>
      <c r="O124" s="11">
        <f t="shared" si="155"/>
        <v>1.685915497253343E-2</v>
      </c>
      <c r="P124" s="11">
        <f t="shared" si="156"/>
        <v>1.5353945131777014E-2</v>
      </c>
      <c r="Q124" s="4">
        <f t="shared" si="157"/>
        <v>9483.1394339040016</v>
      </c>
      <c r="R124" s="4">
        <f t="shared" si="158"/>
        <v>12273.641744629786</v>
      </c>
      <c r="S124" s="4">
        <f t="shared" si="159"/>
        <v>6153.2605925632361</v>
      </c>
      <c r="T124" s="4">
        <f t="shared" si="160"/>
        <v>67.524946636729382</v>
      </c>
      <c r="U124" s="4">
        <f t="shared" si="161"/>
        <v>260.47101008553062</v>
      </c>
      <c r="V124" s="4">
        <f t="shared" si="162"/>
        <v>337.71947563477653</v>
      </c>
      <c r="W124" s="11">
        <f t="shared" si="163"/>
        <v>-1.0734613539272964E-2</v>
      </c>
      <c r="X124" s="11">
        <f t="shared" si="164"/>
        <v>-1.217998157191269E-2</v>
      </c>
      <c r="Y124" s="11">
        <f t="shared" si="165"/>
        <v>-9.7425357312937999E-3</v>
      </c>
      <c r="Z124" s="4">
        <f t="shared" si="118"/>
        <v>13291.301953855227</v>
      </c>
      <c r="AA124" s="4">
        <f t="shared" si="119"/>
        <v>28673.712498630921</v>
      </c>
      <c r="AB124" s="4">
        <f t="shared" si="120"/>
        <v>22287.231229236961</v>
      </c>
      <c r="AC124" s="12">
        <f t="shared" si="166"/>
        <v>1.7565628388807049</v>
      </c>
      <c r="AD124" s="12">
        <f t="shared" si="167"/>
        <v>2.9340433956026901</v>
      </c>
      <c r="AE124" s="12">
        <f t="shared" si="168"/>
        <v>4.5545518930496058</v>
      </c>
      <c r="AF124" s="11">
        <f t="shared" si="169"/>
        <v>-4.0504037456468023E-3</v>
      </c>
      <c r="AG124" s="11">
        <f t="shared" si="170"/>
        <v>2.9673830763510267E-4</v>
      </c>
      <c r="AH124" s="11">
        <f t="shared" si="171"/>
        <v>9.7937136394747881E-3</v>
      </c>
      <c r="AI124" s="1">
        <f t="shared" si="135"/>
        <v>244813.05649044144</v>
      </c>
      <c r="AJ124" s="1">
        <f t="shared" si="136"/>
        <v>79421.621610298142</v>
      </c>
      <c r="AK124" s="1">
        <f t="shared" si="137"/>
        <v>31013.637304196338</v>
      </c>
      <c r="AL124" s="10">
        <f t="shared" si="172"/>
        <v>41.601471157916137</v>
      </c>
      <c r="AM124" s="10">
        <f t="shared" si="173"/>
        <v>8.2999819274160433</v>
      </c>
      <c r="AN124" s="10">
        <f t="shared" si="174"/>
        <v>2.8505617698386994</v>
      </c>
      <c r="AO124" s="7">
        <f t="shared" si="175"/>
        <v>1.0411312980787395E-2</v>
      </c>
      <c r="AP124" s="7">
        <f t="shared" si="176"/>
        <v>1.3115508408087603E-2</v>
      </c>
      <c r="AQ124" s="7">
        <f t="shared" si="177"/>
        <v>1.18974209660439E-2</v>
      </c>
      <c r="AR124" s="1">
        <f t="shared" si="123"/>
        <v>140439.05113944603</v>
      </c>
      <c r="AS124" s="1">
        <f t="shared" si="121"/>
        <v>47120.951159207703</v>
      </c>
      <c r="AT124" s="1">
        <f t="shared" si="122"/>
        <v>18220.034781818802</v>
      </c>
      <c r="AU124" s="1">
        <f t="shared" si="138"/>
        <v>28087.810227889207</v>
      </c>
      <c r="AV124" s="1">
        <f t="shared" si="139"/>
        <v>9424.1902318415414</v>
      </c>
      <c r="AW124" s="1">
        <f t="shared" si="140"/>
        <v>3644.0069563637608</v>
      </c>
      <c r="AX124">
        <v>0.2</v>
      </c>
      <c r="AY124">
        <v>0.2</v>
      </c>
      <c r="AZ124">
        <v>0.2</v>
      </c>
      <c r="BA124">
        <f t="shared" si="124"/>
        <v>0.2</v>
      </c>
      <c r="BB124">
        <f t="shared" si="130"/>
        <v>4.000000000000001E-3</v>
      </c>
      <c r="BC124">
        <f t="shared" si="125"/>
        <v>4.000000000000001E-3</v>
      </c>
      <c r="BD124">
        <f t="shared" si="126"/>
        <v>4.000000000000001E-3</v>
      </c>
      <c r="BE124">
        <f t="shared" si="127"/>
        <v>561.75620455778426</v>
      </c>
      <c r="BF124">
        <f t="shared" si="128"/>
        <v>188.48380463683085</v>
      </c>
      <c r="BG124">
        <f t="shared" si="129"/>
        <v>72.880139127275228</v>
      </c>
      <c r="BH124">
        <f t="shared" si="131"/>
        <v>422.64949401352158</v>
      </c>
      <c r="BI124">
        <f t="shared" si="132"/>
        <v>65.734007985826864</v>
      </c>
      <c r="BJ124">
        <f t="shared" si="133"/>
        <v>32.700400681296465</v>
      </c>
      <c r="BK124" s="7">
        <f t="shared" si="134"/>
        <v>4.4168943739587102E-2</v>
      </c>
      <c r="BL124" s="8">
        <f>BL$3*temperature!$I234+BL$4*temperature!$I234^2</f>
        <v>-2.0587014083719488</v>
      </c>
      <c r="BM124" s="8">
        <f>BM$3*temperature!$I234+BM$4*temperature!$I234^2</f>
        <v>-3.7157903990606158</v>
      </c>
      <c r="BN124" s="8">
        <f>BN$3*temperature!$I234+BN$4*temperature!$I234^2</f>
        <v>-4.7022189820463938</v>
      </c>
      <c r="BO124" s="8"/>
      <c r="BP124" s="8"/>
      <c r="BQ124" s="8"/>
    </row>
    <row r="125" spans="1:69" x14ac:dyDescent="0.3">
      <c r="A125">
        <f t="shared" si="141"/>
        <v>2079</v>
      </c>
      <c r="B125" s="4">
        <f t="shared" si="142"/>
        <v>1162.767751006699</v>
      </c>
      <c r="C125" s="4">
        <f t="shared" si="143"/>
        <v>2950.9666849784571</v>
      </c>
      <c r="D125" s="4">
        <f t="shared" si="144"/>
        <v>4330.3137959019286</v>
      </c>
      <c r="E125" s="11">
        <f t="shared" si="145"/>
        <v>1.1927700812907576E-4</v>
      </c>
      <c r="F125" s="11">
        <f t="shared" si="146"/>
        <v>2.3498370419139061E-4</v>
      </c>
      <c r="G125" s="11">
        <f t="shared" si="147"/>
        <v>4.7971087323389595E-4</v>
      </c>
      <c r="H125" s="4">
        <f t="shared" si="148"/>
        <v>142315.7663993352</v>
      </c>
      <c r="I125" s="4">
        <f t="shared" si="149"/>
        <v>47918.618675462589</v>
      </c>
      <c r="J125" s="4">
        <f t="shared" si="150"/>
        <v>18505.800456507102</v>
      </c>
      <c r="K125" s="4">
        <f t="shared" si="151"/>
        <v>122393.97444254997</v>
      </c>
      <c r="L125" s="4">
        <f t="shared" si="152"/>
        <v>16238.278432415584</v>
      </c>
      <c r="M125" s="4">
        <f t="shared" si="153"/>
        <v>4273.5472136038743</v>
      </c>
      <c r="N125" s="11">
        <f t="shared" si="154"/>
        <v>1.324234442243899E-2</v>
      </c>
      <c r="O125" s="11">
        <f t="shared" si="155"/>
        <v>1.6689180666130232E-2</v>
      </c>
      <c r="P125" s="11">
        <f t="shared" si="156"/>
        <v>1.5197144290156395E-2</v>
      </c>
      <c r="Q125" s="4">
        <f t="shared" si="157"/>
        <v>9506.7063497679974</v>
      </c>
      <c r="R125" s="4">
        <f t="shared" si="158"/>
        <v>12329.387652228535</v>
      </c>
      <c r="S125" s="4">
        <f t="shared" si="159"/>
        <v>6188.880626373104</v>
      </c>
      <c r="T125" s="4">
        <f t="shared" si="160"/>
        <v>66.800092430324057</v>
      </c>
      <c r="U125" s="4">
        <f t="shared" si="161"/>
        <v>257.29847798267139</v>
      </c>
      <c r="V125" s="4">
        <f t="shared" si="162"/>
        <v>334.42923157625091</v>
      </c>
      <c r="W125" s="11">
        <f t="shared" si="163"/>
        <v>-1.0734613539272964E-2</v>
      </c>
      <c r="X125" s="11">
        <f t="shared" si="164"/>
        <v>-1.217998157191269E-2</v>
      </c>
      <c r="Y125" s="11">
        <f t="shared" si="165"/>
        <v>-9.7425357312937999E-3</v>
      </c>
      <c r="Z125" s="4">
        <f t="shared" si="118"/>
        <v>13272.207833772412</v>
      </c>
      <c r="AA125" s="4">
        <f t="shared" si="119"/>
        <v>28817.666769579577</v>
      </c>
      <c r="AB125" s="4">
        <f t="shared" si="120"/>
        <v>22639.853504586186</v>
      </c>
      <c r="AC125" s="12">
        <f t="shared" si="166"/>
        <v>1.7494480501786385</v>
      </c>
      <c r="AD125" s="12">
        <f t="shared" si="167"/>
        <v>2.934914038674429</v>
      </c>
      <c r="AE125" s="12">
        <f t="shared" si="168"/>
        <v>4.5991578700462616</v>
      </c>
      <c r="AF125" s="11">
        <f t="shared" si="169"/>
        <v>-4.0504037456468023E-3</v>
      </c>
      <c r="AG125" s="11">
        <f t="shared" si="170"/>
        <v>2.9673830763510267E-4</v>
      </c>
      <c r="AH125" s="11">
        <f t="shared" si="171"/>
        <v>9.7937136394747881E-3</v>
      </c>
      <c r="AI125" s="1">
        <f t="shared" si="135"/>
        <v>248419.56106928652</v>
      </c>
      <c r="AJ125" s="1">
        <f t="shared" si="136"/>
        <v>80903.649681109862</v>
      </c>
      <c r="AK125" s="1">
        <f t="shared" si="137"/>
        <v>31556.280530140466</v>
      </c>
      <c r="AL125" s="10">
        <f t="shared" si="172"/>
        <v>42.030265835235539</v>
      </c>
      <c r="AM125" s="10">
        <f t="shared" si="173"/>
        <v>8.4077518253444836</v>
      </c>
      <c r="AN125" s="10">
        <f t="shared" si="174"/>
        <v>2.8841369598705269</v>
      </c>
      <c r="AO125" s="7">
        <f t="shared" si="175"/>
        <v>1.0307199850979521E-2</v>
      </c>
      <c r="AP125" s="7">
        <f t="shared" si="176"/>
        <v>1.2984353324006727E-2</v>
      </c>
      <c r="AQ125" s="7">
        <f t="shared" si="177"/>
        <v>1.1778446756383461E-2</v>
      </c>
      <c r="AR125" s="1">
        <f t="shared" si="123"/>
        <v>142315.7663993352</v>
      </c>
      <c r="AS125" s="1">
        <f t="shared" si="121"/>
        <v>47918.618675462589</v>
      </c>
      <c r="AT125" s="1">
        <f t="shared" si="122"/>
        <v>18505.800456507102</v>
      </c>
      <c r="AU125" s="1">
        <f t="shared" si="138"/>
        <v>28463.153279867041</v>
      </c>
      <c r="AV125" s="1">
        <f t="shared" si="139"/>
        <v>9583.7237350925188</v>
      </c>
      <c r="AW125" s="1">
        <f t="shared" si="140"/>
        <v>3701.1600913014208</v>
      </c>
      <c r="AX125">
        <v>0.2</v>
      </c>
      <c r="AY125">
        <v>0.2</v>
      </c>
      <c r="AZ125">
        <v>0.2</v>
      </c>
      <c r="BA125">
        <f t="shared" si="124"/>
        <v>0.2</v>
      </c>
      <c r="BB125">
        <f t="shared" si="130"/>
        <v>4.000000000000001E-3</v>
      </c>
      <c r="BC125">
        <f t="shared" si="125"/>
        <v>4.000000000000001E-3</v>
      </c>
      <c r="BD125">
        <f t="shared" si="126"/>
        <v>4.000000000000001E-3</v>
      </c>
      <c r="BE125">
        <f t="shared" si="127"/>
        <v>569.26306559734098</v>
      </c>
      <c r="BF125">
        <f t="shared" si="128"/>
        <v>191.67447470185041</v>
      </c>
      <c r="BG125">
        <f t="shared" si="129"/>
        <v>74.023201826028426</v>
      </c>
      <c r="BH125">
        <f t="shared" si="131"/>
        <v>428.91361612707436</v>
      </c>
      <c r="BI125">
        <f t="shared" si="132"/>
        <v>66.512836113500086</v>
      </c>
      <c r="BJ125">
        <f t="shared" si="133"/>
        <v>32.695972087908359</v>
      </c>
      <c r="BK125" s="7">
        <f t="shared" si="134"/>
        <v>4.4035644889938358E-2</v>
      </c>
      <c r="BL125" s="8">
        <f>BL$3*temperature!$I235+BL$4*temperature!$I235^2</f>
        <v>-2.3146341207776935</v>
      </c>
      <c r="BM125" s="8">
        <f>BM$3*temperature!$I235+BM$4*temperature!$I235^2</f>
        <v>-3.9314102263893567</v>
      </c>
      <c r="BN125" s="8">
        <f>BN$3*temperature!$I235+BN$4*temperature!$I235^2</f>
        <v>-4.8853794151795693</v>
      </c>
      <c r="BO125" s="8"/>
      <c r="BP125" s="8"/>
      <c r="BQ125" s="8"/>
    </row>
    <row r="126" spans="1:69" x14ac:dyDescent="0.3">
      <c r="A126">
        <f t="shared" si="141"/>
        <v>2080</v>
      </c>
      <c r="B126" s="4">
        <f t="shared" si="142"/>
        <v>1162.8995078922637</v>
      </c>
      <c r="C126" s="4">
        <f t="shared" si="143"/>
        <v>2951.6254426069099</v>
      </c>
      <c r="D126" s="4">
        <f t="shared" si="144"/>
        <v>4332.2872295837178</v>
      </c>
      <c r="E126" s="11">
        <f t="shared" si="145"/>
        <v>1.1331315772262197E-4</v>
      </c>
      <c r="F126" s="11">
        <f t="shared" si="146"/>
        <v>2.2323451898182106E-4</v>
      </c>
      <c r="G126" s="11">
        <f t="shared" si="147"/>
        <v>4.557253295722011E-4</v>
      </c>
      <c r="H126" s="4">
        <f t="shared" si="148"/>
        <v>144197.76163988176</v>
      </c>
      <c r="I126" s="4">
        <f t="shared" si="149"/>
        <v>48721.154812962661</v>
      </c>
      <c r="J126" s="4">
        <f t="shared" si="150"/>
        <v>18792.726205093393</v>
      </c>
      <c r="K126" s="4">
        <f t="shared" si="151"/>
        <v>123998.47163168711</v>
      </c>
      <c r="L126" s="4">
        <f t="shared" si="152"/>
        <v>16506.55063127914</v>
      </c>
      <c r="M126" s="4">
        <f t="shared" si="153"/>
        <v>4337.830159728157</v>
      </c>
      <c r="N126" s="11">
        <f t="shared" si="154"/>
        <v>1.3109282515294529E-2</v>
      </c>
      <c r="O126" s="11">
        <f t="shared" si="155"/>
        <v>1.6520975421139505E-2</v>
      </c>
      <c r="P126" s="11">
        <f t="shared" si="156"/>
        <v>1.5042058250732016E-2</v>
      </c>
      <c r="Q126" s="4">
        <f t="shared" si="157"/>
        <v>9529.0234587882915</v>
      </c>
      <c r="R126" s="4">
        <f t="shared" si="158"/>
        <v>12383.19220398226</v>
      </c>
      <c r="S126" s="4">
        <f t="shared" si="159"/>
        <v>6223.6067351103557</v>
      </c>
      <c r="T126" s="4">
        <f t="shared" si="160"/>
        <v>66.083019253696818</v>
      </c>
      <c r="U126" s="4">
        <f t="shared" si="161"/>
        <v>254.16458726236127</v>
      </c>
      <c r="V126" s="4">
        <f t="shared" si="162"/>
        <v>331.17104283803013</v>
      </c>
      <c r="W126" s="11">
        <f t="shared" si="163"/>
        <v>-1.0734613539272964E-2</v>
      </c>
      <c r="X126" s="11">
        <f t="shared" si="164"/>
        <v>-1.217998157191269E-2</v>
      </c>
      <c r="Y126" s="11">
        <f t="shared" si="165"/>
        <v>-9.7425357312937999E-3</v>
      </c>
      <c r="Z126" s="4">
        <f t="shared" ref="Z126:Z189" si="178">Q125*AC126*(1-AX125)</f>
        <v>13251.299713870412</v>
      </c>
      <c r="AA126" s="4">
        <f t="shared" ref="AA126:AA189" si="179">R125*AD126*(1-AY125)</f>
        <v>28957.144472047235</v>
      </c>
      <c r="AB126" s="4">
        <f t="shared" ref="AB126:AB189" si="180">S125*AE126*(1-AZ125)</f>
        <v>22993.923015561228</v>
      </c>
      <c r="AC126" s="12">
        <f t="shared" si="166"/>
        <v>1.7423620792433805</v>
      </c>
      <c r="AD126" s="12">
        <f t="shared" si="167"/>
        <v>2.9357849400993197</v>
      </c>
      <c r="AE126" s="12">
        <f t="shared" si="168"/>
        <v>4.6442007052082319</v>
      </c>
      <c r="AF126" s="11">
        <f t="shared" si="169"/>
        <v>-4.0504037456468023E-3</v>
      </c>
      <c r="AG126" s="11">
        <f t="shared" si="170"/>
        <v>2.9673830763510267E-4</v>
      </c>
      <c r="AH126" s="11">
        <f t="shared" si="171"/>
        <v>9.7937136394747881E-3</v>
      </c>
      <c r="AI126" s="1">
        <f t="shared" si="135"/>
        <v>252040.75824222493</v>
      </c>
      <c r="AJ126" s="1">
        <f t="shared" si="136"/>
        <v>82397.008448091394</v>
      </c>
      <c r="AK126" s="1">
        <f t="shared" si="137"/>
        <v>32101.812568427842</v>
      </c>
      <c r="AL126" s="10">
        <f t="shared" si="172"/>
        <v>42.459148041491581</v>
      </c>
      <c r="AM126" s="10">
        <f t="shared" si="173"/>
        <v>8.5158293535017098</v>
      </c>
      <c r="AN126" s="10">
        <f t="shared" si="174"/>
        <v>2.9177679069542797</v>
      </c>
      <c r="AO126" s="7">
        <f t="shared" si="175"/>
        <v>1.0204127852469725E-2</v>
      </c>
      <c r="AP126" s="7">
        <f t="shared" si="176"/>
        <v>1.2854509790766659E-2</v>
      </c>
      <c r="AQ126" s="7">
        <f t="shared" si="177"/>
        <v>1.1660662288819627E-2</v>
      </c>
      <c r="AR126" s="1">
        <f t="shared" si="123"/>
        <v>144197.76163988176</v>
      </c>
      <c r="AS126" s="1">
        <f t="shared" ref="AS126:AS189" si="181">AM126*AJ126^$AR$5*C126^(1-$AR$5)*(1-BC125)</f>
        <v>48721.154812962661</v>
      </c>
      <c r="AT126" s="1">
        <f t="shared" ref="AT126:AT189" si="182">AN126*AK126^$AR$5*D126^(1-$AR$5)*(1-BD125)</f>
        <v>18792.726205093393</v>
      </c>
      <c r="AU126" s="1">
        <f t="shared" si="138"/>
        <v>28839.552327976355</v>
      </c>
      <c r="AV126" s="1">
        <f t="shared" si="139"/>
        <v>9744.2309625925318</v>
      </c>
      <c r="AW126" s="1">
        <f t="shared" si="140"/>
        <v>3758.545241018679</v>
      </c>
      <c r="AX126">
        <v>0.2</v>
      </c>
      <c r="AY126">
        <v>0.2</v>
      </c>
      <c r="AZ126">
        <v>0.2</v>
      </c>
      <c r="BA126">
        <f t="shared" si="124"/>
        <v>0.2</v>
      </c>
      <c r="BB126">
        <f t="shared" si="130"/>
        <v>4.000000000000001E-3</v>
      </c>
      <c r="BC126">
        <f t="shared" si="125"/>
        <v>4.000000000000001E-3</v>
      </c>
      <c r="BD126">
        <f t="shared" si="126"/>
        <v>4.000000000000001E-3</v>
      </c>
      <c r="BE126">
        <f t="shared" si="127"/>
        <v>576.79104655952722</v>
      </c>
      <c r="BF126">
        <f t="shared" si="128"/>
        <v>194.88461925185069</v>
      </c>
      <c r="BG126">
        <f t="shared" si="129"/>
        <v>75.170904820373593</v>
      </c>
      <c r="BH126">
        <f t="shared" si="131"/>
        <v>435.27130093947528</v>
      </c>
      <c r="BI126">
        <f t="shared" si="132"/>
        <v>67.30104877570912</v>
      </c>
      <c r="BJ126">
        <f t="shared" si="133"/>
        <v>32.691639773474662</v>
      </c>
      <c r="BK126" s="7">
        <f t="shared" si="134"/>
        <v>4.3903318514415285E-2</v>
      </c>
      <c r="BL126" s="8">
        <f>BL$3*temperature!$I236+BL$4*temperature!$I236^2</f>
        <v>-2.5767062782121108</v>
      </c>
      <c r="BM126" s="8">
        <f>BM$3*temperature!$I236+BM$4*temperature!$I236^2</f>
        <v>-4.1516273222345728</v>
      </c>
      <c r="BN126" s="8">
        <f>BN$3*temperature!$I236+BN$4*temperature!$I236^2</f>
        <v>-5.0719963437581024</v>
      </c>
      <c r="BO126" s="8"/>
      <c r="BP126" s="8"/>
      <c r="BQ126" s="8"/>
    </row>
    <row r="127" spans="1:69" x14ac:dyDescent="0.3">
      <c r="A127">
        <f t="shared" si="141"/>
        <v>2081</v>
      </c>
      <c r="B127" s="4">
        <f t="shared" si="142"/>
        <v>1163.0246911168495</v>
      </c>
      <c r="C127" s="4">
        <f t="shared" si="143"/>
        <v>2952.2514020585104</v>
      </c>
      <c r="D127" s="4">
        <f t="shared" si="144"/>
        <v>4334.162845957946</v>
      </c>
      <c r="E127" s="11">
        <f t="shared" si="145"/>
        <v>1.0764749983649086E-4</v>
      </c>
      <c r="F127" s="11">
        <f t="shared" si="146"/>
        <v>2.1207279303273E-4</v>
      </c>
      <c r="G127" s="11">
        <f t="shared" si="147"/>
        <v>4.3293906309359103E-4</v>
      </c>
      <c r="H127" s="4">
        <f t="shared" si="148"/>
        <v>146084.82432947718</v>
      </c>
      <c r="I127" s="4">
        <f t="shared" si="149"/>
        <v>49528.467268607877</v>
      </c>
      <c r="J127" s="4">
        <f t="shared" si="150"/>
        <v>19080.782036222674</v>
      </c>
      <c r="K127" s="4">
        <f t="shared" si="151"/>
        <v>125607.67234373359</v>
      </c>
      <c r="L127" s="4">
        <f t="shared" si="152"/>
        <v>16776.507323892965</v>
      </c>
      <c r="M127" s="4">
        <f t="shared" si="153"/>
        <v>4402.4146563891736</v>
      </c>
      <c r="N127" s="11">
        <f t="shared" si="154"/>
        <v>1.2977585053034257E-2</v>
      </c>
      <c r="O127" s="11">
        <f t="shared" si="155"/>
        <v>1.6354518799480022E-2</v>
      </c>
      <c r="P127" s="11">
        <f t="shared" si="156"/>
        <v>1.4888664212953984E-2</v>
      </c>
      <c r="Q127" s="4">
        <f t="shared" si="157"/>
        <v>9550.0972382352011</v>
      </c>
      <c r="R127" s="4">
        <f t="shared" si="158"/>
        <v>12435.056174910753</v>
      </c>
      <c r="S127" s="4">
        <f t="shared" si="159"/>
        <v>6257.4393776037832</v>
      </c>
      <c r="T127" s="4">
        <f t="shared" si="160"/>
        <v>65.373643580500044</v>
      </c>
      <c r="U127" s="4">
        <f t="shared" si="161"/>
        <v>251.0688672732729</v>
      </c>
      <c r="V127" s="4">
        <f t="shared" si="162"/>
        <v>327.94459712001077</v>
      </c>
      <c r="W127" s="11">
        <f t="shared" si="163"/>
        <v>-1.0734613539272964E-2</v>
      </c>
      <c r="X127" s="11">
        <f t="shared" si="164"/>
        <v>-1.217998157191269E-2</v>
      </c>
      <c r="Y127" s="11">
        <f t="shared" si="165"/>
        <v>-9.7425357312937999E-3</v>
      </c>
      <c r="Z127" s="4">
        <f t="shared" si="178"/>
        <v>13228.60818916565</v>
      </c>
      <c r="AA127" s="4">
        <f t="shared" si="179"/>
        <v>29092.141538182106</v>
      </c>
      <c r="AB127" s="4">
        <f t="shared" si="180"/>
        <v>23349.402513053283</v>
      </c>
      <c r="AC127" s="12">
        <f t="shared" si="166"/>
        <v>1.7353048093513401</v>
      </c>
      <c r="AD127" s="12">
        <f t="shared" si="167"/>
        <v>2.9366560999540252</v>
      </c>
      <c r="AE127" s="12">
        <f t="shared" si="168"/>
        <v>4.6896846769992884</v>
      </c>
      <c r="AF127" s="11">
        <f t="shared" si="169"/>
        <v>-4.0504037456468023E-3</v>
      </c>
      <c r="AG127" s="11">
        <f t="shared" si="170"/>
        <v>2.9673830763510267E-4</v>
      </c>
      <c r="AH127" s="11">
        <f t="shared" si="171"/>
        <v>9.7937136394747881E-3</v>
      </c>
      <c r="AI127" s="1">
        <f t="shared" si="135"/>
        <v>255676.23474597879</v>
      </c>
      <c r="AJ127" s="1">
        <f t="shared" si="136"/>
        <v>83901.538565874784</v>
      </c>
      <c r="AK127" s="1">
        <f t="shared" si="137"/>
        <v>32650.176552603734</v>
      </c>
      <c r="AL127" s="10">
        <f t="shared" si="172"/>
        <v>42.888074030862676</v>
      </c>
      <c r="AM127" s="10">
        <f t="shared" si="173"/>
        <v>8.6242014971847851</v>
      </c>
      <c r="AN127" s="10">
        <f t="shared" si="174"/>
        <v>2.9514507820924281</v>
      </c>
      <c r="AO127" s="7">
        <f t="shared" si="175"/>
        <v>1.0102086573945028E-2</v>
      </c>
      <c r="AP127" s="7">
        <f t="shared" si="176"/>
        <v>1.2725964692858992E-2</v>
      </c>
      <c r="AQ127" s="7">
        <f t="shared" si="177"/>
        <v>1.1544055665931431E-2</v>
      </c>
      <c r="AR127" s="1">
        <f t="shared" ref="AR127:AR190" si="183">AL127*AI127^$AR$5*B127^(1-$AR$5)*(1-BB126)</f>
        <v>146084.82432947718</v>
      </c>
      <c r="AS127" s="1">
        <f t="shared" si="181"/>
        <v>49528.467268607877</v>
      </c>
      <c r="AT127" s="1">
        <f t="shared" si="182"/>
        <v>19080.782036222674</v>
      </c>
      <c r="AU127" s="1">
        <f t="shared" si="138"/>
        <v>29216.964865895439</v>
      </c>
      <c r="AV127" s="1">
        <f t="shared" si="139"/>
        <v>9905.6934537215766</v>
      </c>
      <c r="AW127" s="1">
        <f t="shared" si="140"/>
        <v>3816.1564072445349</v>
      </c>
      <c r="AX127">
        <v>0.2</v>
      </c>
      <c r="AY127">
        <v>0.2</v>
      </c>
      <c r="AZ127">
        <v>0.2</v>
      </c>
      <c r="BA127">
        <f t="shared" si="124"/>
        <v>0.19999999999999998</v>
      </c>
      <c r="BB127">
        <f t="shared" si="130"/>
        <v>4.000000000000001E-3</v>
      </c>
      <c r="BC127">
        <f t="shared" si="125"/>
        <v>4.000000000000001E-3</v>
      </c>
      <c r="BD127">
        <f t="shared" si="126"/>
        <v>4.000000000000001E-3</v>
      </c>
      <c r="BE127">
        <f t="shared" si="127"/>
        <v>584.33929731790886</v>
      </c>
      <c r="BF127">
        <f t="shared" si="128"/>
        <v>198.11386907443156</v>
      </c>
      <c r="BG127">
        <f t="shared" si="129"/>
        <v>76.323128144890717</v>
      </c>
      <c r="BH127">
        <f t="shared" si="131"/>
        <v>441.72394326145968</v>
      </c>
      <c r="BI127">
        <f t="shared" si="132"/>
        <v>68.098757464938146</v>
      </c>
      <c r="BJ127">
        <f t="shared" si="133"/>
        <v>32.687400931232787</v>
      </c>
      <c r="BK127" s="7">
        <f t="shared" si="134"/>
        <v>4.3771972624472716E-2</v>
      </c>
      <c r="BL127" s="8">
        <f>BL$3*temperature!$I237+BL$4*temperature!$I237^2</f>
        <v>-2.844915522674377</v>
      </c>
      <c r="BM127" s="8">
        <f>BM$3*temperature!$I237+BM$4*temperature!$I237^2</f>
        <v>-4.3764359005947391</v>
      </c>
      <c r="BN127" s="8">
        <f>BN$3*temperature!$I237+BN$4*temperature!$I237^2</f>
        <v>-5.2620618886054853</v>
      </c>
      <c r="BO127" s="8"/>
      <c r="BP127" s="8"/>
      <c r="BQ127" s="8"/>
    </row>
    <row r="128" spans="1:69" x14ac:dyDescent="0.3">
      <c r="A128">
        <f t="shared" si="141"/>
        <v>2082</v>
      </c>
      <c r="B128" s="4">
        <f t="shared" si="142"/>
        <v>1163.1436279820839</v>
      </c>
      <c r="C128" s="4">
        <f t="shared" si="143"/>
        <v>2952.8461896490512</v>
      </c>
      <c r="D128" s="4">
        <f t="shared" si="144"/>
        <v>4335.9454529396789</v>
      </c>
      <c r="E128" s="11">
        <f t="shared" si="145"/>
        <v>1.0226512484466631E-4</v>
      </c>
      <c r="F128" s="11">
        <f t="shared" si="146"/>
        <v>2.0146915338109349E-4</v>
      </c>
      <c r="G128" s="11">
        <f t="shared" si="147"/>
        <v>4.1129210993891144E-4</v>
      </c>
      <c r="H128" s="4">
        <f t="shared" si="148"/>
        <v>147976.74201617407</v>
      </c>
      <c r="I128" s="4">
        <f t="shared" si="149"/>
        <v>50340.462791767539</v>
      </c>
      <c r="J128" s="4">
        <f t="shared" si="150"/>
        <v>19369.937798878072</v>
      </c>
      <c r="K128" s="4">
        <f t="shared" si="151"/>
        <v>127221.38389125353</v>
      </c>
      <c r="L128" s="4">
        <f t="shared" si="152"/>
        <v>17048.115465083047</v>
      </c>
      <c r="M128" s="4">
        <f t="shared" si="153"/>
        <v>4467.2927759609311</v>
      </c>
      <c r="N128" s="11">
        <f t="shared" si="154"/>
        <v>1.284723709475255E-2</v>
      </c>
      <c r="O128" s="11">
        <f t="shared" si="155"/>
        <v>1.6189790636770951E-2</v>
      </c>
      <c r="P128" s="11">
        <f t="shared" si="156"/>
        <v>1.4736939755913392E-2</v>
      </c>
      <c r="Q128" s="4">
        <f t="shared" si="157"/>
        <v>9569.9345139856487</v>
      </c>
      <c r="R128" s="4">
        <f t="shared" si="158"/>
        <v>12484.981122264091</v>
      </c>
      <c r="S128" s="4">
        <f t="shared" si="159"/>
        <v>6290.3792648513936</v>
      </c>
      <c r="T128" s="4">
        <f t="shared" si="160"/>
        <v>64.671882781009202</v>
      </c>
      <c r="U128" s="4">
        <f t="shared" si="161"/>
        <v>248.01085309660346</v>
      </c>
      <c r="V128" s="4">
        <f t="shared" si="162"/>
        <v>324.74958516468433</v>
      </c>
      <c r="W128" s="11">
        <f t="shared" si="163"/>
        <v>-1.0734613539272964E-2</v>
      </c>
      <c r="X128" s="11">
        <f t="shared" si="164"/>
        <v>-1.217998157191269E-2</v>
      </c>
      <c r="Y128" s="11">
        <f t="shared" si="165"/>
        <v>-9.7425357312937999E-3</v>
      </c>
      <c r="Z128" s="4">
        <f t="shared" si="178"/>
        <v>13204.164032899234</v>
      </c>
      <c r="AA128" s="4">
        <f t="shared" si="179"/>
        <v>29222.655764476869</v>
      </c>
      <c r="AB128" s="4">
        <f t="shared" si="180"/>
        <v>23706.254546141256</v>
      </c>
      <c r="AC128" s="12">
        <f t="shared" si="166"/>
        <v>1.7282761242517046</v>
      </c>
      <c r="AD128" s="12">
        <f t="shared" si="167"/>
        <v>2.9375275183152318</v>
      </c>
      <c r="AE128" s="12">
        <f t="shared" si="168"/>
        <v>4.7356141057852525</v>
      </c>
      <c r="AF128" s="11">
        <f t="shared" si="169"/>
        <v>-4.0504037456468023E-3</v>
      </c>
      <c r="AG128" s="11">
        <f t="shared" si="170"/>
        <v>2.9673830763510267E-4</v>
      </c>
      <c r="AH128" s="11">
        <f t="shared" si="171"/>
        <v>9.7937136394747881E-3</v>
      </c>
      <c r="AI128" s="1">
        <f t="shared" si="135"/>
        <v>259325.57613727637</v>
      </c>
      <c r="AJ128" s="1">
        <f t="shared" si="136"/>
        <v>85417.078163008875</v>
      </c>
      <c r="AK128" s="1">
        <f t="shared" si="137"/>
        <v>33201.315304587893</v>
      </c>
      <c r="AL128" s="10">
        <f t="shared" si="172"/>
        <v>43.317000477343711</v>
      </c>
      <c r="AM128" s="10">
        <f t="shared" si="173"/>
        <v>8.7328552681044869</v>
      </c>
      <c r="AN128" s="10">
        <f t="shared" si="174"/>
        <v>2.9851817770949229</v>
      </c>
      <c r="AO128" s="7">
        <f t="shared" si="175"/>
        <v>1.0001065708205577E-2</v>
      </c>
      <c r="AP128" s="7">
        <f t="shared" si="176"/>
        <v>1.2598705045930402E-2</v>
      </c>
      <c r="AQ128" s="7">
        <f t="shared" si="177"/>
        <v>1.1428615109272117E-2</v>
      </c>
      <c r="AR128" s="1">
        <f t="shared" si="183"/>
        <v>147976.74201617407</v>
      </c>
      <c r="AS128" s="1">
        <f t="shared" si="181"/>
        <v>50340.462791767539</v>
      </c>
      <c r="AT128" s="1">
        <f t="shared" si="182"/>
        <v>19369.937798878072</v>
      </c>
      <c r="AU128" s="1">
        <f t="shared" si="138"/>
        <v>29595.348403234817</v>
      </c>
      <c r="AV128" s="1">
        <f t="shared" si="139"/>
        <v>10068.092558353508</v>
      </c>
      <c r="AW128" s="1">
        <f t="shared" si="140"/>
        <v>3873.9875597756145</v>
      </c>
      <c r="AX128">
        <v>0.2</v>
      </c>
      <c r="AY128">
        <v>0.2</v>
      </c>
      <c r="AZ128">
        <v>0.2</v>
      </c>
      <c r="BA128">
        <f t="shared" si="124"/>
        <v>0.2</v>
      </c>
      <c r="BB128">
        <f t="shared" si="130"/>
        <v>4.000000000000001E-3</v>
      </c>
      <c r="BC128">
        <f t="shared" si="125"/>
        <v>4.000000000000001E-3</v>
      </c>
      <c r="BD128">
        <f t="shared" si="126"/>
        <v>4.000000000000001E-3</v>
      </c>
      <c r="BE128">
        <f t="shared" si="127"/>
        <v>591.90696806469646</v>
      </c>
      <c r="BF128">
        <f t="shared" si="128"/>
        <v>201.3618511670702</v>
      </c>
      <c r="BG128">
        <f t="shared" si="129"/>
        <v>77.479751195512307</v>
      </c>
      <c r="BH128">
        <f t="shared" si="131"/>
        <v>448.27295888623672</v>
      </c>
      <c r="BI128">
        <f t="shared" si="132"/>
        <v>68.906075063802433</v>
      </c>
      <c r="BJ128">
        <f t="shared" si="133"/>
        <v>32.683252870970264</v>
      </c>
      <c r="BK128" s="7">
        <f t="shared" si="134"/>
        <v>4.3641614213688146E-2</v>
      </c>
      <c r="BL128" s="8">
        <f>BL$3*temperature!$I238+BL$4*temperature!$I238^2</f>
        <v>-3.1192566060944493</v>
      </c>
      <c r="BM128" s="8">
        <f>BM$3*temperature!$I238+BM$4*temperature!$I238^2</f>
        <v>-4.6058280797708786</v>
      </c>
      <c r="BN128" s="8">
        <f>BN$3*temperature!$I238+BN$4*temperature!$I238^2</f>
        <v>-5.4555666549265043</v>
      </c>
      <c r="BO128" s="8"/>
      <c r="BP128" s="8"/>
      <c r="BQ128" s="8"/>
    </row>
    <row r="129" spans="1:69" x14ac:dyDescent="0.3">
      <c r="A129">
        <f t="shared" si="141"/>
        <v>2083</v>
      </c>
      <c r="B129" s="4">
        <f t="shared" si="142"/>
        <v>1163.2566295589952</v>
      </c>
      <c r="C129" s="4">
        <f t="shared" si="143"/>
        <v>2953.4113516998495</v>
      </c>
      <c r="D129" s="4">
        <f t="shared" si="144"/>
        <v>4337.6396260859019</v>
      </c>
      <c r="E129" s="11">
        <f t="shared" si="145"/>
        <v>9.7151868602433E-5</v>
      </c>
      <c r="F129" s="11">
        <f t="shared" si="146"/>
        <v>1.9139569571203881E-4</v>
      </c>
      <c r="G129" s="11">
        <f t="shared" si="147"/>
        <v>3.9072750444196585E-4</v>
      </c>
      <c r="H129" s="4">
        <f t="shared" si="148"/>
        <v>149873.30240594881</v>
      </c>
      <c r="I129" s="4">
        <f t="shared" si="149"/>
        <v>51157.04722808431</v>
      </c>
      <c r="J129" s="4">
        <f t="shared" si="150"/>
        <v>19660.163190910964</v>
      </c>
      <c r="K129" s="4">
        <f t="shared" si="151"/>
        <v>128839.4139329063</v>
      </c>
      <c r="L129" s="4">
        <f t="shared" si="152"/>
        <v>17321.341708340304</v>
      </c>
      <c r="M129" s="4">
        <f t="shared" si="153"/>
        <v>4532.4565629375356</v>
      </c>
      <c r="N129" s="11">
        <f t="shared" si="154"/>
        <v>1.2718223872142831E-2</v>
      </c>
      <c r="O129" s="11">
        <f t="shared" si="155"/>
        <v>1.6026771042046528E-2</v>
      </c>
      <c r="P129" s="11">
        <f t="shared" si="156"/>
        <v>1.4586862837210779E-2</v>
      </c>
      <c r="Q129" s="4">
        <f t="shared" si="157"/>
        <v>9588.5424518988948</v>
      </c>
      <c r="R129" s="4">
        <f t="shared" si="158"/>
        <v>12532.969373121061</v>
      </c>
      <c r="S129" s="4">
        <f t="shared" si="159"/>
        <v>6322.4273561659975</v>
      </c>
      <c r="T129" s="4">
        <f t="shared" si="160"/>
        <v>63.977655112497906</v>
      </c>
      <c r="U129" s="4">
        <f t="shared" si="161"/>
        <v>244.99008547625249</v>
      </c>
      <c r="V129" s="4">
        <f t="shared" si="162"/>
        <v>321.58570072749455</v>
      </c>
      <c r="W129" s="11">
        <f t="shared" si="163"/>
        <v>-1.0734613539272964E-2</v>
      </c>
      <c r="X129" s="11">
        <f t="shared" si="164"/>
        <v>-1.217998157191269E-2</v>
      </c>
      <c r="Y129" s="11">
        <f t="shared" si="165"/>
        <v>-9.7425357312937999E-3</v>
      </c>
      <c r="Z129" s="4">
        <f t="shared" si="178"/>
        <v>13177.998177308535</v>
      </c>
      <c r="AA129" s="4">
        <f t="shared" si="179"/>
        <v>29348.68678599417</v>
      </c>
      <c r="AB129" s="4">
        <f t="shared" si="180"/>
        <v>24064.441472156763</v>
      </c>
      <c r="AC129" s="12">
        <f t="shared" si="166"/>
        <v>1.7212759081645237</v>
      </c>
      <c r="AD129" s="12">
        <f t="shared" si="167"/>
        <v>2.9383991952596484</v>
      </c>
      <c r="AE129" s="12">
        <f t="shared" si="168"/>
        <v>4.7819933542443707</v>
      </c>
      <c r="AF129" s="11">
        <f t="shared" si="169"/>
        <v>-4.0504037456468023E-3</v>
      </c>
      <c r="AG129" s="11">
        <f t="shared" si="170"/>
        <v>2.9673830763510267E-4</v>
      </c>
      <c r="AH129" s="11">
        <f t="shared" si="171"/>
        <v>9.7937136394747881E-3</v>
      </c>
      <c r="AI129" s="1">
        <f t="shared" si="135"/>
        <v>262988.36692678352</v>
      </c>
      <c r="AJ129" s="1">
        <f t="shared" si="136"/>
        <v>86943.462905061504</v>
      </c>
      <c r="AK129" s="1">
        <f t="shared" si="137"/>
        <v>33755.17133390472</v>
      </c>
      <c r="AL129" s="10">
        <f t="shared" si="172"/>
        <v>43.745884483719436</v>
      </c>
      <c r="AM129" s="10">
        <f t="shared" si="173"/>
        <v>8.8417777091588192</v>
      </c>
      <c r="AN129" s="10">
        <f t="shared" si="174"/>
        <v>3.0189571057209377</v>
      </c>
      <c r="AO129" s="7">
        <f t="shared" si="175"/>
        <v>9.901055051123521E-3</v>
      </c>
      <c r="AP129" s="7">
        <f t="shared" si="176"/>
        <v>1.2472717995471097E-2</v>
      </c>
      <c r="AQ129" s="7">
        <f t="shared" si="177"/>
        <v>1.1314328958179395E-2</v>
      </c>
      <c r="AR129" s="1">
        <f t="shared" si="183"/>
        <v>149873.30240594881</v>
      </c>
      <c r="AS129" s="1">
        <f t="shared" si="181"/>
        <v>51157.04722808431</v>
      </c>
      <c r="AT129" s="1">
        <f t="shared" si="182"/>
        <v>19660.163190910964</v>
      </c>
      <c r="AU129" s="1">
        <f t="shared" si="138"/>
        <v>29974.660481189763</v>
      </c>
      <c r="AV129" s="1">
        <f t="shared" si="139"/>
        <v>10231.409445616862</v>
      </c>
      <c r="AW129" s="1">
        <f t="shared" si="140"/>
        <v>3932.0326381821928</v>
      </c>
      <c r="AX129">
        <v>0.2</v>
      </c>
      <c r="AY129">
        <v>0.2</v>
      </c>
      <c r="AZ129">
        <v>0.2</v>
      </c>
      <c r="BA129">
        <f t="shared" si="124"/>
        <v>0.2</v>
      </c>
      <c r="BB129">
        <f t="shared" si="130"/>
        <v>4.000000000000001E-3</v>
      </c>
      <c r="BC129">
        <f t="shared" si="125"/>
        <v>4.000000000000001E-3</v>
      </c>
      <c r="BD129">
        <f t="shared" si="126"/>
        <v>4.000000000000001E-3</v>
      </c>
      <c r="BE129">
        <f t="shared" si="127"/>
        <v>599.49320962379534</v>
      </c>
      <c r="BF129">
        <f t="shared" si="128"/>
        <v>204.62818891233729</v>
      </c>
      <c r="BG129">
        <f t="shared" si="129"/>
        <v>78.640652763643871</v>
      </c>
      <c r="BH129">
        <f t="shared" si="131"/>
        <v>454.91978490031585</v>
      </c>
      <c r="BI129">
        <f t="shared" si="132"/>
        <v>69.723115860158444</v>
      </c>
      <c r="BJ129">
        <f t="shared" si="133"/>
        <v>32.679193013739095</v>
      </c>
      <c r="BK129" s="7">
        <f t="shared" si="134"/>
        <v>4.3512249319948432E-2</v>
      </c>
      <c r="BL129" s="8">
        <f>BL$3*temperature!$I239+BL$4*temperature!$I239^2</f>
        <v>-3.3997214413823791</v>
      </c>
      <c r="BM129" s="8">
        <f>BM$3*temperature!$I239+BM$4*temperature!$I239^2</f>
        <v>-4.8397939226837288</v>
      </c>
      <c r="BN129" s="8">
        <f>BN$3*temperature!$I239+BN$4*temperature!$I239^2</f>
        <v>-5.6524997644555173</v>
      </c>
      <c r="BO129" s="8"/>
      <c r="BP129" s="8"/>
      <c r="BQ129" s="8"/>
    </row>
    <row r="130" spans="1:69" x14ac:dyDescent="0.3">
      <c r="A130">
        <f t="shared" si="141"/>
        <v>2084</v>
      </c>
      <c r="B130" s="4">
        <f t="shared" si="142"/>
        <v>1163.3639914864596</v>
      </c>
      <c r="C130" s="4">
        <f t="shared" si="143"/>
        <v>2953.9483584092131</v>
      </c>
      <c r="D130" s="4">
        <f t="shared" si="144"/>
        <v>4339.249719436858</v>
      </c>
      <c r="E130" s="11">
        <f t="shared" si="145"/>
        <v>9.229427517231135E-5</v>
      </c>
      <c r="F130" s="11">
        <f t="shared" si="146"/>
        <v>1.8182591092643686E-4</v>
      </c>
      <c r="G130" s="11">
        <f t="shared" si="147"/>
        <v>3.7119112921986754E-4</v>
      </c>
      <c r="H130" s="4">
        <f t="shared" si="148"/>
        <v>151774.29344022056</v>
      </c>
      <c r="I130" s="4">
        <f t="shared" si="149"/>
        <v>51978.125563669972</v>
      </c>
      <c r="J130" s="4">
        <f t="shared" si="150"/>
        <v>19951.427767994152</v>
      </c>
      <c r="K130" s="4">
        <f t="shared" si="151"/>
        <v>130461.57054104342</v>
      </c>
      <c r="L130" s="4">
        <f t="shared" si="152"/>
        <v>17596.152422807318</v>
      </c>
      <c r="M130" s="4">
        <f t="shared" si="153"/>
        <v>4597.8980372172318</v>
      </c>
      <c r="N130" s="11">
        <f t="shared" si="154"/>
        <v>1.2590530790382637E-2</v>
      </c>
      <c r="O130" s="11">
        <f t="shared" si="155"/>
        <v>1.5865440396842345E-2</v>
      </c>
      <c r="P130" s="11">
        <f t="shared" si="156"/>
        <v>1.4438411790819838E-2</v>
      </c>
      <c r="Q130" s="4">
        <f t="shared" si="157"/>
        <v>9605.9285491521896</v>
      </c>
      <c r="R130" s="4">
        <f t="shared" si="158"/>
        <v>12579.024011731146</v>
      </c>
      <c r="S130" s="4">
        <f t="shared" si="159"/>
        <v>6353.5848554101276</v>
      </c>
      <c r="T130" s="4">
        <f t="shared" si="160"/>
        <v>63.29087970971635</v>
      </c>
      <c r="U130" s="4">
        <f t="shared" si="161"/>
        <v>242.00611074985042</v>
      </c>
      <c r="V130" s="4">
        <f t="shared" si="162"/>
        <v>318.45264054748378</v>
      </c>
      <c r="W130" s="11">
        <f t="shared" si="163"/>
        <v>-1.0734613539272964E-2</v>
      </c>
      <c r="X130" s="11">
        <f t="shared" si="164"/>
        <v>-1.217998157191269E-2</v>
      </c>
      <c r="Y130" s="11">
        <f t="shared" si="165"/>
        <v>-9.7425357312937999E-3</v>
      </c>
      <c r="Z130" s="4">
        <f t="shared" si="178"/>
        <v>13150.14169472966</v>
      </c>
      <c r="AA130" s="4">
        <f t="shared" si="179"/>
        <v>29470.236049933996</v>
      </c>
      <c r="AB130" s="4">
        <f t="shared" si="180"/>
        <v>24423.925467324298</v>
      </c>
      <c r="AC130" s="12">
        <f t="shared" si="166"/>
        <v>1.7143040457788026</v>
      </c>
      <c r="AD130" s="12">
        <f t="shared" si="167"/>
        <v>2.939271130864006</v>
      </c>
      <c r="AE130" s="12">
        <f t="shared" si="168"/>
        <v>4.8288268277817119</v>
      </c>
      <c r="AF130" s="11">
        <f t="shared" si="169"/>
        <v>-4.0504037456468023E-3</v>
      </c>
      <c r="AG130" s="11">
        <f t="shared" si="170"/>
        <v>2.9673830763510267E-4</v>
      </c>
      <c r="AH130" s="11">
        <f t="shared" si="171"/>
        <v>9.7937136394747881E-3</v>
      </c>
      <c r="AI130" s="1">
        <f t="shared" si="135"/>
        <v>266664.19071529497</v>
      </c>
      <c r="AJ130" s="1">
        <f t="shared" si="136"/>
        <v>88480.526060172226</v>
      </c>
      <c r="AK130" s="1">
        <f t="shared" si="137"/>
        <v>34311.686838696442</v>
      </c>
      <c r="AL130" s="10">
        <f t="shared" si="172"/>
        <v>44.174683590147502</v>
      </c>
      <c r="AM130" s="10">
        <f t="shared" si="173"/>
        <v>8.9509558991043505</v>
      </c>
      <c r="AN130" s="10">
        <f t="shared" si="174"/>
        <v>3.05277300478765</v>
      </c>
      <c r="AO130" s="7">
        <f t="shared" si="175"/>
        <v>9.8020445006122853E-3</v>
      </c>
      <c r="AP130" s="7">
        <f t="shared" si="176"/>
        <v>1.2347990815516387E-2</v>
      </c>
      <c r="AQ130" s="7">
        <f t="shared" si="177"/>
        <v>1.1201185668597602E-2</v>
      </c>
      <c r="AR130" s="1">
        <f t="shared" si="183"/>
        <v>151774.29344022056</v>
      </c>
      <c r="AS130" s="1">
        <f t="shared" si="181"/>
        <v>51978.125563669972</v>
      </c>
      <c r="AT130" s="1">
        <f t="shared" si="182"/>
        <v>19951.427767994152</v>
      </c>
      <c r="AU130" s="1">
        <f t="shared" si="138"/>
        <v>30354.858688044114</v>
      </c>
      <c r="AV130" s="1">
        <f t="shared" si="139"/>
        <v>10395.625112733995</v>
      </c>
      <c r="AW130" s="1">
        <f t="shared" si="140"/>
        <v>3990.2855535988306</v>
      </c>
      <c r="AX130">
        <v>0.2</v>
      </c>
      <c r="AY130">
        <v>0.2</v>
      </c>
      <c r="AZ130">
        <v>0.2</v>
      </c>
      <c r="BA130">
        <f t="shared" si="124"/>
        <v>0.2</v>
      </c>
      <c r="BB130">
        <f t="shared" si="130"/>
        <v>4.000000000000001E-3</v>
      </c>
      <c r="BC130">
        <f t="shared" si="125"/>
        <v>4.000000000000001E-3</v>
      </c>
      <c r="BD130">
        <f t="shared" si="126"/>
        <v>4.000000000000001E-3</v>
      </c>
      <c r="BE130">
        <f t="shared" si="127"/>
        <v>607.09717376088236</v>
      </c>
      <c r="BF130">
        <f t="shared" si="128"/>
        <v>207.91250225467994</v>
      </c>
      <c r="BG130">
        <f t="shared" si="129"/>
        <v>79.805711071976631</v>
      </c>
      <c r="BH130">
        <f t="shared" si="131"/>
        <v>461.66587999899343</v>
      </c>
      <c r="BI130">
        <f t="shared" si="132"/>
        <v>70.549995562436493</v>
      </c>
      <c r="BJ130">
        <f t="shared" si="133"/>
        <v>32.675218886802284</v>
      </c>
      <c r="BK130" s="7">
        <f t="shared" si="134"/>
        <v>4.3383883083987634E-2</v>
      </c>
      <c r="BL130" s="8">
        <f>BL$3*temperature!$I240+BL$4*temperature!$I240^2</f>
        <v>-3.6862991561497616</v>
      </c>
      <c r="BM130" s="8">
        <f>BM$3*temperature!$I240+BM$4*temperature!$I240^2</f>
        <v>-5.0783214789697571</v>
      </c>
      <c r="BN130" s="8">
        <f>BN$3*temperature!$I240+BN$4*temperature!$I240^2</f>
        <v>-5.8528488887471646</v>
      </c>
      <c r="BO130" s="8"/>
      <c r="BP130" s="8"/>
      <c r="BQ130" s="8"/>
    </row>
    <row r="131" spans="1:69" x14ac:dyDescent="0.3">
      <c r="A131">
        <f t="shared" si="141"/>
        <v>2085</v>
      </c>
      <c r="B131" s="4">
        <f t="shared" si="142"/>
        <v>1163.4659947309976</v>
      </c>
      <c r="C131" s="4">
        <f t="shared" si="143"/>
        <v>2954.4586075427555</v>
      </c>
      <c r="D131" s="4">
        <f t="shared" si="144"/>
        <v>4340.7798758900162</v>
      </c>
      <c r="E131" s="11">
        <f t="shared" si="145"/>
        <v>8.7679561413695777E-5</v>
      </c>
      <c r="F131" s="11">
        <f t="shared" si="146"/>
        <v>1.7273461538011502E-4</v>
      </c>
      <c r="G131" s="11">
        <f t="shared" si="147"/>
        <v>3.5263157275887413E-4</v>
      </c>
      <c r="H131" s="4">
        <f t="shared" si="148"/>
        <v>153679.50337253808</v>
      </c>
      <c r="I131" s="4">
        <f t="shared" si="149"/>
        <v>52803.601969625895</v>
      </c>
      <c r="J131" s="4">
        <f t="shared" si="150"/>
        <v>20243.700952958854</v>
      </c>
      <c r="K131" s="4">
        <f t="shared" si="151"/>
        <v>132087.66226817828</v>
      </c>
      <c r="L131" s="4">
        <f t="shared" si="152"/>
        <v>17872.51371023371</v>
      </c>
      <c r="M131" s="4">
        <f t="shared" si="153"/>
        <v>4663.6091973699004</v>
      </c>
      <c r="N131" s="11">
        <f t="shared" si="154"/>
        <v>1.2464143428529972E-2</v>
      </c>
      <c r="O131" s="11">
        <f t="shared" si="155"/>
        <v>1.5705779353683447E-2</v>
      </c>
      <c r="P131" s="11">
        <f t="shared" si="156"/>
        <v>1.4291565324149325E-2</v>
      </c>
      <c r="Q131" s="4">
        <f t="shared" si="157"/>
        <v>9622.1006255398279</v>
      </c>
      <c r="R131" s="4">
        <f t="shared" si="158"/>
        <v>12623.148866603689</v>
      </c>
      <c r="S131" s="4">
        <f t="shared" si="159"/>
        <v>6383.8532073025272</v>
      </c>
      <c r="T131" s="4">
        <f t="shared" si="160"/>
        <v>62.611476575471933</v>
      </c>
      <c r="U131" s="4">
        <f t="shared" si="161"/>
        <v>239.05848078062698</v>
      </c>
      <c r="V131" s="4">
        <f t="shared" si="162"/>
        <v>315.35010431822508</v>
      </c>
      <c r="W131" s="11">
        <f t="shared" si="163"/>
        <v>-1.0734613539272964E-2</v>
      </c>
      <c r="X131" s="11">
        <f t="shared" si="164"/>
        <v>-1.217998157191269E-2</v>
      </c>
      <c r="Y131" s="11">
        <f t="shared" si="165"/>
        <v>-9.7425357312937999E-3</v>
      </c>
      <c r="Z131" s="4">
        <f t="shared" si="178"/>
        <v>13120.625779031683</v>
      </c>
      <c r="AA131" s="4">
        <f t="shared" si="179"/>
        <v>29587.306788548398</v>
      </c>
      <c r="AB131" s="4">
        <f t="shared" si="180"/>
        <v>24784.668537924124</v>
      </c>
      <c r="AC131" s="12">
        <f t="shared" si="166"/>
        <v>1.7073604222506027</v>
      </c>
      <c r="AD131" s="12">
        <f t="shared" si="167"/>
        <v>2.9401433252050593</v>
      </c>
      <c r="AE131" s="12">
        <f t="shared" si="168"/>
        <v>4.8761189749476195</v>
      </c>
      <c r="AF131" s="11">
        <f t="shared" si="169"/>
        <v>-4.0504037456468023E-3</v>
      </c>
      <c r="AG131" s="11">
        <f t="shared" si="170"/>
        <v>2.9673830763510267E-4</v>
      </c>
      <c r="AH131" s="11">
        <f t="shared" si="171"/>
        <v>9.7937136394747881E-3</v>
      </c>
      <c r="AI131" s="1">
        <f t="shared" si="135"/>
        <v>270352.63033180957</v>
      </c>
      <c r="AJ131" s="1">
        <f t="shared" si="136"/>
        <v>90028.098566888992</v>
      </c>
      <c r="AK131" s="1">
        <f t="shared" si="137"/>
        <v>34870.803708425628</v>
      </c>
      <c r="AL131" s="10">
        <f t="shared" si="172"/>
        <v>44.603355782355081</v>
      </c>
      <c r="AM131" s="10">
        <f t="shared" si="173"/>
        <v>9.0603769571242623</v>
      </c>
      <c r="AN131" s="10">
        <f t="shared" si="174"/>
        <v>3.0866257352460522</v>
      </c>
      <c r="AO131" s="7">
        <f t="shared" si="175"/>
        <v>9.7040240556061624E-3</v>
      </c>
      <c r="AP131" s="7">
        <f t="shared" si="176"/>
        <v>1.2224510907361224E-2</v>
      </c>
      <c r="AQ131" s="7">
        <f t="shared" si="177"/>
        <v>1.1089173811911626E-2</v>
      </c>
      <c r="AR131" s="1">
        <f t="shared" si="183"/>
        <v>153679.50337253808</v>
      </c>
      <c r="AS131" s="1">
        <f t="shared" si="181"/>
        <v>52803.601969625895</v>
      </c>
      <c r="AT131" s="1">
        <f t="shared" si="182"/>
        <v>20243.700952958854</v>
      </c>
      <c r="AU131" s="1">
        <f t="shared" si="138"/>
        <v>30735.900674507619</v>
      </c>
      <c r="AV131" s="1">
        <f t="shared" si="139"/>
        <v>10560.720393925179</v>
      </c>
      <c r="AW131" s="1">
        <f t="shared" si="140"/>
        <v>4048.7401905917709</v>
      </c>
      <c r="AX131">
        <v>0.2</v>
      </c>
      <c r="AY131">
        <v>0.2</v>
      </c>
      <c r="AZ131">
        <v>0.2</v>
      </c>
      <c r="BA131">
        <f t="shared" si="124"/>
        <v>0.2</v>
      </c>
      <c r="BB131">
        <f t="shared" si="130"/>
        <v>4.000000000000001E-3</v>
      </c>
      <c r="BC131">
        <f t="shared" si="125"/>
        <v>4.000000000000001E-3</v>
      </c>
      <c r="BD131">
        <f t="shared" si="126"/>
        <v>4.000000000000001E-3</v>
      </c>
      <c r="BE131">
        <f t="shared" si="127"/>
        <v>614.71801349015243</v>
      </c>
      <c r="BF131">
        <f t="shared" si="128"/>
        <v>211.21440787850364</v>
      </c>
      <c r="BG131">
        <f t="shared" si="129"/>
        <v>80.974803811835429</v>
      </c>
      <c r="BH131">
        <f t="shared" si="131"/>
        <v>468.51272480657497</v>
      </c>
      <c r="BI131">
        <f t="shared" si="132"/>
        <v>71.386831315195252</v>
      </c>
      <c r="BJ131">
        <f t="shared" si="133"/>
        <v>32.671328118805491</v>
      </c>
      <c r="BK131" s="7">
        <f t="shared" si="134"/>
        <v>4.3256519804487831E-2</v>
      </c>
      <c r="BL131" s="8">
        <f>BL$3*temperature!$I241+BL$4*temperature!$I241^2</f>
        <v>-3.9789761488877318</v>
      </c>
      <c r="BM131" s="8">
        <f>BM$3*temperature!$I241+BM$4*temperature!$I241^2</f>
        <v>-5.3213968287054918</v>
      </c>
      <c r="BN131" s="8">
        <f>BN$3*temperature!$I241+BN$4*temperature!$I241^2</f>
        <v>-6.0566002835060511</v>
      </c>
      <c r="BO131" s="8"/>
      <c r="BP131" s="8"/>
      <c r="BQ131" s="8"/>
    </row>
    <row r="132" spans="1:69" x14ac:dyDescent="0.3">
      <c r="A132">
        <f t="shared" si="141"/>
        <v>2086</v>
      </c>
      <c r="B132" s="4">
        <f t="shared" si="142"/>
        <v>1163.5629063097285</v>
      </c>
      <c r="C132" s="4">
        <f t="shared" si="143"/>
        <v>2954.9434279504244</v>
      </c>
      <c r="D132" s="4">
        <f t="shared" si="144"/>
        <v>4342.2340371229193</v>
      </c>
      <c r="E132" s="11">
        <f t="shared" si="145"/>
        <v>8.3295583343010989E-5</v>
      </c>
      <c r="F132" s="11">
        <f t="shared" si="146"/>
        <v>1.6409788461110926E-4</v>
      </c>
      <c r="G132" s="11">
        <f t="shared" si="147"/>
        <v>3.3499999412093043E-4</v>
      </c>
      <c r="H132" s="4">
        <f t="shared" si="148"/>
        <v>155588.7208443541</v>
      </c>
      <c r="I132" s="4">
        <f t="shared" si="149"/>
        <v>53633.379846825293</v>
      </c>
      <c r="J132" s="4">
        <f t="shared" si="150"/>
        <v>20536.952045476213</v>
      </c>
      <c r="K132" s="4">
        <f t="shared" si="151"/>
        <v>133717.49821228659</v>
      </c>
      <c r="L132" s="4">
        <f t="shared" si="152"/>
        <v>18150.39142188448</v>
      </c>
      <c r="M132" s="4">
        <f t="shared" si="153"/>
        <v>4729.5820238845536</v>
      </c>
      <c r="N132" s="11">
        <f t="shared" si="154"/>
        <v>1.2339047539498882E-2</v>
      </c>
      <c r="O132" s="11">
        <f t="shared" si="155"/>
        <v>1.5547768834087261E-2</v>
      </c>
      <c r="P132" s="11">
        <f t="shared" si="156"/>
        <v>1.4146302514340015E-2</v>
      </c>
      <c r="Q132" s="4">
        <f t="shared" si="157"/>
        <v>9637.0668147398246</v>
      </c>
      <c r="R132" s="4">
        <f t="shared" si="158"/>
        <v>12665.348497349631</v>
      </c>
      <c r="S132" s="4">
        <f t="shared" si="159"/>
        <v>6413.2340937797226</v>
      </c>
      <c r="T132" s="4">
        <f t="shared" si="160"/>
        <v>61.939366571310998</v>
      </c>
      <c r="U132" s="4">
        <f t="shared" si="161"/>
        <v>236.1467528901095</v>
      </c>
      <c r="V132" s="4">
        <f t="shared" si="162"/>
        <v>312.27779465903757</v>
      </c>
      <c r="W132" s="11">
        <f t="shared" si="163"/>
        <v>-1.0734613539272964E-2</v>
      </c>
      <c r="X132" s="11">
        <f t="shared" si="164"/>
        <v>-1.217998157191269E-2</v>
      </c>
      <c r="Y132" s="11">
        <f t="shared" si="165"/>
        <v>-9.7425357312937999E-3</v>
      </c>
      <c r="Z132" s="4">
        <f t="shared" si="178"/>
        <v>13089.481727383847</v>
      </c>
      <c r="AA132" s="4">
        <f t="shared" si="179"/>
        <v>29699.903991410698</v>
      </c>
      <c r="AB132" s="4">
        <f t="shared" si="180"/>
        <v>25146.632531928964</v>
      </c>
      <c r="AC132" s="12">
        <f t="shared" si="166"/>
        <v>1.7004449232011498</v>
      </c>
      <c r="AD132" s="12">
        <f t="shared" si="167"/>
        <v>2.9410157783595854</v>
      </c>
      <c r="AE132" s="12">
        <f t="shared" si="168"/>
        <v>4.9238742878602659</v>
      </c>
      <c r="AF132" s="11">
        <f t="shared" si="169"/>
        <v>-4.0504037456468023E-3</v>
      </c>
      <c r="AG132" s="11">
        <f t="shared" si="170"/>
        <v>2.9673830763510267E-4</v>
      </c>
      <c r="AH132" s="11">
        <f t="shared" si="171"/>
        <v>9.7937136394747881E-3</v>
      </c>
      <c r="AI132" s="1">
        <f t="shared" si="135"/>
        <v>274053.26797313622</v>
      </c>
      <c r="AJ132" s="1">
        <f t="shared" si="136"/>
        <v>91586.009104125274</v>
      </c>
      <c r="AK132" s="1">
        <f t="shared" si="137"/>
        <v>35432.463528174834</v>
      </c>
      <c r="AL132" s="10">
        <f t="shared" si="172"/>
        <v>45.031859499453084</v>
      </c>
      <c r="AM132" s="10">
        <f t="shared" si="173"/>
        <v>9.1700280472920603</v>
      </c>
      <c r="AN132" s="10">
        <f t="shared" si="174"/>
        <v>3.1205115832238106</v>
      </c>
      <c r="AO132" s="7">
        <f t="shared" si="175"/>
        <v>9.6069838150500998E-3</v>
      </c>
      <c r="AP132" s="7">
        <f t="shared" si="176"/>
        <v>1.2102265798287611E-2</v>
      </c>
      <c r="AQ132" s="7">
        <f t="shared" si="177"/>
        <v>1.0978282073792509E-2</v>
      </c>
      <c r="AR132" s="1">
        <f t="shared" si="183"/>
        <v>155588.7208443541</v>
      </c>
      <c r="AS132" s="1">
        <f t="shared" si="181"/>
        <v>53633.379846825293</v>
      </c>
      <c r="AT132" s="1">
        <f t="shared" si="182"/>
        <v>20536.952045476213</v>
      </c>
      <c r="AU132" s="1">
        <f t="shared" si="138"/>
        <v>31117.74416887082</v>
      </c>
      <c r="AV132" s="1">
        <f t="shared" si="139"/>
        <v>10726.67596936506</v>
      </c>
      <c r="AW132" s="1">
        <f t="shared" si="140"/>
        <v>4107.3904090952428</v>
      </c>
      <c r="AX132">
        <v>0.2</v>
      </c>
      <c r="AY132">
        <v>0.2</v>
      </c>
      <c r="AZ132">
        <v>0.2</v>
      </c>
      <c r="BA132">
        <f t="shared" si="124"/>
        <v>0.2</v>
      </c>
      <c r="BB132">
        <f t="shared" si="130"/>
        <v>4.000000000000001E-3</v>
      </c>
      <c r="BC132">
        <f t="shared" si="125"/>
        <v>4.000000000000001E-3</v>
      </c>
      <c r="BD132">
        <f t="shared" si="126"/>
        <v>4.000000000000001E-3</v>
      </c>
      <c r="BE132">
        <f t="shared" si="127"/>
        <v>622.35488337741651</v>
      </c>
      <c r="BF132">
        <f t="shared" si="128"/>
        <v>214.53351938730123</v>
      </c>
      <c r="BG132">
        <f t="shared" si="129"/>
        <v>82.147808181904878</v>
      </c>
      <c r="BH132">
        <f t="shared" si="131"/>
        <v>475.46182220142384</v>
      </c>
      <c r="BI132">
        <f t="shared" si="132"/>
        <v>72.233741714904184</v>
      </c>
      <c r="BJ132">
        <f t="shared" si="133"/>
        <v>32.667518435162584</v>
      </c>
      <c r="BK132" s="7">
        <f t="shared" si="134"/>
        <v>4.3130162989965609E-2</v>
      </c>
      <c r="BL132" s="8">
        <f>BL$3*temperature!$I242+BL$4*temperature!$I242^2</f>
        <v>-4.2777361473918418</v>
      </c>
      <c r="BM132" s="8">
        <f>BM$3*temperature!$I242+BM$4*temperature!$I242^2</f>
        <v>-5.5690041276137912</v>
      </c>
      <c r="BN132" s="8">
        <f>BN$3*temperature!$I242+BN$4*temperature!$I242^2</f>
        <v>-6.263738823854565</v>
      </c>
      <c r="BO132" s="8"/>
      <c r="BP132" s="8"/>
      <c r="BQ132" s="8"/>
    </row>
    <row r="133" spans="1:69" x14ac:dyDescent="0.3">
      <c r="A133">
        <f t="shared" si="141"/>
        <v>2087</v>
      </c>
      <c r="B133" s="4">
        <f t="shared" si="142"/>
        <v>1163.654979978214</v>
      </c>
      <c r="C133" s="4">
        <f t="shared" si="143"/>
        <v>2955.4040829178134</v>
      </c>
      <c r="D133" s="4">
        <f t="shared" si="144"/>
        <v>4343.6159530809819</v>
      </c>
      <c r="E133" s="11">
        <f t="shared" si="145"/>
        <v>7.9130804175860434E-5</v>
      </c>
      <c r="F133" s="11">
        <f t="shared" si="146"/>
        <v>1.5589299038055378E-4</v>
      </c>
      <c r="G133" s="11">
        <f t="shared" si="147"/>
        <v>3.1824999441488387E-4</v>
      </c>
      <c r="H133" s="4">
        <f t="shared" si="148"/>
        <v>157501.73495980946</v>
      </c>
      <c r="I133" s="4">
        <f t="shared" si="149"/>
        <v>54467.361870894449</v>
      </c>
      <c r="J133" s="4">
        <f t="shared" si="150"/>
        <v>20831.150232047152</v>
      </c>
      <c r="K133" s="4">
        <f t="shared" si="151"/>
        <v>135350.88808089681</v>
      </c>
      <c r="L133" s="4">
        <f t="shared" si="152"/>
        <v>18429.751175385762</v>
      </c>
      <c r="M133" s="4">
        <f t="shared" si="153"/>
        <v>4795.8084823938807</v>
      </c>
      <c r="N133" s="11">
        <f t="shared" si="154"/>
        <v>1.2215229049657328E-2</v>
      </c>
      <c r="O133" s="11">
        <f t="shared" si="155"/>
        <v>1.5391390026137319E-2</v>
      </c>
      <c r="P133" s="11">
        <f t="shared" si="156"/>
        <v>1.4002602803985909E-2</v>
      </c>
      <c r="Q133" s="4">
        <f t="shared" si="157"/>
        <v>9650.835555552585</v>
      </c>
      <c r="R133" s="4">
        <f t="shared" si="158"/>
        <v>12705.628181282098</v>
      </c>
      <c r="S133" s="4">
        <f t="shared" si="159"/>
        <v>6441.7294303982726</v>
      </c>
      <c r="T133" s="4">
        <f t="shared" si="160"/>
        <v>61.274471408300613</v>
      </c>
      <c r="U133" s="4">
        <f t="shared" si="161"/>
        <v>233.27048979164095</v>
      </c>
      <c r="V133" s="4">
        <f t="shared" si="162"/>
        <v>309.23541708648224</v>
      </c>
      <c r="W133" s="11">
        <f t="shared" si="163"/>
        <v>-1.0734613539272964E-2</v>
      </c>
      <c r="X133" s="11">
        <f t="shared" si="164"/>
        <v>-1.217998157191269E-2</v>
      </c>
      <c r="Y133" s="11">
        <f t="shared" si="165"/>
        <v>-9.7425357312937999E-3</v>
      </c>
      <c r="Z133" s="4">
        <f t="shared" si="178"/>
        <v>13056.74092235788</v>
      </c>
      <c r="AA133" s="4">
        <f t="shared" si="179"/>
        <v>29808.03437705067</v>
      </c>
      <c r="AB133" s="4">
        <f t="shared" si="180"/>
        <v>25509.779151065548</v>
      </c>
      <c r="AC133" s="12">
        <f t="shared" si="166"/>
        <v>1.6935574347149498</v>
      </c>
      <c r="AD133" s="12">
        <f t="shared" si="167"/>
        <v>2.9418884904043838</v>
      </c>
      <c r="AE133" s="12">
        <f t="shared" si="168"/>
        <v>4.9720973026323421</v>
      </c>
      <c r="AF133" s="11">
        <f t="shared" si="169"/>
        <v>-4.0504037456468023E-3</v>
      </c>
      <c r="AG133" s="11">
        <f t="shared" si="170"/>
        <v>2.9673830763510267E-4</v>
      </c>
      <c r="AH133" s="11">
        <f t="shared" si="171"/>
        <v>9.7937136394747881E-3</v>
      </c>
      <c r="AI133" s="1">
        <f t="shared" si="135"/>
        <v>277765.68534469343</v>
      </c>
      <c r="AJ133" s="1">
        <f t="shared" si="136"/>
        <v>93154.084163077816</v>
      </c>
      <c r="AK133" s="1">
        <f t="shared" si="137"/>
        <v>35996.607584452599</v>
      </c>
      <c r="AL133" s="10">
        <f t="shared" si="172"/>
        <v>45.460153641372216</v>
      </c>
      <c r="AM133" s="10">
        <f t="shared" si="173"/>
        <v>9.2798963829300813</v>
      </c>
      <c r="AN133" s="10">
        <f t="shared" si="174"/>
        <v>3.1544268610352266</v>
      </c>
      <c r="AO133" s="7">
        <f t="shared" si="175"/>
        <v>9.5109139768995987E-3</v>
      </c>
      <c r="AP133" s="7">
        <f t="shared" si="176"/>
        <v>1.1981243140304734E-2</v>
      </c>
      <c r="AQ133" s="7">
        <f t="shared" si="177"/>
        <v>1.0868499253054584E-2</v>
      </c>
      <c r="AR133" s="1">
        <f t="shared" si="183"/>
        <v>157501.73495980946</v>
      </c>
      <c r="AS133" s="1">
        <f t="shared" si="181"/>
        <v>54467.361870894449</v>
      </c>
      <c r="AT133" s="1">
        <f t="shared" si="182"/>
        <v>20831.150232047152</v>
      </c>
      <c r="AU133" s="1">
        <f t="shared" si="138"/>
        <v>31500.346991961895</v>
      </c>
      <c r="AV133" s="1">
        <f t="shared" si="139"/>
        <v>10893.472374178891</v>
      </c>
      <c r="AW133" s="1">
        <f t="shared" si="140"/>
        <v>4166.2300464094305</v>
      </c>
      <c r="AX133">
        <v>0.2</v>
      </c>
      <c r="AY133">
        <v>0.2</v>
      </c>
      <c r="AZ133">
        <v>0.2</v>
      </c>
      <c r="BA133">
        <f t="shared" si="124"/>
        <v>0.20000000000000004</v>
      </c>
      <c r="BB133">
        <f t="shared" si="130"/>
        <v>4.000000000000001E-3</v>
      </c>
      <c r="BC133">
        <f t="shared" si="125"/>
        <v>4.000000000000001E-3</v>
      </c>
      <c r="BD133">
        <f t="shared" si="126"/>
        <v>4.000000000000001E-3</v>
      </c>
      <c r="BE133">
        <f t="shared" si="127"/>
        <v>630.00693983923793</v>
      </c>
      <c r="BF133">
        <f t="shared" si="128"/>
        <v>217.86944748357786</v>
      </c>
      <c r="BG133">
        <f t="shared" si="129"/>
        <v>83.32460092818863</v>
      </c>
      <c r="BH133">
        <f t="shared" si="131"/>
        <v>482.51469764590132</v>
      </c>
      <c r="BI133">
        <f t="shared" si="132"/>
        <v>73.090846825953889</v>
      </c>
      <c r="BJ133">
        <f t="shared" si="133"/>
        <v>32.663787653648946</v>
      </c>
      <c r="BK133" s="7">
        <f t="shared" si="134"/>
        <v>4.3004815407634095E-2</v>
      </c>
      <c r="BL133" s="8">
        <f>BL$3*temperature!$I243+BL$4*temperature!$I243^2</f>
        <v>-4.5825602692300542</v>
      </c>
      <c r="BM133" s="8">
        <f>BM$3*temperature!$I243+BM$4*temperature!$I243^2</f>
        <v>-5.8211256536096929</v>
      </c>
      <c r="BN133" s="8">
        <f>BN$3*temperature!$I243+BN$4*temperature!$I243^2</f>
        <v>-6.4742480404408491</v>
      </c>
      <c r="BO133" s="8"/>
      <c r="BP133" s="8"/>
      <c r="BQ133" s="8"/>
    </row>
    <row r="134" spans="1:69" x14ac:dyDescent="0.3">
      <c r="A134">
        <f t="shared" si="141"/>
        <v>2088</v>
      </c>
      <c r="B134" s="4">
        <f t="shared" si="142"/>
        <v>1163.7424568848455</v>
      </c>
      <c r="C134" s="4">
        <f t="shared" si="143"/>
        <v>2955.8417733590686</v>
      </c>
      <c r="D134" s="4">
        <f t="shared" si="144"/>
        <v>4344.9291910461498</v>
      </c>
      <c r="E134" s="11">
        <f t="shared" si="145"/>
        <v>7.5174263967067411E-5</v>
      </c>
      <c r="F134" s="11">
        <f t="shared" si="146"/>
        <v>1.4809834086152609E-4</v>
      </c>
      <c r="G134" s="11">
        <f t="shared" si="147"/>
        <v>3.0233749469413967E-4</v>
      </c>
      <c r="H134" s="4">
        <f t="shared" si="148"/>
        <v>159418.3353594559</v>
      </c>
      <c r="I134" s="4">
        <f t="shared" si="149"/>
        <v>55305.450037335198</v>
      </c>
      <c r="J134" s="4">
        <f t="shared" si="150"/>
        <v>21126.264596264798</v>
      </c>
      <c r="K134" s="4">
        <f t="shared" si="151"/>
        <v>136987.64225393441</v>
      </c>
      <c r="L134" s="4">
        <f t="shared" si="152"/>
        <v>18710.558371494004</v>
      </c>
      <c r="M134" s="4">
        <f t="shared" si="153"/>
        <v>4862.2805268727807</v>
      </c>
      <c r="N134" s="11">
        <f t="shared" si="154"/>
        <v>1.2092674058106878E-2</v>
      </c>
      <c r="O134" s="11">
        <f t="shared" si="155"/>
        <v>1.5236624381737673E-2</v>
      </c>
      <c r="P134" s="11">
        <f t="shared" si="156"/>
        <v>1.3860445996317194E-2</v>
      </c>
      <c r="Q134" s="4">
        <f t="shared" si="157"/>
        <v>9663.4155831163243</v>
      </c>
      <c r="R134" s="4">
        <f t="shared" si="158"/>
        <v>12743.993899783871</v>
      </c>
      <c r="S134" s="4">
        <f t="shared" si="159"/>
        <v>6469.3413627644222</v>
      </c>
      <c r="T134" s="4">
        <f t="shared" si="160"/>
        <v>60.616713637909278</v>
      </c>
      <c r="U134" s="4">
        <f t="shared" si="161"/>
        <v>230.42925952470773</v>
      </c>
      <c r="V134" s="4">
        <f t="shared" si="162"/>
        <v>306.22267998613563</v>
      </c>
      <c r="W134" s="11">
        <f t="shared" si="163"/>
        <v>-1.0734613539272964E-2</v>
      </c>
      <c r="X134" s="11">
        <f t="shared" si="164"/>
        <v>-1.217998157191269E-2</v>
      </c>
      <c r="Y134" s="11">
        <f t="shared" si="165"/>
        <v>-9.7425357312937999E-3</v>
      </c>
      <c r="Z134" s="4">
        <f t="shared" si="178"/>
        <v>13022.434814367511</v>
      </c>
      <c r="AA134" s="4">
        <f t="shared" si="179"/>
        <v>29911.706363969239</v>
      </c>
      <c r="AB134" s="4">
        <f t="shared" si="180"/>
        <v>25874.069963255952</v>
      </c>
      <c r="AC134" s="12">
        <f t="shared" si="166"/>
        <v>1.6866978433379123</v>
      </c>
      <c r="AD134" s="12">
        <f t="shared" si="167"/>
        <v>2.9427614614162776</v>
      </c>
      <c r="AE134" s="12">
        <f t="shared" si="168"/>
        <v>5.0207925998019283</v>
      </c>
      <c r="AF134" s="11">
        <f t="shared" si="169"/>
        <v>-4.0504037456468023E-3</v>
      </c>
      <c r="AG134" s="11">
        <f t="shared" si="170"/>
        <v>2.9673830763510267E-4</v>
      </c>
      <c r="AH134" s="11">
        <f t="shared" si="171"/>
        <v>9.7937136394747881E-3</v>
      </c>
      <c r="AI134" s="1">
        <f t="shared" si="135"/>
        <v>281489.46380218596</v>
      </c>
      <c r="AJ134" s="1">
        <f t="shared" si="136"/>
        <v>94732.148120948928</v>
      </c>
      <c r="AK134" s="1">
        <f t="shared" si="137"/>
        <v>36563.17687241677</v>
      </c>
      <c r="AL134" s="10">
        <f t="shared" si="172"/>
        <v>45.888197575925354</v>
      </c>
      <c r="AM134" s="10">
        <f t="shared" si="173"/>
        <v>9.3899692308619951</v>
      </c>
      <c r="AN134" s="10">
        <f t="shared" si="174"/>
        <v>3.1883679081583738</v>
      </c>
      <c r="AO134" s="7">
        <f t="shared" si="175"/>
        <v>9.4158048371306025E-3</v>
      </c>
      <c r="AP134" s="7">
        <f t="shared" si="176"/>
        <v>1.1861430708901687E-2</v>
      </c>
      <c r="AQ134" s="7">
        <f t="shared" si="177"/>
        <v>1.0759814260524039E-2</v>
      </c>
      <c r="AR134" s="1">
        <f t="shared" si="183"/>
        <v>159418.3353594559</v>
      </c>
      <c r="AS134" s="1">
        <f t="shared" si="181"/>
        <v>55305.450037335198</v>
      </c>
      <c r="AT134" s="1">
        <f t="shared" si="182"/>
        <v>21126.264596264798</v>
      </c>
      <c r="AU134" s="1">
        <f t="shared" si="138"/>
        <v>31883.667071891181</v>
      </c>
      <c r="AV134" s="1">
        <f t="shared" si="139"/>
        <v>11061.090007467041</v>
      </c>
      <c r="AW134" s="1">
        <f t="shared" si="140"/>
        <v>4225.2529192529601</v>
      </c>
      <c r="AX134">
        <v>0.2</v>
      </c>
      <c r="AY134">
        <v>0.2</v>
      </c>
      <c r="AZ134">
        <v>0.2</v>
      </c>
      <c r="BA134">
        <f t="shared" ref="BA134:BA197" si="184">(AX134*Z134+AY134*AA134+AZ134*AB134)/(Z134+AA134+AB134)</f>
        <v>0.2</v>
      </c>
      <c r="BB134">
        <f t="shared" si="130"/>
        <v>4.000000000000001E-3</v>
      </c>
      <c r="BC134">
        <f t="shared" ref="BC134:BC197" si="185">BC$5*AY134^2</f>
        <v>4.000000000000001E-3</v>
      </c>
      <c r="BD134">
        <f t="shared" ref="BD134:BD197" si="186">BD$5*AZ134^2</f>
        <v>4.000000000000001E-3</v>
      </c>
      <c r="BE134">
        <f t="shared" ref="BE134:BE197" si="187">BB134*AR134</f>
        <v>637.67334143782375</v>
      </c>
      <c r="BF134">
        <f t="shared" ref="BF134:BF197" si="188">BC134*AS134</f>
        <v>221.22180014934085</v>
      </c>
      <c r="BG134">
        <f t="shared" ref="BG134:BG197" si="189">BD134*AT134</f>
        <v>84.505058385059215</v>
      </c>
      <c r="BH134">
        <f t="shared" si="131"/>
        <v>489.67289952128277</v>
      </c>
      <c r="BI134">
        <f t="shared" si="132"/>
        <v>73.958268196901699</v>
      </c>
      <c r="BJ134">
        <f t="shared" si="133"/>
        <v>32.660133680192473</v>
      </c>
      <c r="BK134" s="7">
        <f t="shared" si="134"/>
        <v>4.2880479129432575E-2</v>
      </c>
      <c r="BL134" s="8">
        <f>BL$3*temperature!$I244+BL$4*temperature!$I244^2</f>
        <v>-4.8934270840563023</v>
      </c>
      <c r="BM134" s="8">
        <f>BM$3*temperature!$I244+BM$4*temperature!$I244^2</f>
        <v>-6.0777418545478241</v>
      </c>
      <c r="BN134" s="8">
        <f>BN$3*temperature!$I244+BN$4*temperature!$I244^2</f>
        <v>-6.6881101562917458</v>
      </c>
      <c r="BO134" s="8"/>
      <c r="BP134" s="8"/>
      <c r="BQ134" s="8"/>
    </row>
    <row r="135" spans="1:69" x14ac:dyDescent="0.3">
      <c r="A135">
        <f t="shared" si="141"/>
        <v>2089</v>
      </c>
      <c r="B135" s="4">
        <f t="shared" si="142"/>
        <v>1163.8255661933567</v>
      </c>
      <c r="C135" s="4">
        <f t="shared" si="143"/>
        <v>2956.2576408584277</v>
      </c>
      <c r="D135" s="4">
        <f t="shared" si="144"/>
        <v>4346.1771443020816</v>
      </c>
      <c r="E135" s="11">
        <f t="shared" si="145"/>
        <v>7.1415550768714036E-5</v>
      </c>
      <c r="F135" s="11">
        <f t="shared" si="146"/>
        <v>1.4069342381844977E-4</v>
      </c>
      <c r="G135" s="11">
        <f t="shared" si="147"/>
        <v>2.8722061995943267E-4</v>
      </c>
      <c r="H135" s="4">
        <f t="shared" si="148"/>
        <v>161338.31229285119</v>
      </c>
      <c r="I135" s="4">
        <f t="shared" si="149"/>
        <v>56147.545706728808</v>
      </c>
      <c r="J135" s="4">
        <f t="shared" si="150"/>
        <v>21422.264129315947</v>
      </c>
      <c r="K135" s="4">
        <f t="shared" si="151"/>
        <v>138627.57184528685</v>
      </c>
      <c r="L135" s="4">
        <f t="shared" si="152"/>
        <v>18992.778210773566</v>
      </c>
      <c r="M135" s="4">
        <f t="shared" si="153"/>
        <v>4928.9901028081495</v>
      </c>
      <c r="N135" s="11">
        <f t="shared" si="154"/>
        <v>1.1971368835683061E-2</v>
      </c>
      <c r="O135" s="11">
        <f t="shared" si="155"/>
        <v>1.5083453613524034E-2</v>
      </c>
      <c r="P135" s="11">
        <f t="shared" si="156"/>
        <v>1.3719812249967767E-2</v>
      </c>
      <c r="Q135" s="4">
        <f t="shared" si="157"/>
        <v>9674.8159201043145</v>
      </c>
      <c r="R135" s="4">
        <f t="shared" si="158"/>
        <v>12780.452324449871</v>
      </c>
      <c r="S135" s="4">
        <f t="shared" si="159"/>
        <v>6496.0722629795664</v>
      </c>
      <c r="T135" s="4">
        <f t="shared" si="160"/>
        <v>59.966016642985544</v>
      </c>
      <c r="U135" s="4">
        <f t="shared" si="161"/>
        <v>227.6226353900673</v>
      </c>
      <c r="V135" s="4">
        <f t="shared" si="162"/>
        <v>303.23929458463817</v>
      </c>
      <c r="W135" s="11">
        <f t="shared" si="163"/>
        <v>-1.0734613539272964E-2</v>
      </c>
      <c r="X135" s="11">
        <f t="shared" si="164"/>
        <v>-1.217998157191269E-2</v>
      </c>
      <c r="Y135" s="11">
        <f t="shared" si="165"/>
        <v>-9.7425357312937999E-3</v>
      </c>
      <c r="Z135" s="4">
        <f t="shared" si="178"/>
        <v>12986.594904447731</v>
      </c>
      <c r="AA135" s="4">
        <f t="shared" si="179"/>
        <v>30010.930041050218</v>
      </c>
      <c r="AB135" s="4">
        <f t="shared" si="180"/>
        <v>26239.466415394221</v>
      </c>
      <c r="AC135" s="12">
        <f t="shared" si="166"/>
        <v>1.679866036075482</v>
      </c>
      <c r="AD135" s="12">
        <f t="shared" si="167"/>
        <v>2.9436346914721119</v>
      </c>
      <c r="AE135" s="12">
        <f t="shared" si="168"/>
        <v>5.0699648047675829</v>
      </c>
      <c r="AF135" s="11">
        <f t="shared" si="169"/>
        <v>-4.0504037456468023E-3</v>
      </c>
      <c r="AG135" s="11">
        <f t="shared" si="170"/>
        <v>2.9673830763510267E-4</v>
      </c>
      <c r="AH135" s="11">
        <f t="shared" si="171"/>
        <v>9.7937136394747881E-3</v>
      </c>
      <c r="AI135" s="1">
        <f t="shared" si="135"/>
        <v>285224.18449385854</v>
      </c>
      <c r="AJ135" s="1">
        <f t="shared" si="136"/>
        <v>96320.02331632108</v>
      </c>
      <c r="AK135" s="1">
        <f t="shared" si="137"/>
        <v>37132.112104428059</v>
      </c>
      <c r="AL135" s="10">
        <f t="shared" si="172"/>
        <v>46.315951145500932</v>
      </c>
      <c r="AM135" s="10">
        <f t="shared" si="173"/>
        <v>9.5002339155586775</v>
      </c>
      <c r="AN135" s="10">
        <f t="shared" si="174"/>
        <v>3.2223310921795134</v>
      </c>
      <c r="AO135" s="7">
        <f t="shared" si="175"/>
        <v>9.3216467887592969E-3</v>
      </c>
      <c r="AP135" s="7">
        <f t="shared" si="176"/>
        <v>1.174281640181267E-2</v>
      </c>
      <c r="AQ135" s="7">
        <f t="shared" si="177"/>
        <v>1.0652216117918799E-2</v>
      </c>
      <c r="AR135" s="1">
        <f t="shared" si="183"/>
        <v>161338.31229285119</v>
      </c>
      <c r="AS135" s="1">
        <f t="shared" si="181"/>
        <v>56147.545706728808</v>
      </c>
      <c r="AT135" s="1">
        <f t="shared" si="182"/>
        <v>21422.264129315947</v>
      </c>
      <c r="AU135" s="1">
        <f t="shared" si="138"/>
        <v>32267.662458570238</v>
      </c>
      <c r="AV135" s="1">
        <f t="shared" si="139"/>
        <v>11229.509141345763</v>
      </c>
      <c r="AW135" s="1">
        <f t="shared" si="140"/>
        <v>4284.4528258631899</v>
      </c>
      <c r="AX135">
        <v>0.2</v>
      </c>
      <c r="AY135">
        <v>0.2</v>
      </c>
      <c r="AZ135">
        <v>0.2</v>
      </c>
      <c r="BA135">
        <f t="shared" si="184"/>
        <v>0.2</v>
      </c>
      <c r="BB135">
        <f t="shared" ref="BB135:BB198" si="190">BB$5*AX135^2</f>
        <v>4.000000000000001E-3</v>
      </c>
      <c r="BC135">
        <f t="shared" si="185"/>
        <v>4.000000000000001E-3</v>
      </c>
      <c r="BD135">
        <f t="shared" si="186"/>
        <v>4.000000000000001E-3</v>
      </c>
      <c r="BE135">
        <f t="shared" si="187"/>
        <v>645.35324917140485</v>
      </c>
      <c r="BF135">
        <f t="shared" si="188"/>
        <v>224.59018282691528</v>
      </c>
      <c r="BG135">
        <f t="shared" si="189"/>
        <v>85.689056517263808</v>
      </c>
      <c r="BH135">
        <f t="shared" ref="BH135:BH198" si="191">2*BB$5*AX135*AR135/Z135*1000</f>
        <v>496.93799946772822</v>
      </c>
      <c r="BI135">
        <f t="shared" ref="BI135:BI198" si="192">2*BC$5*AY135*AS135/AA135*1000</f>
        <v>74.836128876949616</v>
      </c>
      <c r="BJ135">
        <f t="shared" ref="BJ135:BJ198" si="193">2*BD$5*AZ135*AT135/AB135*1000</f>
        <v>32.656554504855166</v>
      </c>
      <c r="BK135" s="7">
        <f t="shared" ref="BK135:BK198" si="194">SUM(H135:J135)*SUM(B134:D134)/SUM(H134:J134)/SUM(B135:D135)-1+BK$5</f>
        <v>4.2757155575378264E-2</v>
      </c>
      <c r="BL135" s="8">
        <f>BL$3*temperature!$I245+BL$4*temperature!$I245^2</f>
        <v>-5.2103126775782407</v>
      </c>
      <c r="BM135" s="8">
        <f>BM$3*temperature!$I245+BM$4*temperature!$I245^2</f>
        <v>-6.3388313970375592</v>
      </c>
      <c r="BN135" s="8">
        <f>BN$3*temperature!$I245+BN$4*temperature!$I245^2</f>
        <v>-6.9053061243185816</v>
      </c>
      <c r="BO135" s="8"/>
      <c r="BP135" s="8"/>
      <c r="BQ135" s="8"/>
    </row>
    <row r="136" spans="1:69" x14ac:dyDescent="0.3">
      <c r="A136">
        <f t="shared" si="141"/>
        <v>2090</v>
      </c>
      <c r="B136" s="4">
        <f t="shared" si="142"/>
        <v>1163.9045256749748</v>
      </c>
      <c r="C136" s="4">
        <f t="shared" si="143"/>
        <v>2956.6527705671506</v>
      </c>
      <c r="D136" s="4">
        <f t="shared" si="144"/>
        <v>4347.3630404112291</v>
      </c>
      <c r="E136" s="11">
        <f t="shared" si="145"/>
        <v>6.7844773230278332E-5</v>
      </c>
      <c r="F136" s="11">
        <f t="shared" si="146"/>
        <v>1.3365875262752726E-4</v>
      </c>
      <c r="G136" s="11">
        <f t="shared" si="147"/>
        <v>2.7285958896146101E-4</v>
      </c>
      <c r="H136" s="4">
        <f t="shared" si="148"/>
        <v>163261.45668996542</v>
      </c>
      <c r="I136" s="4">
        <f t="shared" si="149"/>
        <v>56993.549649967274</v>
      </c>
      <c r="J136" s="4">
        <f t="shared" si="150"/>
        <v>21719.117740688915</v>
      </c>
      <c r="K136" s="4">
        <f t="shared" si="151"/>
        <v>140270.48876305929</v>
      </c>
      <c r="L136" s="4">
        <f t="shared" si="152"/>
        <v>19276.375710169938</v>
      </c>
      <c r="M136" s="4">
        <f t="shared" si="153"/>
        <v>4995.929150337176</v>
      </c>
      <c r="N136" s="11">
        <f t="shared" si="154"/>
        <v>1.1851299823717465E-2</v>
      </c>
      <c r="O136" s="11">
        <f t="shared" si="155"/>
        <v>1.4931859691569738E-2</v>
      </c>
      <c r="P136" s="11">
        <f t="shared" si="156"/>
        <v>1.3580682073370376E-2</v>
      </c>
      <c r="Q136" s="4">
        <f t="shared" si="157"/>
        <v>9685.0458679092317</v>
      </c>
      <c r="R136" s="4">
        <f t="shared" si="158"/>
        <v>12815.010803014577</v>
      </c>
      <c r="S136" s="4">
        <f t="shared" si="159"/>
        <v>6521.9247260910615</v>
      </c>
      <c r="T136" s="4">
        <f t="shared" si="160"/>
        <v>59.322304628833486</v>
      </c>
      <c r="U136" s="4">
        <f t="shared" si="161"/>
        <v>224.85019588566607</v>
      </c>
      <c r="V136" s="4">
        <f t="shared" si="162"/>
        <v>300.28497492201501</v>
      </c>
      <c r="W136" s="11">
        <f t="shared" si="163"/>
        <v>-1.0734613539272964E-2</v>
      </c>
      <c r="X136" s="11">
        <f t="shared" si="164"/>
        <v>-1.217998157191269E-2</v>
      </c>
      <c r="Y136" s="11">
        <f t="shared" si="165"/>
        <v>-9.7425357312937999E-3</v>
      </c>
      <c r="Z136" s="4">
        <f t="shared" si="178"/>
        <v>12949.252727376535</v>
      </c>
      <c r="AA136" s="4">
        <f t="shared" si="179"/>
        <v>30105.717137387241</v>
      </c>
      <c r="AB136" s="4">
        <f t="shared" si="180"/>
        <v>26605.929846416417</v>
      </c>
      <c r="AC136" s="12">
        <f t="shared" si="166"/>
        <v>1.673061900390777</v>
      </c>
      <c r="AD136" s="12">
        <f t="shared" si="167"/>
        <v>2.9445081806487554</v>
      </c>
      <c r="AE136" s="12">
        <f t="shared" si="168"/>
        <v>5.1196185882276923</v>
      </c>
      <c r="AF136" s="11">
        <f t="shared" si="169"/>
        <v>-4.0504037456468023E-3</v>
      </c>
      <c r="AG136" s="11">
        <f t="shared" si="170"/>
        <v>2.9673830763510267E-4</v>
      </c>
      <c r="AH136" s="11">
        <f t="shared" si="171"/>
        <v>9.7937136394747881E-3</v>
      </c>
      <c r="AI136" s="1">
        <f t="shared" si="135"/>
        <v>288969.4285030429</v>
      </c>
      <c r="AJ136" s="1">
        <f t="shared" si="136"/>
        <v>97917.530126034748</v>
      </c>
      <c r="AK136" s="1">
        <f t="shared" si="137"/>
        <v>37703.353719848448</v>
      </c>
      <c r="AL136" s="10">
        <f t="shared" si="172"/>
        <v>46.743374673392083</v>
      </c>
      <c r="AM136" s="10">
        <f t="shared" si="173"/>
        <v>9.6106778231769106</v>
      </c>
      <c r="AN136" s="10">
        <f t="shared" si="174"/>
        <v>3.2563128097049252</v>
      </c>
      <c r="AO136" s="7">
        <f t="shared" si="175"/>
        <v>9.2284303208717035E-3</v>
      </c>
      <c r="AP136" s="7">
        <f t="shared" si="176"/>
        <v>1.1625388237794543E-2</v>
      </c>
      <c r="AQ136" s="7">
        <f t="shared" si="177"/>
        <v>1.0545693956739611E-2</v>
      </c>
      <c r="AR136" s="1">
        <f t="shared" si="183"/>
        <v>163261.45668996542</v>
      </c>
      <c r="AS136" s="1">
        <f t="shared" si="181"/>
        <v>56993.549649967274</v>
      </c>
      <c r="AT136" s="1">
        <f t="shared" si="182"/>
        <v>21719.117740688915</v>
      </c>
      <c r="AU136" s="1">
        <f t="shared" si="138"/>
        <v>32652.291337993083</v>
      </c>
      <c r="AV136" s="1">
        <f t="shared" si="139"/>
        <v>11398.709929993456</v>
      </c>
      <c r="AW136" s="1">
        <f t="shared" si="140"/>
        <v>4343.8235481377833</v>
      </c>
      <c r="AX136">
        <v>0.2</v>
      </c>
      <c r="AY136">
        <v>0.2</v>
      </c>
      <c r="AZ136">
        <v>0.2</v>
      </c>
      <c r="BA136">
        <f t="shared" si="184"/>
        <v>0.20000000000000004</v>
      </c>
      <c r="BB136">
        <f t="shared" si="190"/>
        <v>4.000000000000001E-3</v>
      </c>
      <c r="BC136">
        <f t="shared" si="185"/>
        <v>4.000000000000001E-3</v>
      </c>
      <c r="BD136">
        <f t="shared" si="186"/>
        <v>4.000000000000001E-3</v>
      </c>
      <c r="BE136">
        <f t="shared" si="187"/>
        <v>653.04582675986182</v>
      </c>
      <c r="BF136">
        <f t="shared" si="188"/>
        <v>227.97419859986914</v>
      </c>
      <c r="BG136">
        <f t="shared" si="189"/>
        <v>86.876470962755675</v>
      </c>
      <c r="BH136">
        <f t="shared" si="191"/>
        <v>504.31159272938686</v>
      </c>
      <c r="BI136">
        <f t="shared" si="192"/>
        <v>75.724553432662105</v>
      </c>
      <c r="BJ136">
        <f t="shared" si="193"/>
        <v>32.653048197996796</v>
      </c>
      <c r="BK136" s="7">
        <f t="shared" si="194"/>
        <v>4.2634845554424067E-2</v>
      </c>
      <c r="BL136" s="8">
        <f>BL$3*temperature!$I246+BL$4*temperature!$I246^2</f>
        <v>-5.533190716994266</v>
      </c>
      <c r="BM136" s="8">
        <f>BM$3*temperature!$I246+BM$4*temperature!$I246^2</f>
        <v>-6.6043712161966859</v>
      </c>
      <c r="BN136" s="8">
        <f>BN$3*temperature!$I246+BN$4*temperature!$I246^2</f>
        <v>-7.125815665386602</v>
      </c>
      <c r="BO136" s="8"/>
      <c r="BP136" s="8"/>
      <c r="BQ136" s="8"/>
    </row>
    <row r="137" spans="1:69" x14ac:dyDescent="0.3">
      <c r="A137">
        <f t="shared" si="141"/>
        <v>2091</v>
      </c>
      <c r="B137" s="4">
        <f t="shared" si="142"/>
        <v>1163.9795422716506</v>
      </c>
      <c r="C137" s="4">
        <f t="shared" si="143"/>
        <v>2957.0281939623542</v>
      </c>
      <c r="D137" s="4">
        <f t="shared" si="144"/>
        <v>4348.4899491188889</v>
      </c>
      <c r="E137" s="11">
        <f t="shared" si="145"/>
        <v>6.4452534568764416E-5</v>
      </c>
      <c r="F137" s="11">
        <f t="shared" si="146"/>
        <v>1.269758149961509E-4</v>
      </c>
      <c r="G137" s="11">
        <f t="shared" si="147"/>
        <v>2.5921660951338794E-4</v>
      </c>
      <c r="H137" s="4">
        <f t="shared" si="148"/>
        <v>165187.56023134169</v>
      </c>
      <c r="I137" s="4">
        <f t="shared" si="149"/>
        <v>57843.362093457356</v>
      </c>
      <c r="J137" s="4">
        <f t="shared" si="150"/>
        <v>22016.794269057558</v>
      </c>
      <c r="K137" s="4">
        <f t="shared" si="151"/>
        <v>141916.20576849458</v>
      </c>
      <c r="L137" s="4">
        <f t="shared" si="152"/>
        <v>19561.315719465121</v>
      </c>
      <c r="M137" s="4">
        <f t="shared" si="153"/>
        <v>5063.0896073517888</v>
      </c>
      <c r="N137" s="11">
        <f t="shared" si="154"/>
        <v>1.1732453632604001E-2</v>
      </c>
      <c r="O137" s="11">
        <f t="shared" si="155"/>
        <v>1.478182483986612E-2</v>
      </c>
      <c r="P137" s="11">
        <f t="shared" si="156"/>
        <v>1.3443036318895762E-2</v>
      </c>
      <c r="Q137" s="4">
        <f t="shared" si="157"/>
        <v>9694.1149978201065</v>
      </c>
      <c r="R137" s="4">
        <f t="shared" si="158"/>
        <v>12847.67734507446</v>
      </c>
      <c r="S137" s="4">
        <f t="shared" si="159"/>
        <v>6546.90156653949</v>
      </c>
      <c r="T137" s="4">
        <f t="shared" si="160"/>
        <v>58.685502614383935</v>
      </c>
      <c r="U137" s="4">
        <f t="shared" si="161"/>
        <v>222.1115246433377</v>
      </c>
      <c r="V137" s="4">
        <f t="shared" si="162"/>
        <v>297.35943782426659</v>
      </c>
      <c r="W137" s="11">
        <f t="shared" si="163"/>
        <v>-1.0734613539272964E-2</v>
      </c>
      <c r="X137" s="11">
        <f t="shared" si="164"/>
        <v>-1.217998157191269E-2</v>
      </c>
      <c r="Y137" s="11">
        <f t="shared" si="165"/>
        <v>-9.7425357312937999E-3</v>
      </c>
      <c r="Z137" s="4">
        <f t="shared" si="178"/>
        <v>12910.439835141995</v>
      </c>
      <c r="AA137" s="4">
        <f t="shared" si="179"/>
        <v>30196.08099154794</v>
      </c>
      <c r="AB137" s="4">
        <f t="shared" si="180"/>
        <v>26973.421500623561</v>
      </c>
      <c r="AC137" s="12">
        <f t="shared" si="166"/>
        <v>1.6662853242027351</v>
      </c>
      <c r="AD137" s="12">
        <f t="shared" si="167"/>
        <v>2.9453819290230987</v>
      </c>
      <c r="AE137" s="12">
        <f t="shared" si="168"/>
        <v>5.1697586666241264</v>
      </c>
      <c r="AF137" s="11">
        <f t="shared" si="169"/>
        <v>-4.0504037456468023E-3</v>
      </c>
      <c r="AG137" s="11">
        <f t="shared" si="170"/>
        <v>2.9673830763510267E-4</v>
      </c>
      <c r="AH137" s="11">
        <f t="shared" si="171"/>
        <v>9.7937136394747881E-3</v>
      </c>
      <c r="AI137" s="1">
        <f t="shared" si="135"/>
        <v>292724.77699073171</v>
      </c>
      <c r="AJ137" s="1">
        <f t="shared" si="136"/>
        <v>99524.487043424742</v>
      </c>
      <c r="AK137" s="1">
        <f t="shared" si="137"/>
        <v>38276.841896001388</v>
      </c>
      <c r="AL137" s="10">
        <f t="shared" si="172"/>
        <v>47.170428969766519</v>
      </c>
      <c r="AM137" s="10">
        <f t="shared" si="173"/>
        <v>9.7212884054904762</v>
      </c>
      <c r="AN137" s="10">
        <f t="shared" si="174"/>
        <v>3.2903094872402985</v>
      </c>
      <c r="AO137" s="7">
        <f t="shared" si="175"/>
        <v>9.1361460176629869E-3</v>
      </c>
      <c r="AP137" s="7">
        <f t="shared" si="176"/>
        <v>1.1509134355416598E-2</v>
      </c>
      <c r="AQ137" s="7">
        <f t="shared" si="177"/>
        <v>1.0440237017172215E-2</v>
      </c>
      <c r="AR137" s="1">
        <f t="shared" si="183"/>
        <v>165187.56023134169</v>
      </c>
      <c r="AS137" s="1">
        <f t="shared" si="181"/>
        <v>57843.362093457356</v>
      </c>
      <c r="AT137" s="1">
        <f t="shared" si="182"/>
        <v>22016.794269057558</v>
      </c>
      <c r="AU137" s="1">
        <f t="shared" si="138"/>
        <v>33037.512046268341</v>
      </c>
      <c r="AV137" s="1">
        <f t="shared" si="139"/>
        <v>11568.672418691473</v>
      </c>
      <c r="AW137" s="1">
        <f t="shared" si="140"/>
        <v>4403.3588538115118</v>
      </c>
      <c r="AX137">
        <v>0.2</v>
      </c>
      <c r="AY137">
        <v>0.2</v>
      </c>
      <c r="AZ137">
        <v>0.2</v>
      </c>
      <c r="BA137">
        <f t="shared" si="184"/>
        <v>0.19999999999999998</v>
      </c>
      <c r="BB137">
        <f t="shared" si="190"/>
        <v>4.000000000000001E-3</v>
      </c>
      <c r="BC137">
        <f t="shared" si="185"/>
        <v>4.000000000000001E-3</v>
      </c>
      <c r="BD137">
        <f t="shared" si="186"/>
        <v>4.000000000000001E-3</v>
      </c>
      <c r="BE137">
        <f t="shared" si="187"/>
        <v>660.75024092536694</v>
      </c>
      <c r="BF137">
        <f t="shared" si="188"/>
        <v>231.37344837382949</v>
      </c>
      <c r="BG137">
        <f t="shared" si="189"/>
        <v>88.067177076230251</v>
      </c>
      <c r="BH137">
        <f t="shared" si="191"/>
        <v>511.79529850471562</v>
      </c>
      <c r="BI137">
        <f t="shared" si="192"/>
        <v>76.623667964923072</v>
      </c>
      <c r="BJ137">
        <f t="shared" si="193"/>
        <v>32.649612906614145</v>
      </c>
      <c r="BK137" s="7">
        <f t="shared" si="194"/>
        <v>4.251354930295223E-2</v>
      </c>
      <c r="BL137" s="8">
        <f>BL$3*temperature!$I247+BL$4*temperature!$I247^2</f>
        <v>-5.8620325177213317</v>
      </c>
      <c r="BM137" s="8">
        <f>BM$3*temperature!$I247+BM$4*temperature!$I247^2</f>
        <v>-6.8743365662187834</v>
      </c>
      <c r="BN137" s="8">
        <f>BN$3*temperature!$I247+BN$4*temperature!$I247^2</f>
        <v>-7.3496173068620303</v>
      </c>
      <c r="BO137" s="8"/>
      <c r="BP137" s="8"/>
      <c r="BQ137" s="8"/>
    </row>
    <row r="138" spans="1:69" x14ac:dyDescent="0.3">
      <c r="A138">
        <f t="shared" si="141"/>
        <v>2092</v>
      </c>
      <c r="B138" s="4">
        <f t="shared" si="142"/>
        <v>1164.050812631752</v>
      </c>
      <c r="C138" s="4">
        <f t="shared" si="143"/>
        <v>2957.3848914740047</v>
      </c>
      <c r="D138" s="4">
        <f t="shared" si="144"/>
        <v>4349.5607898989465</v>
      </c>
      <c r="E138" s="11">
        <f t="shared" si="145"/>
        <v>6.1229907840326195E-5</v>
      </c>
      <c r="F138" s="11">
        <f t="shared" si="146"/>
        <v>1.2062702424634335E-4</v>
      </c>
      <c r="G138" s="11">
        <f t="shared" si="147"/>
        <v>2.4625577903771852E-4</v>
      </c>
      <c r="H138" s="4">
        <f t="shared" si="148"/>
        <v>167116.41541695845</v>
      </c>
      <c r="I138" s="4">
        <f t="shared" si="149"/>
        <v>58696.882764247013</v>
      </c>
      <c r="J138" s="4">
        <f t="shared" si="150"/>
        <v>22315.262493310991</v>
      </c>
      <c r="K138" s="4">
        <f t="shared" si="151"/>
        <v>143564.5365335317</v>
      </c>
      <c r="L138" s="4">
        <f t="shared" si="152"/>
        <v>19847.562937603165</v>
      </c>
      <c r="M138" s="4">
        <f t="shared" si="153"/>
        <v>5130.463412566638</v>
      </c>
      <c r="N138" s="11">
        <f t="shared" si="154"/>
        <v>1.1614817040176639E-2</v>
      </c>
      <c r="O138" s="11">
        <f t="shared" si="155"/>
        <v>1.4633331532663885E-2</v>
      </c>
      <c r="P138" s="11">
        <f t="shared" si="156"/>
        <v>1.3306856176714676E-2</v>
      </c>
      <c r="Q138" s="4">
        <f t="shared" si="157"/>
        <v>9702.0331421973933</v>
      </c>
      <c r="R138" s="4">
        <f t="shared" si="158"/>
        <v>12878.460607616807</v>
      </c>
      <c r="S138" s="4">
        <f t="shared" si="159"/>
        <v>6571.005814594082</v>
      </c>
      <c r="T138" s="4">
        <f t="shared" si="160"/>
        <v>58.055536423460531</v>
      </c>
      <c r="U138" s="4">
        <f t="shared" si="161"/>
        <v>219.4062103662724</v>
      </c>
      <c r="V138" s="4">
        <f t="shared" si="162"/>
        <v>294.46240287622624</v>
      </c>
      <c r="W138" s="11">
        <f t="shared" si="163"/>
        <v>-1.0734613539272964E-2</v>
      </c>
      <c r="X138" s="11">
        <f t="shared" si="164"/>
        <v>-1.217998157191269E-2</v>
      </c>
      <c r="Y138" s="11">
        <f t="shared" si="165"/>
        <v>-9.7425357312937999E-3</v>
      </c>
      <c r="Z138" s="4">
        <f t="shared" si="178"/>
        <v>12870.187780757609</v>
      </c>
      <c r="AA138" s="4">
        <f t="shared" si="179"/>
        <v>30282.03652029817</v>
      </c>
      <c r="AB138" s="4">
        <f t="shared" si="180"/>
        <v>27341.902541219835</v>
      </c>
      <c r="AC138" s="12">
        <f t="shared" si="166"/>
        <v>1.659536195884268</v>
      </c>
      <c r="AD138" s="12">
        <f t="shared" si="167"/>
        <v>2.9462559366720562</v>
      </c>
      <c r="AE138" s="12">
        <f t="shared" si="168"/>
        <v>5.220389802590236</v>
      </c>
      <c r="AF138" s="11">
        <f t="shared" si="169"/>
        <v>-4.0504037456468023E-3</v>
      </c>
      <c r="AG138" s="11">
        <f t="shared" si="170"/>
        <v>2.9673830763510267E-4</v>
      </c>
      <c r="AH138" s="11">
        <f t="shared" si="171"/>
        <v>9.7937136394747881E-3</v>
      </c>
      <c r="AI138" s="1">
        <f t="shared" si="135"/>
        <v>296489.81133792689</v>
      </c>
      <c r="AJ138" s="1">
        <f t="shared" si="136"/>
        <v>101140.71075777375</v>
      </c>
      <c r="AK138" s="1">
        <f t="shared" si="137"/>
        <v>38852.516560212767</v>
      </c>
      <c r="AL138" s="10">
        <f t="shared" si="172"/>
        <v>47.59707533728227</v>
      </c>
      <c r="AM138" s="10">
        <f t="shared" si="173"/>
        <v>9.832053183713354</v>
      </c>
      <c r="AN138" s="10">
        <f t="shared" si="174"/>
        <v>3.324317582037871</v>
      </c>
      <c r="AO138" s="7">
        <f t="shared" si="175"/>
        <v>9.0447845574863576E-3</v>
      </c>
      <c r="AP138" s="7">
        <f t="shared" si="176"/>
        <v>1.1394043011862432E-2</v>
      </c>
      <c r="AQ138" s="7">
        <f t="shared" si="177"/>
        <v>1.0335834647000492E-2</v>
      </c>
      <c r="AR138" s="1">
        <f t="shared" si="183"/>
        <v>167116.41541695845</v>
      </c>
      <c r="AS138" s="1">
        <f t="shared" si="181"/>
        <v>58696.882764247013</v>
      </c>
      <c r="AT138" s="1">
        <f t="shared" si="182"/>
        <v>22315.262493310991</v>
      </c>
      <c r="AU138" s="1">
        <f t="shared" si="138"/>
        <v>33423.283083391689</v>
      </c>
      <c r="AV138" s="1">
        <f t="shared" si="139"/>
        <v>11739.376552849404</v>
      </c>
      <c r="AW138" s="1">
        <f t="shared" si="140"/>
        <v>4463.0524986621986</v>
      </c>
      <c r="AX138">
        <v>0.2</v>
      </c>
      <c r="AY138">
        <v>0.2</v>
      </c>
      <c r="AZ138">
        <v>0.2</v>
      </c>
      <c r="BA138">
        <f t="shared" si="184"/>
        <v>0.2</v>
      </c>
      <c r="BB138">
        <f t="shared" si="190"/>
        <v>4.000000000000001E-3</v>
      </c>
      <c r="BC138">
        <f t="shared" si="185"/>
        <v>4.000000000000001E-3</v>
      </c>
      <c r="BD138">
        <f t="shared" si="186"/>
        <v>4.000000000000001E-3</v>
      </c>
      <c r="BE138">
        <f t="shared" si="187"/>
        <v>668.46566166783396</v>
      </c>
      <c r="BF138">
        <f t="shared" si="188"/>
        <v>234.78753105698812</v>
      </c>
      <c r="BG138">
        <f t="shared" si="189"/>
        <v>89.261049973243985</v>
      </c>
      <c r="BH138">
        <f t="shared" si="191"/>
        <v>519.39076030208821</v>
      </c>
      <c r="BI138">
        <f t="shared" si="192"/>
        <v>77.533600126137188</v>
      </c>
      <c r="BJ138">
        <f t="shared" si="193"/>
        <v>32.646246850846133</v>
      </c>
      <c r="BK138" s="7">
        <f t="shared" si="194"/>
        <v>4.2393266521054213E-2</v>
      </c>
      <c r="BL138" s="8">
        <f>BL$3*temperature!$I248+BL$4*temperature!$I248^2</f>
        <v>-6.1968071112415153</v>
      </c>
      <c r="BM138" s="8">
        <f>BM$3*temperature!$I248+BM$4*temperature!$I248^2</f>
        <v>-7.1487010716339991</v>
      </c>
      <c r="BN138" s="8">
        <f>BN$3*temperature!$I248+BN$4*temperature!$I248^2</f>
        <v>-7.5766884215538246</v>
      </c>
      <c r="BO138" s="8"/>
      <c r="BP138" s="8"/>
      <c r="BQ138" s="8"/>
    </row>
    <row r="139" spans="1:69" x14ac:dyDescent="0.3">
      <c r="A139">
        <f t="shared" si="141"/>
        <v>2093</v>
      </c>
      <c r="B139" s="4">
        <f t="shared" si="142"/>
        <v>1164.118523619532</v>
      </c>
      <c r="C139" s="4">
        <f t="shared" si="143"/>
        <v>2957.7237949860637</v>
      </c>
      <c r="D139" s="4">
        <f t="shared" si="144"/>
        <v>4350.5783391556952</v>
      </c>
      <c r="E139" s="11">
        <f t="shared" si="145"/>
        <v>5.8168412448309883E-5</v>
      </c>
      <c r="F139" s="11">
        <f t="shared" si="146"/>
        <v>1.1459567303402617E-4</v>
      </c>
      <c r="G139" s="11">
        <f t="shared" si="147"/>
        <v>2.3394299008583258E-4</v>
      </c>
      <c r="H139" s="4">
        <f t="shared" si="148"/>
        <v>169047.81563374682</v>
      </c>
      <c r="I139" s="4">
        <f t="shared" si="149"/>
        <v>59554.010935023027</v>
      </c>
      <c r="J139" s="4">
        <f t="shared" si="150"/>
        <v>22614.491143702035</v>
      </c>
      <c r="K139" s="4">
        <f t="shared" si="151"/>
        <v>145215.29569698405</v>
      </c>
      <c r="L139" s="4">
        <f t="shared" si="152"/>
        <v>20135.081928873497</v>
      </c>
      <c r="M139" s="4">
        <f t="shared" si="153"/>
        <v>5198.0425085485913</v>
      </c>
      <c r="N139" s="11">
        <f t="shared" si="154"/>
        <v>1.1498376989966363E-2</v>
      </c>
      <c r="O139" s="11">
        <f t="shared" si="155"/>
        <v>1.4486362490661264E-2</v>
      </c>
      <c r="P139" s="11">
        <f t="shared" si="156"/>
        <v>1.3172123168527783E-2</v>
      </c>
      <c r="Q139" s="4">
        <f t="shared" si="157"/>
        <v>9708.8103856520429</v>
      </c>
      <c r="R139" s="4">
        <f t="shared" si="158"/>
        <v>12907.369880366292</v>
      </c>
      <c r="S139" s="4">
        <f t="shared" si="159"/>
        <v>6594.240712769797</v>
      </c>
      <c r="T139" s="4">
        <f t="shared" si="160"/>
        <v>57.432332676139495</v>
      </c>
      <c r="U139" s="4">
        <f t="shared" si="161"/>
        <v>216.733846767248</v>
      </c>
      <c r="V139" s="4">
        <f t="shared" si="162"/>
        <v>291.59359239468199</v>
      </c>
      <c r="W139" s="11">
        <f t="shared" si="163"/>
        <v>-1.0734613539272964E-2</v>
      </c>
      <c r="X139" s="11">
        <f t="shared" si="164"/>
        <v>-1.217998157191269E-2</v>
      </c>
      <c r="Y139" s="11">
        <f t="shared" si="165"/>
        <v>-9.7425357312937999E-3</v>
      </c>
      <c r="Z139" s="4">
        <f t="shared" si="178"/>
        <v>12828.528102428685</v>
      </c>
      <c r="AA139" s="4">
        <f t="shared" si="179"/>
        <v>30363.600186811855</v>
      </c>
      <c r="AB139" s="4">
        <f t="shared" si="180"/>
        <v>27711.334064028088</v>
      </c>
      <c r="AC139" s="12">
        <f t="shared" si="166"/>
        <v>1.652814404260422</v>
      </c>
      <c r="AD139" s="12">
        <f t="shared" si="167"/>
        <v>2.9471302036725642</v>
      </c>
      <c r="AE139" s="12">
        <f t="shared" si="168"/>
        <v>5.2715168054032393</v>
      </c>
      <c r="AF139" s="11">
        <f t="shared" si="169"/>
        <v>-4.0504037456468023E-3</v>
      </c>
      <c r="AG139" s="11">
        <f t="shared" si="170"/>
        <v>2.9673830763510267E-4</v>
      </c>
      <c r="AH139" s="11">
        <f t="shared" si="171"/>
        <v>9.7937136394747881E-3</v>
      </c>
      <c r="AI139" s="1">
        <f t="shared" si="135"/>
        <v>300264.11328752589</v>
      </c>
      <c r="AJ139" s="1">
        <f t="shared" si="136"/>
        <v>102766.01623484577</v>
      </c>
      <c r="AK139" s="1">
        <f t="shared" si="137"/>
        <v>39430.317402853689</v>
      </c>
      <c r="AL139" s="10">
        <f t="shared" si="172"/>
        <v>48.023275576354521</v>
      </c>
      <c r="AM139" s="10">
        <f t="shared" si="173"/>
        <v>9.9429597522148008</v>
      </c>
      <c r="AN139" s="10">
        <f t="shared" si="174"/>
        <v>3.3583335829115106</v>
      </c>
      <c r="AO139" s="7">
        <f t="shared" si="175"/>
        <v>8.9543367119114935E-3</v>
      </c>
      <c r="AP139" s="7">
        <f t="shared" si="176"/>
        <v>1.1280102581743808E-2</v>
      </c>
      <c r="AQ139" s="7">
        <f t="shared" si="177"/>
        <v>1.0232476300530487E-2</v>
      </c>
      <c r="AR139" s="1">
        <f t="shared" si="183"/>
        <v>169047.81563374682</v>
      </c>
      <c r="AS139" s="1">
        <f t="shared" si="181"/>
        <v>59554.010935023027</v>
      </c>
      <c r="AT139" s="1">
        <f t="shared" si="182"/>
        <v>22614.491143702035</v>
      </c>
      <c r="AU139" s="1">
        <f t="shared" si="138"/>
        <v>33809.563126749366</v>
      </c>
      <c r="AV139" s="1">
        <f t="shared" si="139"/>
        <v>11910.802187004607</v>
      </c>
      <c r="AW139" s="1">
        <f t="shared" si="140"/>
        <v>4522.8982287404069</v>
      </c>
      <c r="AX139">
        <v>0.2</v>
      </c>
      <c r="AY139">
        <v>0.2</v>
      </c>
      <c r="AZ139">
        <v>0.2</v>
      </c>
      <c r="BA139">
        <f t="shared" si="184"/>
        <v>0.19999999999999996</v>
      </c>
      <c r="BB139">
        <f t="shared" si="190"/>
        <v>4.000000000000001E-3</v>
      </c>
      <c r="BC139">
        <f t="shared" si="185"/>
        <v>4.000000000000001E-3</v>
      </c>
      <c r="BD139">
        <f t="shared" si="186"/>
        <v>4.000000000000001E-3</v>
      </c>
      <c r="BE139">
        <f t="shared" si="187"/>
        <v>676.19126253498746</v>
      </c>
      <c r="BF139">
        <f t="shared" si="188"/>
        <v>238.21604374009218</v>
      </c>
      <c r="BG139">
        <f t="shared" si="189"/>
        <v>90.457964574808159</v>
      </c>
      <c r="BH139">
        <f t="shared" si="191"/>
        <v>527.09964630078764</v>
      </c>
      <c r="BI139">
        <f t="shared" si="192"/>
        <v>78.454479137674539</v>
      </c>
      <c r="BJ139">
        <f t="shared" si="193"/>
        <v>32.642948320640791</v>
      </c>
      <c r="BK139" s="7">
        <f t="shared" si="194"/>
        <v>4.2273996406731323E-2</v>
      </c>
      <c r="BL139" s="8">
        <f>BL$3*temperature!$I249+BL$4*temperature!$I249^2</f>
        <v>-6.5374813139019281</v>
      </c>
      <c r="BM139" s="8">
        <f>BM$3*temperature!$I249+BM$4*temperature!$I249^2</f>
        <v>-7.4274367791476177</v>
      </c>
      <c r="BN139" s="8">
        <f>BN$3*temperature!$I249+BN$4*temperature!$I249^2</f>
        <v>-7.8070052669703482</v>
      </c>
      <c r="BO139" s="8"/>
      <c r="BP139" s="8"/>
      <c r="BQ139" s="8"/>
    </row>
    <row r="140" spans="1:69" x14ac:dyDescent="0.3">
      <c r="A140">
        <f t="shared" si="141"/>
        <v>2094</v>
      </c>
      <c r="B140" s="4">
        <f t="shared" si="142"/>
        <v>1164.1828527996317</v>
      </c>
      <c r="C140" s="4">
        <f t="shared" si="143"/>
        <v>2958.0457902175522</v>
      </c>
      <c r="D140" s="4">
        <f t="shared" si="144"/>
        <v>4351.5452370956973</v>
      </c>
      <c r="E140" s="11">
        <f t="shared" si="145"/>
        <v>5.5259991825894384E-5</v>
      </c>
      <c r="F140" s="11">
        <f t="shared" si="146"/>
        <v>1.0886588938232486E-4</v>
      </c>
      <c r="G140" s="11">
        <f t="shared" si="147"/>
        <v>2.2224584058154093E-4</v>
      </c>
      <c r="H140" s="4">
        <f t="shared" si="148"/>
        <v>170981.55522171699</v>
      </c>
      <c r="I140" s="4">
        <f t="shared" si="149"/>
        <v>60414.645468933391</v>
      </c>
      <c r="J140" s="4">
        <f t="shared" si="150"/>
        <v>22914.448913086773</v>
      </c>
      <c r="K140" s="4">
        <f t="shared" si="151"/>
        <v>146868.29891931481</v>
      </c>
      <c r="L140" s="4">
        <f t="shared" si="152"/>
        <v>20423.837138941024</v>
      </c>
      <c r="M140" s="4">
        <f t="shared" si="153"/>
        <v>5265.8188447054508</v>
      </c>
      <c r="N140" s="11">
        <f t="shared" si="154"/>
        <v>1.1383120589307794E-2</v>
      </c>
      <c r="O140" s="11">
        <f t="shared" si="155"/>
        <v>1.4340900677114021E-2</v>
      </c>
      <c r="P140" s="11">
        <f t="shared" si="156"/>
        <v>1.3038819141127922E-2</v>
      </c>
      <c r="Q140" s="4">
        <f t="shared" si="157"/>
        <v>9714.4570562342033</v>
      </c>
      <c r="R140" s="4">
        <f t="shared" si="158"/>
        <v>12934.415070961752</v>
      </c>
      <c r="S140" s="4">
        <f t="shared" si="159"/>
        <v>6616.6097122199071</v>
      </c>
      <c r="T140" s="4">
        <f t="shared" si="160"/>
        <v>56.815818780202179</v>
      </c>
      <c r="U140" s="4">
        <f t="shared" si="161"/>
        <v>214.09403250761318</v>
      </c>
      <c r="V140" s="4">
        <f t="shared" si="162"/>
        <v>288.75273140176046</v>
      </c>
      <c r="W140" s="11">
        <f t="shared" si="163"/>
        <v>-1.0734613539272964E-2</v>
      </c>
      <c r="X140" s="11">
        <f t="shared" si="164"/>
        <v>-1.217998157191269E-2</v>
      </c>
      <c r="Y140" s="11">
        <f t="shared" si="165"/>
        <v>-9.7425357312937999E-3</v>
      </c>
      <c r="Z140" s="4">
        <f t="shared" si="178"/>
        <v>12785.492308072884</v>
      </c>
      <c r="AA140" s="4">
        <f t="shared" si="179"/>
        <v>30440.789968392422</v>
      </c>
      <c r="AB140" s="4">
        <f t="shared" si="180"/>
        <v>28081.677111349116</v>
      </c>
      <c r="AC140" s="12">
        <f t="shared" si="166"/>
        <v>1.6461198386065465</v>
      </c>
      <c r="AD140" s="12">
        <f t="shared" si="167"/>
        <v>2.9480047301015824</v>
      </c>
      <c r="AE140" s="12">
        <f t="shared" si="168"/>
        <v>5.3231445314410379</v>
      </c>
      <c r="AF140" s="11">
        <f t="shared" si="169"/>
        <v>-4.0504037456468023E-3</v>
      </c>
      <c r="AG140" s="11">
        <f t="shared" si="170"/>
        <v>2.9673830763510267E-4</v>
      </c>
      <c r="AH140" s="11">
        <f t="shared" si="171"/>
        <v>9.7937136394747881E-3</v>
      </c>
      <c r="AI140" s="1">
        <f t="shared" si="135"/>
        <v>304047.26508552267</v>
      </c>
      <c r="AJ140" s="1">
        <f t="shared" si="136"/>
        <v>104400.2167983658</v>
      </c>
      <c r="AK140" s="1">
        <f t="shared" si="137"/>
        <v>40010.183891308727</v>
      </c>
      <c r="AL140" s="10">
        <f t="shared" si="172"/>
        <v>48.448991990078916</v>
      </c>
      <c r="AM140" s="10">
        <f t="shared" si="173"/>
        <v>10.053995782126222</v>
      </c>
      <c r="AN140" s="10">
        <f t="shared" si="174"/>
        <v>3.3923540110199641</v>
      </c>
      <c r="AO140" s="7">
        <f t="shared" si="175"/>
        <v>8.864793344792378E-3</v>
      </c>
      <c r="AP140" s="7">
        <f t="shared" si="176"/>
        <v>1.116730155592637E-2</v>
      </c>
      <c r="AQ140" s="7">
        <f t="shared" si="177"/>
        <v>1.0130151537525181E-2</v>
      </c>
      <c r="AR140" s="1">
        <f t="shared" si="183"/>
        <v>170981.55522171699</v>
      </c>
      <c r="AS140" s="1">
        <f t="shared" si="181"/>
        <v>60414.645468933391</v>
      </c>
      <c r="AT140" s="1">
        <f t="shared" si="182"/>
        <v>22914.448913086773</v>
      </c>
      <c r="AU140" s="1">
        <f t="shared" si="138"/>
        <v>34196.311044343398</v>
      </c>
      <c r="AV140" s="1">
        <f t="shared" si="139"/>
        <v>12082.929093786679</v>
      </c>
      <c r="AW140" s="1">
        <f t="shared" si="140"/>
        <v>4582.8897826173552</v>
      </c>
      <c r="AX140">
        <v>0.2</v>
      </c>
      <c r="AY140">
        <v>0.2</v>
      </c>
      <c r="AZ140">
        <v>0.2</v>
      </c>
      <c r="BA140">
        <f t="shared" si="184"/>
        <v>0.2</v>
      </c>
      <c r="BB140">
        <f t="shared" si="190"/>
        <v>4.000000000000001E-3</v>
      </c>
      <c r="BC140">
        <f t="shared" si="185"/>
        <v>4.000000000000001E-3</v>
      </c>
      <c r="BD140">
        <f t="shared" si="186"/>
        <v>4.000000000000001E-3</v>
      </c>
      <c r="BE140">
        <f t="shared" si="187"/>
        <v>683.92622088686812</v>
      </c>
      <c r="BF140">
        <f t="shared" si="188"/>
        <v>241.65858187573363</v>
      </c>
      <c r="BG140">
        <f t="shared" si="189"/>
        <v>91.657795652347119</v>
      </c>
      <c r="BH140">
        <f t="shared" si="191"/>
        <v>534.9236497174461</v>
      </c>
      <c r="BI140">
        <f t="shared" si="192"/>
        <v>79.386435807564425</v>
      </c>
      <c r="BJ140">
        <f t="shared" si="193"/>
        <v>32.639715672574248</v>
      </c>
      <c r="BK140" s="7">
        <f t="shared" si="194"/>
        <v>4.2155737688118061E-2</v>
      </c>
      <c r="BL140" s="8">
        <f>BL$3*temperature!$I250+BL$4*temperature!$I250^2</f>
        <v>-6.8840197965091079</v>
      </c>
      <c r="BM140" s="8">
        <f>BM$3*temperature!$I250+BM$4*temperature!$I250^2</f>
        <v>-7.7105142099453285</v>
      </c>
      <c r="BN140" s="8">
        <f>BN$3*temperature!$I250+BN$4*temperature!$I250^2</f>
        <v>-8.0405430248143936</v>
      </c>
      <c r="BO140" s="8"/>
      <c r="BP140" s="8"/>
      <c r="BQ140" s="8"/>
    </row>
    <row r="141" spans="1:69" x14ac:dyDescent="0.3">
      <c r="A141">
        <f t="shared" si="141"/>
        <v>2095</v>
      </c>
      <c r="B141" s="4">
        <f t="shared" si="142"/>
        <v>1164.243968897815</v>
      </c>
      <c r="C141" s="4">
        <f t="shared" si="143"/>
        <v>2958.3517189890485</v>
      </c>
      <c r="D141" s="4">
        <f t="shared" si="144"/>
        <v>4352.4639942832919</v>
      </c>
      <c r="E141" s="11">
        <f t="shared" si="145"/>
        <v>5.249699223459966E-5</v>
      </c>
      <c r="F141" s="11">
        <f t="shared" si="146"/>
        <v>1.0342259491320861E-4</v>
      </c>
      <c r="G141" s="11">
        <f t="shared" si="147"/>
        <v>2.1113354855246388E-4</v>
      </c>
      <c r="H141" s="4">
        <f t="shared" si="148"/>
        <v>172917.42953865667</v>
      </c>
      <c r="I141" s="4">
        <f t="shared" si="149"/>
        <v>61278.684864188486</v>
      </c>
      <c r="J141" s="4">
        <f t="shared" si="150"/>
        <v>23215.104468230391</v>
      </c>
      <c r="K141" s="4">
        <f t="shared" si="151"/>
        <v>148523.36293599778</v>
      </c>
      <c r="L141" s="4">
        <f t="shared" si="152"/>
        <v>20713.79291071216</v>
      </c>
      <c r="M141" s="4">
        <f t="shared" si="153"/>
        <v>5333.7843802319976</v>
      </c>
      <c r="N141" s="11">
        <f t="shared" si="154"/>
        <v>1.126903510738031E-2</v>
      </c>
      <c r="O141" s="11">
        <f t="shared" si="155"/>
        <v>1.4196929293873728E-2</v>
      </c>
      <c r="P141" s="11">
        <f t="shared" si="156"/>
        <v>1.2906926259888873E-2</v>
      </c>
      <c r="Q141" s="4">
        <f t="shared" si="157"/>
        <v>9718.9837166375728</v>
      </c>
      <c r="R141" s="4">
        <f t="shared" si="158"/>
        <v>12959.606689975888</v>
      </c>
      <c r="S141" s="4">
        <f t="shared" si="159"/>
        <v>6638.1164690993419</v>
      </c>
      <c r="T141" s="4">
        <f t="shared" si="160"/>
        <v>56.205922922679342</v>
      </c>
      <c r="U141" s="4">
        <f t="shared" si="161"/>
        <v>211.48637113701398</v>
      </c>
      <c r="V141" s="4">
        <f t="shared" si="162"/>
        <v>285.93954759857013</v>
      </c>
      <c r="W141" s="11">
        <f t="shared" si="163"/>
        <v>-1.0734613539272964E-2</v>
      </c>
      <c r="X141" s="11">
        <f t="shared" si="164"/>
        <v>-1.217998157191269E-2</v>
      </c>
      <c r="Y141" s="11">
        <f t="shared" si="165"/>
        <v>-9.7425357312937999E-3</v>
      </c>
      <c r="Z141" s="4">
        <f t="shared" si="178"/>
        <v>12741.111860197387</v>
      </c>
      <c r="AA141" s="4">
        <f t="shared" si="179"/>
        <v>30513.625323734108</v>
      </c>
      <c r="AB141" s="4">
        <f t="shared" si="180"/>
        <v>28452.892685930492</v>
      </c>
      <c r="AC141" s="12">
        <f t="shared" si="166"/>
        <v>1.6394523886464711</v>
      </c>
      <c r="AD141" s="12">
        <f t="shared" si="167"/>
        <v>2.9488795160360928</v>
      </c>
      <c r="AE141" s="12">
        <f t="shared" si="168"/>
        <v>5.3752778846435074</v>
      </c>
      <c r="AF141" s="11">
        <f t="shared" si="169"/>
        <v>-4.0504037456468023E-3</v>
      </c>
      <c r="AG141" s="11">
        <f t="shared" si="170"/>
        <v>2.9673830763510267E-4</v>
      </c>
      <c r="AH141" s="11">
        <f t="shared" si="171"/>
        <v>9.7937136394747881E-3</v>
      </c>
      <c r="AI141" s="1">
        <f t="shared" si="135"/>
        <v>307838.8496213138</v>
      </c>
      <c r="AJ141" s="1">
        <f t="shared" si="136"/>
        <v>106043.1242123159</v>
      </c>
      <c r="AK141" s="1">
        <f t="shared" si="137"/>
        <v>40592.055284795213</v>
      </c>
      <c r="AL141" s="10">
        <f t="shared" si="172"/>
        <v>48.874187388816907</v>
      </c>
      <c r="AM141" s="10">
        <f t="shared" si="173"/>
        <v>10.165149024839828</v>
      </c>
      <c r="AN141" s="10">
        <f t="shared" si="174"/>
        <v>3.426375420618522</v>
      </c>
      <c r="AO141" s="7">
        <f t="shared" si="175"/>
        <v>8.7761454113444541E-3</v>
      </c>
      <c r="AP141" s="7">
        <f t="shared" si="176"/>
        <v>1.1055628540367107E-2</v>
      </c>
      <c r="AQ141" s="7">
        <f t="shared" si="177"/>
        <v>1.0028850022149928E-2</v>
      </c>
      <c r="AR141" s="1">
        <f t="shared" si="183"/>
        <v>172917.42953865667</v>
      </c>
      <c r="AS141" s="1">
        <f t="shared" si="181"/>
        <v>61278.684864188486</v>
      </c>
      <c r="AT141" s="1">
        <f t="shared" si="182"/>
        <v>23215.104468230391</v>
      </c>
      <c r="AU141" s="1">
        <f t="shared" si="138"/>
        <v>34583.485907731338</v>
      </c>
      <c r="AV141" s="1">
        <f t="shared" si="139"/>
        <v>12255.736972837698</v>
      </c>
      <c r="AW141" s="1">
        <f t="shared" si="140"/>
        <v>4643.0208936460785</v>
      </c>
      <c r="AX141">
        <v>0.2</v>
      </c>
      <c r="AY141">
        <v>0.2</v>
      </c>
      <c r="AZ141">
        <v>0.2</v>
      </c>
      <c r="BA141">
        <f t="shared" si="184"/>
        <v>0.2</v>
      </c>
      <c r="BB141">
        <f t="shared" si="190"/>
        <v>4.000000000000001E-3</v>
      </c>
      <c r="BC141">
        <f t="shared" si="185"/>
        <v>4.000000000000001E-3</v>
      </c>
      <c r="BD141">
        <f t="shared" si="186"/>
        <v>4.000000000000001E-3</v>
      </c>
      <c r="BE141">
        <f t="shared" si="187"/>
        <v>691.66971815462682</v>
      </c>
      <c r="BF141">
        <f t="shared" si="188"/>
        <v>245.11473945675399</v>
      </c>
      <c r="BG141">
        <f t="shared" si="189"/>
        <v>92.860417872921587</v>
      </c>
      <c r="BH141">
        <f t="shared" si="191"/>
        <v>542.86448917803591</v>
      </c>
      <c r="BI141">
        <f t="shared" si="192"/>
        <v>80.329602548438857</v>
      </c>
      <c r="BJ141">
        <f t="shared" si="193"/>
        <v>32.636547326817009</v>
      </c>
      <c r="BK141" s="7">
        <f t="shared" si="194"/>
        <v>4.2038488653884015E-2</v>
      </c>
      <c r="BL141" s="8">
        <f>BL$3*temperature!$I251+BL$4*temperature!$I251^2</f>
        <v>-7.2363851545655749</v>
      </c>
      <c r="BM141" s="8">
        <f>BM$3*temperature!$I251+BM$4*temperature!$I251^2</f>
        <v>-7.9979024123586964</v>
      </c>
      <c r="BN141" s="8">
        <f>BN$3*temperature!$I251+BN$4*temperature!$I251^2</f>
        <v>-8.2772758406432061</v>
      </c>
      <c r="BO141" s="8"/>
      <c r="BP141" s="8"/>
      <c r="BQ141" s="8"/>
    </row>
    <row r="142" spans="1:69" x14ac:dyDescent="0.3">
      <c r="A142">
        <f t="shared" si="141"/>
        <v>2096</v>
      </c>
      <c r="B142" s="4">
        <f t="shared" si="142"/>
        <v>1164.3020322390798</v>
      </c>
      <c r="C142" s="4">
        <f t="shared" si="143"/>
        <v>2958.6423813799202</v>
      </c>
      <c r="D142" s="4">
        <f t="shared" si="144"/>
        <v>4353.3369978929486</v>
      </c>
      <c r="E142" s="11">
        <f t="shared" si="145"/>
        <v>4.9872142622869677E-5</v>
      </c>
      <c r="F142" s="11">
        <f t="shared" si="146"/>
        <v>9.8251465167548176E-5</v>
      </c>
      <c r="G142" s="11">
        <f t="shared" si="147"/>
        <v>2.0057687112484069E-4</v>
      </c>
      <c r="H142" s="4">
        <f t="shared" si="148"/>
        <v>174855.23502336332</v>
      </c>
      <c r="I142" s="4">
        <f t="shared" si="149"/>
        <v>62146.027298396402</v>
      </c>
      <c r="J142" s="4">
        <f t="shared" si="150"/>
        <v>23516.426461155137</v>
      </c>
      <c r="K142" s="4">
        <f t="shared" si="151"/>
        <v>150180.30560944535</v>
      </c>
      <c r="L142" s="4">
        <f t="shared" si="152"/>
        <v>21004.913500026079</v>
      </c>
      <c r="M142" s="4">
        <f t="shared" si="153"/>
        <v>5401.9310870114778</v>
      </c>
      <c r="N142" s="11">
        <f t="shared" si="154"/>
        <v>1.1156107973138152E-2</v>
      </c>
      <c r="O142" s="11">
        <f t="shared" si="155"/>
        <v>1.4054431777357657E-2</v>
      </c>
      <c r="P142" s="11">
        <f t="shared" si="156"/>
        <v>1.2776427002194612E-2</v>
      </c>
      <c r="Q142" s="4">
        <f t="shared" si="157"/>
        <v>9722.4011554251374</v>
      </c>
      <c r="R142" s="4">
        <f t="shared" si="158"/>
        <v>12982.95583579077</v>
      </c>
      <c r="S142" s="4">
        <f t="shared" si="159"/>
        <v>6658.764840894707</v>
      </c>
      <c r="T142" s="4">
        <f t="shared" si="160"/>
        <v>55.602574061486216</v>
      </c>
      <c r="U142" s="4">
        <f t="shared" si="161"/>
        <v>208.91047103385446</v>
      </c>
      <c r="V142" s="4">
        <f t="shared" si="162"/>
        <v>283.15377133910107</v>
      </c>
      <c r="W142" s="11">
        <f t="shared" si="163"/>
        <v>-1.0734613539272964E-2</v>
      </c>
      <c r="X142" s="11">
        <f t="shared" si="164"/>
        <v>-1.217998157191269E-2</v>
      </c>
      <c r="Y142" s="11">
        <f t="shared" si="165"/>
        <v>-9.7425357312937999E-3</v>
      </c>
      <c r="Z142" s="4">
        <f t="shared" si="178"/>
        <v>12695.418161135574</v>
      </c>
      <c r="AA142" s="4">
        <f t="shared" si="179"/>
        <v>30582.127159752374</v>
      </c>
      <c r="AB142" s="4">
        <f t="shared" si="180"/>
        <v>28824.941765013864</v>
      </c>
      <c r="AC142" s="12">
        <f t="shared" si="166"/>
        <v>1.6328119445506879</v>
      </c>
      <c r="AD142" s="12">
        <f t="shared" si="167"/>
        <v>2.9497545615531013</v>
      </c>
      <c r="AE142" s="12">
        <f t="shared" si="168"/>
        <v>5.4279218169783077</v>
      </c>
      <c r="AF142" s="11">
        <f t="shared" si="169"/>
        <v>-4.0504037456468023E-3</v>
      </c>
      <c r="AG142" s="11">
        <f t="shared" si="170"/>
        <v>2.9673830763510267E-4</v>
      </c>
      <c r="AH142" s="11">
        <f t="shared" si="171"/>
        <v>9.7937136394747881E-3</v>
      </c>
      <c r="AI142" s="1">
        <f t="shared" si="135"/>
        <v>311638.45056691376</v>
      </c>
      <c r="AJ142" s="1">
        <f t="shared" si="136"/>
        <v>107694.54876392201</v>
      </c>
      <c r="AK142" s="1">
        <f t="shared" si="137"/>
        <v>41175.870649961769</v>
      </c>
      <c r="AL142" s="10">
        <f t="shared" si="172"/>
        <v>49.298825094448603</v>
      </c>
      <c r="AM142" s="10">
        <f t="shared" si="173"/>
        <v>10.276407315399169</v>
      </c>
      <c r="AN142" s="10">
        <f t="shared" si="174"/>
        <v>3.4603943997793563</v>
      </c>
      <c r="AO142" s="7">
        <f t="shared" si="175"/>
        <v>8.6883839572310089E-3</v>
      </c>
      <c r="AP142" s="7">
        <f t="shared" si="176"/>
        <v>1.0945072254963436E-2</v>
      </c>
      <c r="AQ142" s="7">
        <f t="shared" si="177"/>
        <v>9.9285615219284282E-3</v>
      </c>
      <c r="AR142" s="1">
        <f t="shared" si="183"/>
        <v>174855.23502336332</v>
      </c>
      <c r="AS142" s="1">
        <f t="shared" si="181"/>
        <v>62146.027298396402</v>
      </c>
      <c r="AT142" s="1">
        <f t="shared" si="182"/>
        <v>23516.426461155137</v>
      </c>
      <c r="AU142" s="1">
        <f t="shared" si="138"/>
        <v>34971.047004672662</v>
      </c>
      <c r="AV142" s="1">
        <f t="shared" si="139"/>
        <v>12429.20545967928</v>
      </c>
      <c r="AW142" s="1">
        <f t="shared" si="140"/>
        <v>4703.2852922310276</v>
      </c>
      <c r="AX142">
        <v>0.2</v>
      </c>
      <c r="AY142">
        <v>0.2</v>
      </c>
      <c r="AZ142">
        <v>0.2</v>
      </c>
      <c r="BA142">
        <f t="shared" si="184"/>
        <v>0.2</v>
      </c>
      <c r="BB142">
        <f t="shared" si="190"/>
        <v>4.000000000000001E-3</v>
      </c>
      <c r="BC142">
        <f t="shared" si="185"/>
        <v>4.000000000000001E-3</v>
      </c>
      <c r="BD142">
        <f t="shared" si="186"/>
        <v>4.000000000000001E-3</v>
      </c>
      <c r="BE142">
        <f t="shared" si="187"/>
        <v>699.4209400934534</v>
      </c>
      <c r="BF142">
        <f t="shared" si="188"/>
        <v>248.58410919358568</v>
      </c>
      <c r="BG142">
        <f t="shared" si="189"/>
        <v>94.065705844620567</v>
      </c>
      <c r="BH142">
        <f t="shared" si="191"/>
        <v>550.92390909547782</v>
      </c>
      <c r="BI142">
        <f t="shared" si="192"/>
        <v>81.284113395727061</v>
      </c>
      <c r="BJ142">
        <f t="shared" si="193"/>
        <v>32.633441764240565</v>
      </c>
      <c r="BK142" s="7">
        <f t="shared" si="194"/>
        <v>4.1922247181871181E-2</v>
      </c>
      <c r="BL142" s="8">
        <f>BL$3*temperature!$I252+BL$4*temperature!$I252^2</f>
        <v>-7.5945379790027232</v>
      </c>
      <c r="BM142" s="8">
        <f>BM$3*temperature!$I252+BM$4*temperature!$I252^2</f>
        <v>-8.2895690147890413</v>
      </c>
      <c r="BN142" s="8">
        <f>BN$3*temperature!$I252+BN$4*temperature!$I252^2</f>
        <v>-8.5171768636232166</v>
      </c>
      <c r="BO142" s="8"/>
      <c r="BP142" s="8"/>
      <c r="BQ142" s="8"/>
    </row>
    <row r="143" spans="1:69" x14ac:dyDescent="0.3">
      <c r="A143">
        <f t="shared" si="141"/>
        <v>2097</v>
      </c>
      <c r="B143" s="4">
        <f t="shared" si="142"/>
        <v>1164.3571951642373</v>
      </c>
      <c r="C143" s="4">
        <f t="shared" si="143"/>
        <v>2958.9185377813533</v>
      </c>
      <c r="D143" s="4">
        <f t="shared" si="144"/>
        <v>4354.1665176712386</v>
      </c>
      <c r="E143" s="11">
        <f t="shared" si="145"/>
        <v>4.737853549172619E-5</v>
      </c>
      <c r="F143" s="11">
        <f t="shared" si="146"/>
        <v>9.3338891909170766E-5</v>
      </c>
      <c r="G143" s="11">
        <f t="shared" si="147"/>
        <v>1.9054802756859865E-4</v>
      </c>
      <c r="H143" s="4">
        <f t="shared" si="148"/>
        <v>176794.76925737876</v>
      </c>
      <c r="I143" s="4">
        <f t="shared" si="149"/>
        <v>63016.570672592155</v>
      </c>
      <c r="J143" s="4">
        <f t="shared" si="150"/>
        <v>23818.383540506849</v>
      </c>
      <c r="K143" s="4">
        <f t="shared" si="151"/>
        <v>151838.94597949483</v>
      </c>
      <c r="L143" s="4">
        <f t="shared" si="152"/>
        <v>21297.16309116203</v>
      </c>
      <c r="M143" s="4">
        <f t="shared" si="153"/>
        <v>5470.2509524706365</v>
      </c>
      <c r="N143" s="11">
        <f t="shared" si="154"/>
        <v>1.104432677319811E-2</v>
      </c>
      <c r="O143" s="11">
        <f t="shared" si="155"/>
        <v>1.3913391794523999E-2</v>
      </c>
      <c r="P143" s="11">
        <f t="shared" si="156"/>
        <v>1.2647304150811722E-2</v>
      </c>
      <c r="Q143" s="4">
        <f t="shared" si="157"/>
        <v>9724.7203782822235</v>
      </c>
      <c r="R143" s="4">
        <f t="shared" si="158"/>
        <v>13004.474179342906</v>
      </c>
      <c r="S143" s="4">
        <f t="shared" si="159"/>
        <v>6678.5588827175334</v>
      </c>
      <c r="T143" s="4">
        <f t="shared" si="160"/>
        <v>55.005701917147356</v>
      </c>
      <c r="U143" s="4">
        <f t="shared" si="161"/>
        <v>206.3659453464825</v>
      </c>
      <c r="V143" s="4">
        <f t="shared" si="162"/>
        <v>280.39513560437928</v>
      </c>
      <c r="W143" s="11">
        <f t="shared" si="163"/>
        <v>-1.0734613539272964E-2</v>
      </c>
      <c r="X143" s="11">
        <f t="shared" si="164"/>
        <v>-1.217998157191269E-2</v>
      </c>
      <c r="Y143" s="11">
        <f t="shared" si="165"/>
        <v>-9.7425357312937999E-3</v>
      </c>
      <c r="Z143" s="4">
        <f t="shared" si="178"/>
        <v>12648.442538645526</v>
      </c>
      <c r="AA143" s="4">
        <f t="shared" si="179"/>
        <v>30646.317798012853</v>
      </c>
      <c r="AB143" s="4">
        <f t="shared" si="180"/>
        <v>29197.785314430937</v>
      </c>
      <c r="AC143" s="12">
        <f t="shared" si="166"/>
        <v>1.626198396934543</v>
      </c>
      <c r="AD143" s="12">
        <f t="shared" si="167"/>
        <v>2.9506298667296353</v>
      </c>
      <c r="AE143" s="12">
        <f t="shared" si="168"/>
        <v>5.4810813289112508</v>
      </c>
      <c r="AF143" s="11">
        <f t="shared" si="169"/>
        <v>-4.0504037456468023E-3</v>
      </c>
      <c r="AG143" s="11">
        <f t="shared" si="170"/>
        <v>2.9673830763510267E-4</v>
      </c>
      <c r="AH143" s="11">
        <f t="shared" si="171"/>
        <v>9.7937136394747881E-3</v>
      </c>
      <c r="AI143" s="1">
        <f t="shared" si="135"/>
        <v>315445.65251489502</v>
      </c>
      <c r="AJ143" s="1">
        <f t="shared" si="136"/>
        <v>109354.2993472091</v>
      </c>
      <c r="AK143" s="1">
        <f t="shared" si="137"/>
        <v>41761.568877196623</v>
      </c>
      <c r="AL143" s="10">
        <f t="shared" si="172"/>
        <v>49.722868944298938</v>
      </c>
      <c r="AM143" s="10">
        <f t="shared" si="173"/>
        <v>10.387758575781763</v>
      </c>
      <c r="AN143" s="10">
        <f t="shared" si="174"/>
        <v>3.4944075710808185</v>
      </c>
      <c r="AO143" s="7">
        <f t="shared" si="175"/>
        <v>8.6015001176586985E-3</v>
      </c>
      <c r="AP143" s="7">
        <f t="shared" si="176"/>
        <v>1.0835621532413801E-2</v>
      </c>
      <c r="AQ143" s="7">
        <f t="shared" si="177"/>
        <v>9.8292759067091437E-3</v>
      </c>
      <c r="AR143" s="1">
        <f t="shared" si="183"/>
        <v>176794.76925737876</v>
      </c>
      <c r="AS143" s="1">
        <f t="shared" si="181"/>
        <v>63016.570672592155</v>
      </c>
      <c r="AT143" s="1">
        <f t="shared" si="182"/>
        <v>23818.383540506849</v>
      </c>
      <c r="AU143" s="1">
        <f t="shared" si="138"/>
        <v>35358.953851475751</v>
      </c>
      <c r="AV143" s="1">
        <f t="shared" si="139"/>
        <v>12603.314134518432</v>
      </c>
      <c r="AW143" s="1">
        <f t="shared" si="140"/>
        <v>4763.6767081013704</v>
      </c>
      <c r="AX143">
        <v>0.2</v>
      </c>
      <c r="AY143">
        <v>0.2</v>
      </c>
      <c r="AZ143">
        <v>0.2</v>
      </c>
      <c r="BA143">
        <f t="shared" si="184"/>
        <v>0.20000000000000004</v>
      </c>
      <c r="BB143">
        <f t="shared" si="190"/>
        <v>4.000000000000001E-3</v>
      </c>
      <c r="BC143">
        <f t="shared" si="185"/>
        <v>4.000000000000001E-3</v>
      </c>
      <c r="BD143">
        <f t="shared" si="186"/>
        <v>4.000000000000001E-3</v>
      </c>
      <c r="BE143">
        <f t="shared" si="187"/>
        <v>707.17907702951527</v>
      </c>
      <c r="BF143">
        <f t="shared" si="188"/>
        <v>252.06628269036869</v>
      </c>
      <c r="BG143">
        <f t="shared" si="189"/>
        <v>95.273534162027417</v>
      </c>
      <c r="BH143">
        <f t="shared" si="191"/>
        <v>559.10368005296277</v>
      </c>
      <c r="BI143">
        <f t="shared" si="192"/>
        <v>82.25010402610684</v>
      </c>
      <c r="BJ143">
        <f t="shared" si="193"/>
        <v>32.630397523656939</v>
      </c>
      <c r="BK143" s="7">
        <f t="shared" si="194"/>
        <v>4.1807010766111236E-2</v>
      </c>
      <c r="BL143" s="8">
        <f>BL$3*temperature!$I253+BL$4*temperature!$I253^2</f>
        <v>-7.9584369272708386</v>
      </c>
      <c r="BM143" s="8">
        <f>BM$3*temperature!$I253+BM$4*temperature!$I253^2</f>
        <v>-8.585480278792307</v>
      </c>
      <c r="BN143" s="8">
        <f>BN$3*temperature!$I253+BN$4*temperature!$I253^2</f>
        <v>-8.7602182863125897</v>
      </c>
      <c r="BO143" s="8"/>
      <c r="BP143" s="8"/>
      <c r="BQ143" s="8"/>
    </row>
    <row r="144" spans="1:69" x14ac:dyDescent="0.3">
      <c r="A144">
        <f t="shared" si="141"/>
        <v>2098</v>
      </c>
      <c r="B144" s="4">
        <f t="shared" si="142"/>
        <v>1164.4096024259986</v>
      </c>
      <c r="C144" s="4">
        <f t="shared" si="143"/>
        <v>2959.1809108500406</v>
      </c>
      <c r="D144" s="4">
        <f t="shared" si="144"/>
        <v>4354.9547116208032</v>
      </c>
      <c r="E144" s="11">
        <f t="shared" si="145"/>
        <v>4.5009608717139881E-5</v>
      </c>
      <c r="F144" s="11">
        <f t="shared" si="146"/>
        <v>8.8671947313712221E-5</v>
      </c>
      <c r="G144" s="11">
        <f t="shared" si="147"/>
        <v>1.8102062619016873E-4</v>
      </c>
      <c r="H144" s="4">
        <f t="shared" si="148"/>
        <v>178735.83102519743</v>
      </c>
      <c r="I144" s="4">
        <f t="shared" si="149"/>
        <v>63890.212654919225</v>
      </c>
      <c r="J144" s="4">
        <f t="shared" si="150"/>
        <v>24120.944362919672</v>
      </c>
      <c r="K144" s="4">
        <f t="shared" si="151"/>
        <v>153499.10431244198</v>
      </c>
      <c r="L144" s="4">
        <f t="shared" si="152"/>
        <v>21590.505812152736</v>
      </c>
      <c r="M144" s="4">
        <f t="shared" si="153"/>
        <v>5538.7359823869383</v>
      </c>
      <c r="N144" s="11">
        <f t="shared" si="154"/>
        <v>1.0933679249665929E-2</v>
      </c>
      <c r="O144" s="11">
        <f t="shared" si="155"/>
        <v>1.377379323880179E-2</v>
      </c>
      <c r="P144" s="11">
        <f t="shared" si="156"/>
        <v>1.2519540787314432E-2</v>
      </c>
      <c r="Q144" s="4">
        <f t="shared" si="157"/>
        <v>9725.9525993026691</v>
      </c>
      <c r="R144" s="4">
        <f t="shared" si="158"/>
        <v>13024.17394875122</v>
      </c>
      <c r="S144" s="4">
        <f t="shared" si="159"/>
        <v>6697.5028435585918</v>
      </c>
      <c r="T144" s="4">
        <f t="shared" si="160"/>
        <v>54.41523696461033</v>
      </c>
      <c r="U144" s="4">
        <f t="shared" si="161"/>
        <v>203.85241193509199</v>
      </c>
      <c r="V144" s="4">
        <f t="shared" si="162"/>
        <v>277.66337597687266</v>
      </c>
      <c r="W144" s="11">
        <f t="shared" si="163"/>
        <v>-1.0734613539272964E-2</v>
      </c>
      <c r="X144" s="11">
        <f t="shared" si="164"/>
        <v>-1.217998157191269E-2</v>
      </c>
      <c r="Y144" s="11">
        <f t="shared" si="165"/>
        <v>-9.7425357312937999E-3</v>
      </c>
      <c r="Z144" s="4">
        <f t="shared" si="178"/>
        <v>12600.21623187264</v>
      </c>
      <c r="AA144" s="4">
        <f t="shared" si="179"/>
        <v>30706.220940790747</v>
      </c>
      <c r="AB144" s="4">
        <f t="shared" si="180"/>
        <v>29571.384302718696</v>
      </c>
      <c r="AC144" s="12">
        <f t="shared" si="166"/>
        <v>1.6196116368564346</v>
      </c>
      <c r="AD144" s="12">
        <f t="shared" si="167"/>
        <v>2.9515054316427465</v>
      </c>
      <c r="AE144" s="12">
        <f t="shared" si="168"/>
        <v>5.5347614698812793</v>
      </c>
      <c r="AF144" s="11">
        <f t="shared" si="169"/>
        <v>-4.0504037456468023E-3</v>
      </c>
      <c r="AG144" s="11">
        <f t="shared" si="170"/>
        <v>2.9673830763510267E-4</v>
      </c>
      <c r="AH144" s="11">
        <f t="shared" si="171"/>
        <v>9.7937136394747881E-3</v>
      </c>
      <c r="AI144" s="1">
        <f t="shared" si="135"/>
        <v>319260.04111488123</v>
      </c>
      <c r="AJ144" s="1">
        <f t="shared" si="136"/>
        <v>111022.18354700663</v>
      </c>
      <c r="AK144" s="1">
        <f t="shared" si="137"/>
        <v>42349.088697578329</v>
      </c>
      <c r="AL144" s="10">
        <f t="shared" si="172"/>
        <v>50.146283294742908</v>
      </c>
      <c r="AM144" s="10">
        <f t="shared" si="173"/>
        <v>10.499190818074046</v>
      </c>
      <c r="AN144" s="10">
        <f t="shared" si="174"/>
        <v>3.5284115922659987</v>
      </c>
      <c r="AO144" s="7">
        <f t="shared" si="175"/>
        <v>8.5154851164821119E-3</v>
      </c>
      <c r="AP144" s="7">
        <f t="shared" si="176"/>
        <v>1.0727265317089663E-2</v>
      </c>
      <c r="AQ144" s="7">
        <f t="shared" si="177"/>
        <v>9.7309831476420517E-3</v>
      </c>
      <c r="AR144" s="1">
        <f t="shared" si="183"/>
        <v>178735.83102519743</v>
      </c>
      <c r="AS144" s="1">
        <f t="shared" si="181"/>
        <v>63890.212654919225</v>
      </c>
      <c r="AT144" s="1">
        <f t="shared" si="182"/>
        <v>24120.944362919672</v>
      </c>
      <c r="AU144" s="1">
        <f t="shared" si="138"/>
        <v>35747.166205039488</v>
      </c>
      <c r="AV144" s="1">
        <f t="shared" si="139"/>
        <v>12778.042530983847</v>
      </c>
      <c r="AW144" s="1">
        <f t="shared" si="140"/>
        <v>4824.1888725839344</v>
      </c>
      <c r="AX144">
        <v>0.2</v>
      </c>
      <c r="AY144">
        <v>0.2</v>
      </c>
      <c r="AZ144">
        <v>0.2</v>
      </c>
      <c r="BA144">
        <f t="shared" si="184"/>
        <v>0.2</v>
      </c>
      <c r="BB144">
        <f t="shared" si="190"/>
        <v>4.000000000000001E-3</v>
      </c>
      <c r="BC144">
        <f t="shared" si="185"/>
        <v>4.000000000000001E-3</v>
      </c>
      <c r="BD144">
        <f t="shared" si="186"/>
        <v>4.000000000000001E-3</v>
      </c>
      <c r="BE144">
        <f t="shared" si="187"/>
        <v>714.94332410078994</v>
      </c>
      <c r="BF144">
        <f t="shared" si="188"/>
        <v>255.56085061967696</v>
      </c>
      <c r="BG144">
        <f t="shared" si="189"/>
        <v>96.483777451678705</v>
      </c>
      <c r="BH144">
        <f t="shared" si="191"/>
        <v>567.40559919306656</v>
      </c>
      <c r="BI144">
        <f t="shared" si="192"/>
        <v>83.227711776210441</v>
      </c>
      <c r="BJ144">
        <f t="shared" si="193"/>
        <v>32.627413199188076</v>
      </c>
      <c r="BK144" s="7">
        <f t="shared" si="194"/>
        <v>4.1692776542298277E-2</v>
      </c>
      <c r="BL144" s="8">
        <f>BL$3*temperature!$I254+BL$4*temperature!$I254^2</f>
        <v>-8.3280387946532883</v>
      </c>
      <c r="BM144" s="8">
        <f>BM$3*temperature!$I254+BM$4*temperature!$I254^2</f>
        <v>-8.8856011522322742</v>
      </c>
      <c r="BN144" s="8">
        <f>BN$3*temperature!$I254+BN$4*temperature!$I254^2</f>
        <v>-9.0063713844076361</v>
      </c>
      <c r="BO144" s="8"/>
      <c r="BP144" s="8"/>
      <c r="BQ144" s="8"/>
    </row>
    <row r="145" spans="1:69" x14ac:dyDescent="0.3">
      <c r="A145">
        <f t="shared" si="141"/>
        <v>2099</v>
      </c>
      <c r="B145" s="4">
        <f t="shared" si="142"/>
        <v>1164.4593915655607</v>
      </c>
      <c r="C145" s="4">
        <f t="shared" si="143"/>
        <v>2959.4301873671679</v>
      </c>
      <c r="D145" s="4">
        <f t="shared" si="144"/>
        <v>4355.7036314182842</v>
      </c>
      <c r="E145" s="11">
        <f t="shared" si="145"/>
        <v>4.2759128281282883E-5</v>
      </c>
      <c r="F145" s="11">
        <f t="shared" si="146"/>
        <v>8.42383499480266E-5</v>
      </c>
      <c r="G145" s="11">
        <f t="shared" si="147"/>
        <v>1.7196959488066028E-4</v>
      </c>
      <c r="H145" s="4">
        <f t="shared" si="148"/>
        <v>180678.22037292257</v>
      </c>
      <c r="I145" s="4">
        <f t="shared" si="149"/>
        <v>64766.850723926364</v>
      </c>
      <c r="J145" s="4">
        <f t="shared" si="150"/>
        <v>24424.077604357175</v>
      </c>
      <c r="K145" s="4">
        <f t="shared" si="151"/>
        <v>155160.60214861529</v>
      </c>
      <c r="L145" s="4">
        <f t="shared" si="152"/>
        <v>21884.905749895606</v>
      </c>
      <c r="M145" s="4">
        <f t="shared" si="153"/>
        <v>5607.378203646128</v>
      </c>
      <c r="N145" s="11">
        <f t="shared" si="154"/>
        <v>1.0824153297933181E-2</v>
      </c>
      <c r="O145" s="11">
        <f t="shared" si="155"/>
        <v>1.363562022605147E-2</v>
      </c>
      <c r="P145" s="11">
        <f t="shared" si="156"/>
        <v>1.2393120285471459E-2</v>
      </c>
      <c r="Q145" s="4">
        <f t="shared" si="157"/>
        <v>9726.1092323138892</v>
      </c>
      <c r="R145" s="4">
        <f t="shared" si="158"/>
        <v>13042.067913842069</v>
      </c>
      <c r="S145" s="4">
        <f t="shared" si="159"/>
        <v>6715.6011625010706</v>
      </c>
      <c r="T145" s="4">
        <f t="shared" si="160"/>
        <v>53.83111042514728</v>
      </c>
      <c r="U145" s="4">
        <f t="shared" si="161"/>
        <v>201.36949331433263</v>
      </c>
      <c r="V145" s="4">
        <f t="shared" si="162"/>
        <v>274.95823061514631</v>
      </c>
      <c r="W145" s="11">
        <f t="shared" si="163"/>
        <v>-1.0734613539272964E-2</v>
      </c>
      <c r="X145" s="11">
        <f t="shared" si="164"/>
        <v>-1.217998157191269E-2</v>
      </c>
      <c r="Y145" s="11">
        <f t="shared" si="165"/>
        <v>-9.7425357312937999E-3</v>
      </c>
      <c r="Z145" s="4">
        <f t="shared" si="178"/>
        <v>12550.770377678413</v>
      </c>
      <c r="AA145" s="4">
        <f t="shared" si="179"/>
        <v>30761.861636791316</v>
      </c>
      <c r="AB145" s="4">
        <f t="shared" si="180"/>
        <v>29945.699715228624</v>
      </c>
      <c r="AC145" s="12">
        <f t="shared" si="166"/>
        <v>1.6130515558160181</v>
      </c>
      <c r="AD145" s="12">
        <f t="shared" si="167"/>
        <v>2.9523812563695078</v>
      </c>
      <c r="AE145" s="12">
        <f t="shared" si="168"/>
        <v>5.5889673387800949</v>
      </c>
      <c r="AF145" s="11">
        <f t="shared" si="169"/>
        <v>-4.0504037456468023E-3</v>
      </c>
      <c r="AG145" s="11">
        <f t="shared" si="170"/>
        <v>2.9673830763510267E-4</v>
      </c>
      <c r="AH145" s="11">
        <f t="shared" si="171"/>
        <v>9.7937136394747881E-3</v>
      </c>
      <c r="AI145" s="1">
        <f t="shared" si="135"/>
        <v>323081.20320843259</v>
      </c>
      <c r="AJ145" s="1">
        <f t="shared" si="136"/>
        <v>112698.00772328982</v>
      </c>
      <c r="AK145" s="1">
        <f t="shared" si="137"/>
        <v>42938.368700404433</v>
      </c>
      <c r="AL145" s="10">
        <f t="shared" si="172"/>
        <v>50.569033024495752</v>
      </c>
      <c r="AM145" s="10">
        <f t="shared" si="173"/>
        <v>10.610692147539076</v>
      </c>
      <c r="AN145" s="10">
        <f t="shared" si="174"/>
        <v>3.5624031568708614</v>
      </c>
      <c r="AO145" s="7">
        <f t="shared" si="175"/>
        <v>8.4303302653172905E-3</v>
      </c>
      <c r="AP145" s="7">
        <f t="shared" si="176"/>
        <v>1.0619992663918767E-2</v>
      </c>
      <c r="AQ145" s="7">
        <f t="shared" si="177"/>
        <v>9.6336733161656307E-3</v>
      </c>
      <c r="AR145" s="1">
        <f t="shared" si="183"/>
        <v>180678.22037292257</v>
      </c>
      <c r="AS145" s="1">
        <f t="shared" si="181"/>
        <v>64766.850723926364</v>
      </c>
      <c r="AT145" s="1">
        <f t="shared" si="182"/>
        <v>24424.077604357175</v>
      </c>
      <c r="AU145" s="1">
        <f t="shared" si="138"/>
        <v>36135.644074584518</v>
      </c>
      <c r="AV145" s="1">
        <f t="shared" si="139"/>
        <v>12953.370144785273</v>
      </c>
      <c r="AW145" s="1">
        <f t="shared" si="140"/>
        <v>4884.8155208714352</v>
      </c>
      <c r="AX145">
        <v>0.2</v>
      </c>
      <c r="AY145">
        <v>0.2</v>
      </c>
      <c r="AZ145">
        <v>0.2</v>
      </c>
      <c r="BA145">
        <f t="shared" si="184"/>
        <v>0.19999999999999998</v>
      </c>
      <c r="BB145">
        <f t="shared" si="190"/>
        <v>4.000000000000001E-3</v>
      </c>
      <c r="BC145">
        <f t="shared" si="185"/>
        <v>4.000000000000001E-3</v>
      </c>
      <c r="BD145">
        <f t="shared" si="186"/>
        <v>4.000000000000001E-3</v>
      </c>
      <c r="BE145">
        <f t="shared" si="187"/>
        <v>722.7128814916905</v>
      </c>
      <c r="BF145">
        <f t="shared" si="188"/>
        <v>259.06740289570553</v>
      </c>
      <c r="BG145">
        <f t="shared" si="189"/>
        <v>97.69631041742872</v>
      </c>
      <c r="BH145">
        <f t="shared" si="191"/>
        <v>575.83149061274969</v>
      </c>
      <c r="BI145">
        <f t="shared" si="192"/>
        <v>84.217075661591238</v>
      </c>
      <c r="BJ145">
        <f t="shared" si="193"/>
        <v>32.624487437755917</v>
      </c>
      <c r="BK145" s="7">
        <f t="shared" si="194"/>
        <v>4.1579541311798279E-2</v>
      </c>
      <c r="BL145" s="8">
        <f>BL$3*temperature!$I255+BL$4*temperature!$I255^2</f>
        <v>-8.7032985856785778</v>
      </c>
      <c r="BM145" s="8">
        <f>BM$3*temperature!$I255+BM$4*temperature!$I255^2</f>
        <v>-9.1898953224137809</v>
      </c>
      <c r="BN145" s="8">
        <f>BN$3*temperature!$I255+BN$4*temperature!$I255^2</f>
        <v>-9.2556065563924488</v>
      </c>
      <c r="BO145" s="8"/>
      <c r="BP145" s="8"/>
      <c r="BQ145" s="8"/>
    </row>
    <row r="146" spans="1:69" x14ac:dyDescent="0.3">
      <c r="A146">
        <f t="shared" si="141"/>
        <v>2100</v>
      </c>
      <c r="B146" s="4">
        <f t="shared" si="142"/>
        <v>1164.5066932706379</v>
      </c>
      <c r="C146" s="4">
        <f t="shared" si="143"/>
        <v>2959.6670200071494</v>
      </c>
      <c r="D146" s="4">
        <f t="shared" si="144"/>
        <v>4356.4152275777533</v>
      </c>
      <c r="E146" s="11">
        <f t="shared" si="145"/>
        <v>4.0621171867218736E-5</v>
      </c>
      <c r="F146" s="11">
        <f t="shared" si="146"/>
        <v>8.0026432450625273E-5</v>
      </c>
      <c r="G146" s="11">
        <f t="shared" si="147"/>
        <v>1.6337111513662725E-4</v>
      </c>
      <c r="H146" s="4">
        <f t="shared" si="148"/>
        <v>182621.73866534728</v>
      </c>
      <c r="I146" s="4">
        <f t="shared" si="149"/>
        <v>65646.382211442367</v>
      </c>
      <c r="J146" s="4">
        <f t="shared" si="150"/>
        <v>24727.751971411446</v>
      </c>
      <c r="K146" s="4">
        <f t="shared" si="151"/>
        <v>156823.26234848436</v>
      </c>
      <c r="L146" s="4">
        <f t="shared" si="152"/>
        <v>22180.326965052911</v>
      </c>
      <c r="M146" s="4">
        <f t="shared" si="153"/>
        <v>5676.169666948972</v>
      </c>
      <c r="N146" s="11">
        <f t="shared" si="154"/>
        <v>1.0715736964442613E-2</v>
      </c>
      <c r="O146" s="11">
        <f t="shared" si="155"/>
        <v>1.3498857090518346E-2</v>
      </c>
      <c r="P146" s="11">
        <f t="shared" si="156"/>
        <v>1.2268026304719903E-2</v>
      </c>
      <c r="Q146" s="4">
        <f t="shared" si="157"/>
        <v>9725.2018822464797</v>
      </c>
      <c r="R146" s="4">
        <f t="shared" si="158"/>
        <v>13058.169370585012</v>
      </c>
      <c r="S146" s="4">
        <f t="shared" si="159"/>
        <v>6732.8584648916467</v>
      </c>
      <c r="T146" s="4">
        <f t="shared" si="160"/>
        <v>53.253254258343397</v>
      </c>
      <c r="U146" s="4">
        <f t="shared" si="161"/>
        <v>198.91681659661867</v>
      </c>
      <c r="V146" s="4">
        <f t="shared" si="162"/>
        <v>272.27944022876494</v>
      </c>
      <c r="W146" s="11">
        <f t="shared" si="163"/>
        <v>-1.0734613539272964E-2</v>
      </c>
      <c r="X146" s="11">
        <f t="shared" si="164"/>
        <v>-1.217998157191269E-2</v>
      </c>
      <c r="Y146" s="11">
        <f t="shared" si="165"/>
        <v>-9.7425357312937999E-3</v>
      </c>
      <c r="Z146" s="4">
        <f t="shared" si="178"/>
        <v>12500.13599733718</v>
      </c>
      <c r="AA146" s="4">
        <f t="shared" si="179"/>
        <v>30813.266246564257</v>
      </c>
      <c r="AB146" s="4">
        <f t="shared" si="180"/>
        <v>30320.692568202958</v>
      </c>
      <c r="AC146" s="12">
        <f t="shared" si="166"/>
        <v>1.6065180457524195</v>
      </c>
      <c r="AD146" s="12">
        <f t="shared" si="167"/>
        <v>2.9532573409870166</v>
      </c>
      <c r="AE146" s="12">
        <f t="shared" si="168"/>
        <v>5.643704084436485</v>
      </c>
      <c r="AF146" s="11">
        <f t="shared" si="169"/>
        <v>-4.0504037456468023E-3</v>
      </c>
      <c r="AG146" s="11">
        <f t="shared" si="170"/>
        <v>2.9673830763510267E-4</v>
      </c>
      <c r="AH146" s="11">
        <f t="shared" si="171"/>
        <v>9.7937136394747881E-3</v>
      </c>
      <c r="AI146" s="1">
        <f t="shared" si="135"/>
        <v>326908.72696217388</v>
      </c>
      <c r="AJ146" s="1">
        <f t="shared" si="136"/>
        <v>114381.57709574612</v>
      </c>
      <c r="AK146" s="1">
        <f t="shared" si="137"/>
        <v>43529.347351235432</v>
      </c>
      <c r="AL146" s="10">
        <f t="shared" si="172"/>
        <v>50.991083537594044</v>
      </c>
      <c r="AM146" s="10">
        <f t="shared" si="173"/>
        <v>10.722250765577382</v>
      </c>
      <c r="AN146" s="10">
        <f t="shared" si="174"/>
        <v>3.5963789948222948</v>
      </c>
      <c r="AO146" s="7">
        <f t="shared" si="175"/>
        <v>8.346026962664118E-3</v>
      </c>
      <c r="AP146" s="7">
        <f t="shared" si="176"/>
        <v>1.0513792737279579E-2</v>
      </c>
      <c r="AQ146" s="7">
        <f t="shared" si="177"/>
        <v>9.5373365830039736E-3</v>
      </c>
      <c r="AR146" s="1">
        <f t="shared" si="183"/>
        <v>182621.73866534728</v>
      </c>
      <c r="AS146" s="1">
        <f t="shared" si="181"/>
        <v>65646.382211442367</v>
      </c>
      <c r="AT146" s="1">
        <f t="shared" si="182"/>
        <v>24727.751971411446</v>
      </c>
      <c r="AU146" s="1">
        <f t="shared" si="138"/>
        <v>36524.347733069459</v>
      </c>
      <c r="AV146" s="1">
        <f t="shared" si="139"/>
        <v>13129.276442288474</v>
      </c>
      <c r="AW146" s="1">
        <f t="shared" si="140"/>
        <v>4945.5503942822897</v>
      </c>
      <c r="AX146">
        <v>0.2</v>
      </c>
      <c r="AY146">
        <v>0.2</v>
      </c>
      <c r="AZ146">
        <v>0.2</v>
      </c>
      <c r="BA146">
        <f t="shared" si="184"/>
        <v>0.2</v>
      </c>
      <c r="BB146">
        <f t="shared" si="190"/>
        <v>4.000000000000001E-3</v>
      </c>
      <c r="BC146">
        <f t="shared" si="185"/>
        <v>4.000000000000001E-3</v>
      </c>
      <c r="BD146">
        <f t="shared" si="186"/>
        <v>4.000000000000001E-3</v>
      </c>
      <c r="BE146">
        <f t="shared" si="187"/>
        <v>730.48695466138929</v>
      </c>
      <c r="BF146">
        <f t="shared" si="188"/>
        <v>262.58552884576955</v>
      </c>
      <c r="BG146">
        <f t="shared" si="189"/>
        <v>98.911007885645802</v>
      </c>
      <c r="BH146">
        <f t="shared" si="191"/>
        <v>584.38320576432125</v>
      </c>
      <c r="BI146">
        <f t="shared" si="192"/>
        <v>85.218336395950345</v>
      </c>
      <c r="BJ146">
        <f t="shared" si="193"/>
        <v>32.621618936690417</v>
      </c>
      <c r="BK146" s="7">
        <f t="shared" si="194"/>
        <v>4.1467301564301645E-2</v>
      </c>
      <c r="BL146" s="8">
        <f>BL$3*temperature!$I256+BL$4*temperature!$I256^2</f>
        <v>-9.0841695855099296</v>
      </c>
      <c r="BM146" s="8">
        <f>BM$3*temperature!$I256+BM$4*temperature!$I256^2</f>
        <v>-9.4983252691121791</v>
      </c>
      <c r="BN146" s="8">
        <f>BN$3*temperature!$I256+BN$4*temperature!$I256^2</f>
        <v>-9.5078933630340998</v>
      </c>
      <c r="BO146" s="8"/>
      <c r="BP146" s="8"/>
      <c r="BQ146" s="8"/>
    </row>
    <row r="147" spans="1:69" x14ac:dyDescent="0.3">
      <c r="A147">
        <f t="shared" si="141"/>
        <v>2101</v>
      </c>
      <c r="B147" s="4">
        <f t="shared" si="142"/>
        <v>1164.5516317158392</v>
      </c>
      <c r="C147" s="4">
        <f t="shared" si="143"/>
        <v>2959.8920290203596</v>
      </c>
      <c r="D147" s="4">
        <f t="shared" si="144"/>
        <v>4357.0913543707948</v>
      </c>
      <c r="E147" s="11">
        <f t="shared" si="145"/>
        <v>3.8590113273857797E-5</v>
      </c>
      <c r="F147" s="11">
        <f t="shared" si="146"/>
        <v>7.6025110828094008E-5</v>
      </c>
      <c r="G147" s="11">
        <f t="shared" si="147"/>
        <v>1.5520255937979588E-4</v>
      </c>
      <c r="H147" s="4">
        <f t="shared" si="148"/>
        <v>184566.18864144394</v>
      </c>
      <c r="I147" s="4">
        <f t="shared" si="149"/>
        <v>66528.70434499564</v>
      </c>
      <c r="J147" s="4">
        <f t="shared" si="150"/>
        <v>25031.936212541343</v>
      </c>
      <c r="K147" s="4">
        <f t="shared" si="151"/>
        <v>158486.90913730109</v>
      </c>
      <c r="L147" s="4">
        <f t="shared" si="152"/>
        <v>22476.73350673361</v>
      </c>
      <c r="M147" s="4">
        <f t="shared" si="153"/>
        <v>5745.1024494656695</v>
      </c>
      <c r="N147" s="11">
        <f t="shared" si="154"/>
        <v>1.0608418444451484E-2</v>
      </c>
      <c r="O147" s="11">
        <f t="shared" si="155"/>
        <v>1.3363488380839117E-2</v>
      </c>
      <c r="P147" s="11">
        <f t="shared" si="156"/>
        <v>1.2144242783663994E-2</v>
      </c>
      <c r="Q147" s="4">
        <f t="shared" si="157"/>
        <v>9723.2423365541163</v>
      </c>
      <c r="R147" s="4">
        <f t="shared" si="158"/>
        <v>13072.492125453782</v>
      </c>
      <c r="S147" s="4">
        <f t="shared" si="159"/>
        <v>6749.2795584686537</v>
      </c>
      <c r="T147" s="4">
        <f t="shared" si="160"/>
        <v>52.681601154171439</v>
      </c>
      <c r="U147" s="4">
        <f t="shared" si="161"/>
        <v>196.49401343612831</v>
      </c>
      <c r="V147" s="4">
        <f t="shared" si="162"/>
        <v>269.62674805343954</v>
      </c>
      <c r="W147" s="11">
        <f t="shared" si="163"/>
        <v>-1.0734613539272964E-2</v>
      </c>
      <c r="X147" s="11">
        <f t="shared" si="164"/>
        <v>-1.217998157191269E-2</v>
      </c>
      <c r="Y147" s="11">
        <f t="shared" si="165"/>
        <v>-9.7425357312937999E-3</v>
      </c>
      <c r="Z147" s="4">
        <f t="shared" si="178"/>
        <v>12448.343983602201</v>
      </c>
      <c r="AA147" s="4">
        <f t="shared" si="179"/>
        <v>30860.462407643863</v>
      </c>
      <c r="AB147" s="4">
        <f t="shared" si="180"/>
        <v>30696.323922794949</v>
      </c>
      <c r="AC147" s="12">
        <f t="shared" si="166"/>
        <v>1.6000109990424547</v>
      </c>
      <c r="AD147" s="12">
        <f t="shared" si="167"/>
        <v>2.9541336855723919</v>
      </c>
      <c r="AE147" s="12">
        <f t="shared" si="168"/>
        <v>5.6989769061053899</v>
      </c>
      <c r="AF147" s="11">
        <f t="shared" si="169"/>
        <v>-4.0504037456468023E-3</v>
      </c>
      <c r="AG147" s="11">
        <f t="shared" si="170"/>
        <v>2.9673830763510267E-4</v>
      </c>
      <c r="AH147" s="11">
        <f t="shared" si="171"/>
        <v>9.7937136394747881E-3</v>
      </c>
      <c r="AI147" s="1">
        <f t="shared" si="135"/>
        <v>330742.20199902594</v>
      </c>
      <c r="AJ147" s="1">
        <f t="shared" si="136"/>
        <v>116072.69582846</v>
      </c>
      <c r="AK147" s="1">
        <f t="shared" si="137"/>
        <v>44121.963010394182</v>
      </c>
      <c r="AL147" s="10">
        <f t="shared" si="172"/>
        <v>51.412400766073652</v>
      </c>
      <c r="AM147" s="10">
        <f t="shared" si="173"/>
        <v>10.833854972581534</v>
      </c>
      <c r="AN147" s="10">
        <f t="shared" si="174"/>
        <v>3.6303358730064237</v>
      </c>
      <c r="AO147" s="7">
        <f t="shared" si="175"/>
        <v>8.2625666930374771E-3</v>
      </c>
      <c r="AP147" s="7">
        <f t="shared" si="176"/>
        <v>1.0408654809906782E-2</v>
      </c>
      <c r="AQ147" s="7">
        <f t="shared" si="177"/>
        <v>9.4419632171739345E-3</v>
      </c>
      <c r="AR147" s="1">
        <f t="shared" si="183"/>
        <v>184566.18864144394</v>
      </c>
      <c r="AS147" s="1">
        <f t="shared" si="181"/>
        <v>66528.70434499564</v>
      </c>
      <c r="AT147" s="1">
        <f t="shared" si="182"/>
        <v>25031.936212541343</v>
      </c>
      <c r="AU147" s="1">
        <f t="shared" si="138"/>
        <v>36913.23772828879</v>
      </c>
      <c r="AV147" s="1">
        <f t="shared" si="139"/>
        <v>13305.740868999128</v>
      </c>
      <c r="AW147" s="1">
        <f t="shared" si="140"/>
        <v>5006.3872425082691</v>
      </c>
      <c r="AX147">
        <v>0.2</v>
      </c>
      <c r="AY147">
        <v>0.2</v>
      </c>
      <c r="AZ147">
        <v>0.2</v>
      </c>
      <c r="BA147">
        <f t="shared" si="184"/>
        <v>0.2</v>
      </c>
      <c r="BB147">
        <f t="shared" si="190"/>
        <v>4.000000000000001E-3</v>
      </c>
      <c r="BC147">
        <f t="shared" si="185"/>
        <v>4.000000000000001E-3</v>
      </c>
      <c r="BD147">
        <f t="shared" si="186"/>
        <v>4.000000000000001E-3</v>
      </c>
      <c r="BE147">
        <f t="shared" si="187"/>
        <v>738.26475456577589</v>
      </c>
      <c r="BF147">
        <f t="shared" si="188"/>
        <v>266.11481737998264</v>
      </c>
      <c r="BG147">
        <f t="shared" si="189"/>
        <v>100.1277448501654</v>
      </c>
      <c r="BH147">
        <f t="shared" si="191"/>
        <v>593.06262386247363</v>
      </c>
      <c r="BI147">
        <f t="shared" si="192"/>
        <v>86.231636410628866</v>
      </c>
      <c r="BJ147">
        <f t="shared" si="193"/>
        <v>32.618806441448513</v>
      </c>
      <c r="BK147" s="7">
        <f t="shared" si="194"/>
        <v>4.135605349918256E-2</v>
      </c>
      <c r="BL147" s="8">
        <f>BL$3*temperature!$I257+BL$4*temperature!$I257^2</f>
        <v>-9.4706034311985192</v>
      </c>
      <c r="BM147" s="8">
        <f>BM$3*temperature!$I257+BM$4*temperature!$I257^2</f>
        <v>-9.8108523174195099</v>
      </c>
      <c r="BN147" s="8">
        <f>BN$3*temperature!$I257+BN$4*temperature!$I257^2</f>
        <v>-9.7632005666688801</v>
      </c>
      <c r="BO147" s="8"/>
      <c r="BP147" s="8"/>
      <c r="BQ147" s="8"/>
    </row>
    <row r="148" spans="1:69" x14ac:dyDescent="0.3">
      <c r="A148">
        <f t="shared" si="141"/>
        <v>2102</v>
      </c>
      <c r="B148" s="4">
        <f t="shared" si="142"/>
        <v>1164.5943248862513</v>
      </c>
      <c r="C148" s="4">
        <f t="shared" si="143"/>
        <v>2960.1058038339274</v>
      </c>
      <c r="D148" s="4">
        <f t="shared" si="144"/>
        <v>4357.7337745139621</v>
      </c>
      <c r="E148" s="11">
        <f t="shared" si="145"/>
        <v>3.6660607610164905E-5</v>
      </c>
      <c r="F148" s="11">
        <f t="shared" si="146"/>
        <v>7.2223855286689307E-5</v>
      </c>
      <c r="G148" s="11">
        <f t="shared" si="147"/>
        <v>1.4744243141080607E-4</v>
      </c>
      <c r="H148" s="4">
        <f t="shared" si="148"/>
        <v>186511.3744682426</v>
      </c>
      <c r="I148" s="4">
        <f t="shared" si="149"/>
        <v>67413.714289744647</v>
      </c>
      <c r="J148" s="4">
        <f t="shared" si="150"/>
        <v>25336.599129233389</v>
      </c>
      <c r="K148" s="4">
        <f t="shared" si="151"/>
        <v>160151.36814826881</v>
      </c>
      <c r="L148" s="4">
        <f t="shared" si="152"/>
        <v>22774.089426949013</v>
      </c>
      <c r="M148" s="4">
        <f t="shared" si="153"/>
        <v>5814.168657436926</v>
      </c>
      <c r="N148" s="11">
        <f t="shared" si="154"/>
        <v>1.0502186079771159E-2</v>
      </c>
      <c r="O148" s="11">
        <f t="shared" si="155"/>
        <v>1.3229498856064614E-2</v>
      </c>
      <c r="P148" s="11">
        <f t="shared" si="156"/>
        <v>1.2021753933679546E-2</v>
      </c>
      <c r="Q148" s="4">
        <f t="shared" si="157"/>
        <v>9720.2425566890761</v>
      </c>
      <c r="R148" s="4">
        <f t="shared" si="158"/>
        <v>13085.050479726257</v>
      </c>
      <c r="S148" s="4">
        <f t="shared" si="159"/>
        <v>6764.8694294473826</v>
      </c>
      <c r="T148" s="4">
        <f t="shared" si="160"/>
        <v>52.116084525151294</v>
      </c>
      <c r="U148" s="4">
        <f t="shared" si="161"/>
        <v>194.1007199734851</v>
      </c>
      <c r="V148" s="4">
        <f t="shared" si="162"/>
        <v>266.99989982641637</v>
      </c>
      <c r="W148" s="11">
        <f t="shared" si="163"/>
        <v>-1.0734613539272964E-2</v>
      </c>
      <c r="X148" s="11">
        <f t="shared" si="164"/>
        <v>-1.217998157191269E-2</v>
      </c>
      <c r="Y148" s="11">
        <f t="shared" si="165"/>
        <v>-9.7425357312937999E-3</v>
      </c>
      <c r="Z148" s="4">
        <f t="shared" si="178"/>
        <v>12395.425088142583</v>
      </c>
      <c r="AA148" s="4">
        <f t="shared" si="179"/>
        <v>30903.478999448558</v>
      </c>
      <c r="AB148" s="4">
        <f t="shared" si="180"/>
        <v>31072.554899009941</v>
      </c>
      <c r="AC148" s="12">
        <f t="shared" si="166"/>
        <v>1.593530308498857</v>
      </c>
      <c r="AD148" s="12">
        <f t="shared" si="167"/>
        <v>2.9550102902027766</v>
      </c>
      <c r="AE148" s="12">
        <f t="shared" si="168"/>
        <v>5.7547910539617657</v>
      </c>
      <c r="AF148" s="11">
        <f t="shared" si="169"/>
        <v>-4.0504037456468023E-3</v>
      </c>
      <c r="AG148" s="11">
        <f t="shared" si="170"/>
        <v>2.9673830763510267E-4</v>
      </c>
      <c r="AH148" s="11">
        <f t="shared" si="171"/>
        <v>9.7937136394747881E-3</v>
      </c>
      <c r="AI148" s="1">
        <f t="shared" si="135"/>
        <v>334581.21952741215</v>
      </c>
      <c r="AJ148" s="1">
        <f t="shared" si="136"/>
        <v>117771.16711461313</v>
      </c>
      <c r="AK148" s="1">
        <f t="shared" si="137"/>
        <v>44716.153951863031</v>
      </c>
      <c r="AL148" s="10">
        <f t="shared" si="172"/>
        <v>51.832951172350725</v>
      </c>
      <c r="AM148" s="10">
        <f t="shared" si="173"/>
        <v>10.945493170685026</v>
      </c>
      <c r="AN148" s="10">
        <f t="shared" si="174"/>
        <v>3.6642705958075479</v>
      </c>
      <c r="AO148" s="7">
        <f t="shared" si="175"/>
        <v>8.1799410261071022E-3</v>
      </c>
      <c r="AP148" s="7">
        <f t="shared" si="176"/>
        <v>1.0304568261807714E-2</v>
      </c>
      <c r="AQ148" s="7">
        <f t="shared" si="177"/>
        <v>9.3475435850021958E-3</v>
      </c>
      <c r="AR148" s="1">
        <f t="shared" si="183"/>
        <v>186511.3744682426</v>
      </c>
      <c r="AS148" s="1">
        <f t="shared" si="181"/>
        <v>67413.714289744647</v>
      </c>
      <c r="AT148" s="1">
        <f t="shared" si="182"/>
        <v>25336.599129233389</v>
      </c>
      <c r="AU148" s="1">
        <f t="shared" si="138"/>
        <v>37302.274893648522</v>
      </c>
      <c r="AV148" s="1">
        <f t="shared" si="139"/>
        <v>13482.74285794893</v>
      </c>
      <c r="AW148" s="1">
        <f t="shared" si="140"/>
        <v>5067.3198258466782</v>
      </c>
      <c r="AX148">
        <v>0.2</v>
      </c>
      <c r="AY148">
        <v>0.2</v>
      </c>
      <c r="AZ148">
        <v>0.2</v>
      </c>
      <c r="BA148">
        <f t="shared" si="184"/>
        <v>0.19999999999999998</v>
      </c>
      <c r="BB148">
        <f t="shared" si="190"/>
        <v>4.000000000000001E-3</v>
      </c>
      <c r="BC148">
        <f t="shared" si="185"/>
        <v>4.000000000000001E-3</v>
      </c>
      <c r="BD148">
        <f t="shared" si="186"/>
        <v>4.000000000000001E-3</v>
      </c>
      <c r="BE148">
        <f t="shared" si="187"/>
        <v>746.0454978729706</v>
      </c>
      <c r="BF148">
        <f t="shared" si="188"/>
        <v>269.65485715897864</v>
      </c>
      <c r="BG148">
        <f t="shared" si="189"/>
        <v>101.34639651693358</v>
      </c>
      <c r="BH148">
        <f t="shared" si="191"/>
        <v>601.87165229745517</v>
      </c>
      <c r="BI148">
        <f t="shared" si="192"/>
        <v>87.25711987436442</v>
      </c>
      <c r="BJ148">
        <f t="shared" si="193"/>
        <v>32.616048743440395</v>
      </c>
      <c r="BK148" s="7">
        <f t="shared" si="194"/>
        <v>4.124579304563844E-2</v>
      </c>
      <c r="BL148" s="8">
        <f>BL$3*temperature!$I258+BL$4*temperature!$I258^2</f>
        <v>-9.8625501826924484</v>
      </c>
      <c r="BM148" s="8">
        <f>BM$3*temperature!$I258+BM$4*temperature!$I258^2</f>
        <v>-10.127436690332372</v>
      </c>
      <c r="BN148" s="8">
        <f>BN$3*temperature!$I258+BN$4*temperature!$I258^2</f>
        <v>-10.021496170228062</v>
      </c>
      <c r="BO148" s="8"/>
      <c r="BP148" s="8"/>
      <c r="BQ148" s="8"/>
    </row>
    <row r="149" spans="1:69" x14ac:dyDescent="0.3">
      <c r="A149">
        <f t="shared" si="141"/>
        <v>2103</v>
      </c>
      <c r="B149" s="4">
        <f t="shared" si="142"/>
        <v>1164.6348848850425</v>
      </c>
      <c r="C149" s="4">
        <f t="shared" si="143"/>
        <v>2960.3089045744769</v>
      </c>
      <c r="D149" s="4">
        <f t="shared" si="144"/>
        <v>4358.3441636339594</v>
      </c>
      <c r="E149" s="11">
        <f t="shared" si="145"/>
        <v>3.4827577229656655E-5</v>
      </c>
      <c r="F149" s="11">
        <f t="shared" si="146"/>
        <v>6.8612662522354835E-5</v>
      </c>
      <c r="G149" s="11">
        <f t="shared" si="147"/>
        <v>1.4007030984026575E-4</v>
      </c>
      <c r="H149" s="4">
        <f t="shared" si="148"/>
        <v>188457.10179308534</v>
      </c>
      <c r="I149" s="4">
        <f t="shared" si="149"/>
        <v>68301.309189888809</v>
      </c>
      <c r="J149" s="4">
        <f t="shared" si="150"/>
        <v>25641.709587068308</v>
      </c>
      <c r="K149" s="4">
        <f t="shared" si="151"/>
        <v>161816.46646424074</v>
      </c>
      <c r="L149" s="4">
        <f t="shared" si="152"/>
        <v>23072.358794835513</v>
      </c>
      <c r="M149" s="4">
        <f t="shared" si="153"/>
        <v>5883.3604287203461</v>
      </c>
      <c r="N149" s="11">
        <f t="shared" si="154"/>
        <v>1.0397028356513127E-2</v>
      </c>
      <c r="O149" s="11">
        <f t="shared" si="155"/>
        <v>1.3096873481736271E-2</v>
      </c>
      <c r="P149" s="11">
        <f t="shared" si="156"/>
        <v>1.1900544232564814E-2</v>
      </c>
      <c r="Q149" s="4">
        <f t="shared" si="157"/>
        <v>9716.2146696387772</v>
      </c>
      <c r="R149" s="4">
        <f t="shared" si="158"/>
        <v>13095.85921373766</v>
      </c>
      <c r="S149" s="4">
        <f t="shared" si="159"/>
        <v>6779.633238562642</v>
      </c>
      <c r="T149" s="4">
        <f t="shared" si="160"/>
        <v>51.556638498593713</v>
      </c>
      <c r="U149" s="4">
        <f t="shared" si="161"/>
        <v>191.73657678111306</v>
      </c>
      <c r="V149" s="4">
        <f t="shared" si="162"/>
        <v>264.39864376210562</v>
      </c>
      <c r="W149" s="11">
        <f t="shared" si="163"/>
        <v>-1.0734613539272964E-2</v>
      </c>
      <c r="X149" s="11">
        <f t="shared" si="164"/>
        <v>-1.217998157191269E-2</v>
      </c>
      <c r="Y149" s="11">
        <f t="shared" si="165"/>
        <v>-9.7425357312937999E-3</v>
      </c>
      <c r="Z149" s="4">
        <f t="shared" si="178"/>
        <v>12341.409909351707</v>
      </c>
      <c r="AA149" s="4">
        <f t="shared" si="179"/>
        <v>30942.346107972</v>
      </c>
      <c r="AB149" s="4">
        <f t="shared" si="180"/>
        <v>31449.34668954671</v>
      </c>
      <c r="AC149" s="12">
        <f t="shared" si="166"/>
        <v>1.5870758673685115</v>
      </c>
      <c r="AD149" s="12">
        <f t="shared" si="167"/>
        <v>2.9558871549553358</v>
      </c>
      <c r="AE149" s="12">
        <f t="shared" si="168"/>
        <v>5.8111518295992788</v>
      </c>
      <c r="AF149" s="11">
        <f t="shared" si="169"/>
        <v>-4.0504037456468023E-3</v>
      </c>
      <c r="AG149" s="11">
        <f t="shared" si="170"/>
        <v>2.9673830763510267E-4</v>
      </c>
      <c r="AH149" s="11">
        <f t="shared" si="171"/>
        <v>9.7937136394747881E-3</v>
      </c>
      <c r="AI149" s="1">
        <f t="shared" si="135"/>
        <v>338425.37246831943</v>
      </c>
      <c r="AJ149" s="1">
        <f t="shared" si="136"/>
        <v>119476.79326110076</v>
      </c>
      <c r="AK149" s="1">
        <f t="shared" si="137"/>
        <v>45311.858382523409</v>
      </c>
      <c r="AL149" s="10">
        <f t="shared" si="172"/>
        <v>52.252701751311655</v>
      </c>
      <c r="AM149" s="10">
        <f t="shared" si="173"/>
        <v>11.057153866406136</v>
      </c>
      <c r="AN149" s="10">
        <f t="shared" si="174"/>
        <v>3.6981800056180854</v>
      </c>
      <c r="AO149" s="7">
        <f t="shared" si="175"/>
        <v>8.0981416158460318E-3</v>
      </c>
      <c r="AP149" s="7">
        <f t="shared" si="176"/>
        <v>1.0201522579189637E-2</v>
      </c>
      <c r="AQ149" s="7">
        <f t="shared" si="177"/>
        <v>9.254068149152174E-3</v>
      </c>
      <c r="AR149" s="1">
        <f t="shared" si="183"/>
        <v>188457.10179308534</v>
      </c>
      <c r="AS149" s="1">
        <f t="shared" si="181"/>
        <v>68301.309189888809</v>
      </c>
      <c r="AT149" s="1">
        <f t="shared" si="182"/>
        <v>25641.709587068308</v>
      </c>
      <c r="AU149" s="1">
        <f t="shared" si="138"/>
        <v>37691.42035861707</v>
      </c>
      <c r="AV149" s="1">
        <f t="shared" si="139"/>
        <v>13660.261837977763</v>
      </c>
      <c r="AW149" s="1">
        <f t="shared" si="140"/>
        <v>5128.3419174136616</v>
      </c>
      <c r="AX149">
        <v>0.2</v>
      </c>
      <c r="AY149">
        <v>0.2</v>
      </c>
      <c r="AZ149">
        <v>0.2</v>
      </c>
      <c r="BA149">
        <f t="shared" si="184"/>
        <v>0.2</v>
      </c>
      <c r="BB149">
        <f t="shared" si="190"/>
        <v>4.000000000000001E-3</v>
      </c>
      <c r="BC149">
        <f t="shared" si="185"/>
        <v>4.000000000000001E-3</v>
      </c>
      <c r="BD149">
        <f t="shared" si="186"/>
        <v>4.000000000000001E-3</v>
      </c>
      <c r="BE149">
        <f t="shared" si="187"/>
        <v>753.8284071723416</v>
      </c>
      <c r="BF149">
        <f t="shared" si="188"/>
        <v>273.20523675955531</v>
      </c>
      <c r="BG149">
        <f t="shared" si="189"/>
        <v>102.56683834827325</v>
      </c>
      <c r="BH149">
        <f t="shared" si="191"/>
        <v>610.81222705448567</v>
      </c>
      <c r="BI149">
        <f t="shared" si="192"/>
        <v>88.294932713316967</v>
      </c>
      <c r="BJ149">
        <f t="shared" si="193"/>
        <v>32.613344677956356</v>
      </c>
      <c r="BK149" s="7">
        <f t="shared" si="194"/>
        <v>4.1136515881675412E-2</v>
      </c>
      <c r="BL149" s="8">
        <f>BL$3*temperature!$I259+BL$4*temperature!$I259^2</f>
        <v>-10.259958393499595</v>
      </c>
      <c r="BM149" s="8">
        <f>BM$3*temperature!$I259+BM$4*temperature!$I259^2</f>
        <v>-10.448037561010503</v>
      </c>
      <c r="BN149" s="8">
        <f>BN$3*temperature!$I259+BN$4*temperature!$I259^2</f>
        <v>-10.282747455954599</v>
      </c>
      <c r="BO149" s="8"/>
      <c r="BP149" s="8"/>
      <c r="BQ149" s="8"/>
    </row>
    <row r="150" spans="1:69" x14ac:dyDescent="0.3">
      <c r="A150">
        <f t="shared" si="141"/>
        <v>2104</v>
      </c>
      <c r="B150" s="4">
        <f t="shared" si="142"/>
        <v>1164.6734182258704</v>
      </c>
      <c r="C150" s="4">
        <f t="shared" si="143"/>
        <v>2960.5018635165166</v>
      </c>
      <c r="D150" s="4">
        <f t="shared" si="144"/>
        <v>4358.9241145204805</v>
      </c>
      <c r="E150" s="11">
        <f t="shared" si="145"/>
        <v>3.3086198368173824E-5</v>
      </c>
      <c r="F150" s="11">
        <f t="shared" si="146"/>
        <v>6.5182029396237086E-5</v>
      </c>
      <c r="G150" s="11">
        <f t="shared" si="147"/>
        <v>1.3306679434825245E-4</v>
      </c>
      <c r="H150" s="4">
        <f t="shared" si="148"/>
        <v>190403.17779424915</v>
      </c>
      <c r="I150" s="4">
        <f t="shared" si="149"/>
        <v>69191.386209530625</v>
      </c>
      <c r="J150" s="4">
        <f t="shared" si="150"/>
        <v>25947.236526679048</v>
      </c>
      <c r="K150" s="4">
        <f t="shared" si="151"/>
        <v>163482.03265795097</v>
      </c>
      <c r="L150" s="4">
        <f t="shared" si="152"/>
        <v>23371.505710637972</v>
      </c>
      <c r="M150" s="4">
        <f t="shared" si="153"/>
        <v>5952.669935281373</v>
      </c>
      <c r="N150" s="11">
        <f t="shared" si="154"/>
        <v>1.0292933902856571E-2</v>
      </c>
      <c r="O150" s="11">
        <f t="shared" si="155"/>
        <v>1.2965597426016995E-2</v>
      </c>
      <c r="P150" s="11">
        <f t="shared" si="156"/>
        <v>1.1780598418326349E-2</v>
      </c>
      <c r="Q150" s="4">
        <f t="shared" si="157"/>
        <v>9711.170959528763</v>
      </c>
      <c r="R150" s="4">
        <f t="shared" si="158"/>
        <v>13104.933571101012</v>
      </c>
      <c r="S150" s="4">
        <f t="shared" si="159"/>
        <v>6793.5763170696091</v>
      </c>
      <c r="T150" s="4">
        <f t="shared" si="160"/>
        <v>51.003197908927305</v>
      </c>
      <c r="U150" s="4">
        <f t="shared" si="161"/>
        <v>189.40122880925747</v>
      </c>
      <c r="V150" s="4">
        <f t="shared" si="162"/>
        <v>261.82273052794767</v>
      </c>
      <c r="W150" s="11">
        <f t="shared" si="163"/>
        <v>-1.0734613539272964E-2</v>
      </c>
      <c r="X150" s="11">
        <f t="shared" si="164"/>
        <v>-1.217998157191269E-2</v>
      </c>
      <c r="Y150" s="11">
        <f t="shared" si="165"/>
        <v>-9.7425357312937999E-3</v>
      </c>
      <c r="Z150" s="4">
        <f t="shared" si="178"/>
        <v>12286.328880527832</v>
      </c>
      <c r="AA150" s="4">
        <f t="shared" si="179"/>
        <v>30977.094990299083</v>
      </c>
      <c r="AB150" s="4">
        <f t="shared" si="180"/>
        <v>31826.660573517976</v>
      </c>
      <c r="AC150" s="12">
        <f t="shared" si="166"/>
        <v>1.5806475693306965</v>
      </c>
      <c r="AD150" s="12">
        <f t="shared" si="167"/>
        <v>2.9567642799072575</v>
      </c>
      <c r="AE150" s="12">
        <f t="shared" si="168"/>
        <v>5.8680645865338841</v>
      </c>
      <c r="AF150" s="11">
        <f t="shared" si="169"/>
        <v>-4.0504037456468023E-3</v>
      </c>
      <c r="AG150" s="11">
        <f t="shared" si="170"/>
        <v>2.9673830763510267E-4</v>
      </c>
      <c r="AH150" s="11">
        <f t="shared" si="171"/>
        <v>9.7937136394747881E-3</v>
      </c>
      <c r="AI150" s="1">
        <f t="shared" si="135"/>
        <v>342274.2555801046</v>
      </c>
      <c r="AJ150" s="1">
        <f t="shared" si="136"/>
        <v>121189.37577296846</v>
      </c>
      <c r="AK150" s="1">
        <f t="shared" si="137"/>
        <v>45909.014461684725</v>
      </c>
      <c r="AL150" s="10">
        <f t="shared" si="172"/>
        <v>52.671620032118419</v>
      </c>
      <c r="AM150" s="10">
        <f t="shared" si="173"/>
        <v>11.168825673187555</v>
      </c>
      <c r="AN150" s="10">
        <f t="shared" si="174"/>
        <v>3.7320609833199088</v>
      </c>
      <c r="AO150" s="7">
        <f t="shared" si="175"/>
        <v>8.0171601996875709E-3</v>
      </c>
      <c r="AP150" s="7">
        <f t="shared" si="176"/>
        <v>1.0099507353397741E-2</v>
      </c>
      <c r="AQ150" s="7">
        <f t="shared" si="177"/>
        <v>9.1615274676606524E-3</v>
      </c>
      <c r="AR150" s="1">
        <f t="shared" si="183"/>
        <v>190403.17779424915</v>
      </c>
      <c r="AS150" s="1">
        <f t="shared" si="181"/>
        <v>69191.386209530625</v>
      </c>
      <c r="AT150" s="1">
        <f t="shared" si="182"/>
        <v>25947.236526679048</v>
      </c>
      <c r="AU150" s="1">
        <f t="shared" si="138"/>
        <v>38080.635558849834</v>
      </c>
      <c r="AV150" s="1">
        <f t="shared" si="139"/>
        <v>13838.277241906126</v>
      </c>
      <c r="AW150" s="1">
        <f t="shared" si="140"/>
        <v>5189.4473053358097</v>
      </c>
      <c r="AX150">
        <v>0.2</v>
      </c>
      <c r="AY150">
        <v>0.2</v>
      </c>
      <c r="AZ150">
        <v>0.2</v>
      </c>
      <c r="BA150">
        <f t="shared" si="184"/>
        <v>0.20000000000000004</v>
      </c>
      <c r="BB150">
        <f t="shared" si="190"/>
        <v>4.000000000000001E-3</v>
      </c>
      <c r="BC150">
        <f t="shared" si="185"/>
        <v>4.000000000000001E-3</v>
      </c>
      <c r="BD150">
        <f t="shared" si="186"/>
        <v>4.000000000000001E-3</v>
      </c>
      <c r="BE150">
        <f t="shared" si="187"/>
        <v>761.61271117699675</v>
      </c>
      <c r="BF150">
        <f t="shared" si="188"/>
        <v>276.76554483812259</v>
      </c>
      <c r="BG150">
        <f t="shared" si="189"/>
        <v>103.78894610671621</v>
      </c>
      <c r="BH150">
        <f t="shared" si="191"/>
        <v>619.88631313951703</v>
      </c>
      <c r="BI150">
        <f t="shared" si="192"/>
        <v>89.345222631365402</v>
      </c>
      <c r="BJ150">
        <f t="shared" si="193"/>
        <v>32.610693122192004</v>
      </c>
      <c r="BK150" s="7">
        <f t="shared" si="194"/>
        <v>4.102821745203486E-2</v>
      </c>
      <c r="BL150" s="8">
        <f>BL$3*temperature!$I260+BL$4*temperature!$I260^2</f>
        <v>-10.662775180908238</v>
      </c>
      <c r="BM150" s="8">
        <f>BM$3*temperature!$I260+BM$4*temperature!$I260^2</f>
        <v>-10.772613104639358</v>
      </c>
      <c r="BN150" s="8">
        <f>BN$3*temperature!$I260+BN$4*temperature!$I260^2</f>
        <v>-10.546921023765099</v>
      </c>
      <c r="BO150" s="8"/>
      <c r="BP150" s="8"/>
      <c r="BQ150" s="8"/>
    </row>
    <row r="151" spans="1:69" x14ac:dyDescent="0.3">
      <c r="A151">
        <f t="shared" si="141"/>
        <v>2105</v>
      </c>
      <c r="B151" s="4">
        <f t="shared" si="142"/>
        <v>1164.7100261108324</v>
      </c>
      <c r="C151" s="4">
        <f t="shared" si="143"/>
        <v>2960.6851864600371</v>
      </c>
      <c r="D151" s="4">
        <f t="shared" si="144"/>
        <v>4359.4751411762709</v>
      </c>
      <c r="E151" s="11">
        <f t="shared" si="145"/>
        <v>3.143188844976513E-5</v>
      </c>
      <c r="F151" s="11">
        <f t="shared" si="146"/>
        <v>6.1922927926425227E-5</v>
      </c>
      <c r="G151" s="11">
        <f t="shared" si="147"/>
        <v>1.2641345463083981E-4</v>
      </c>
      <c r="H151" s="4">
        <f t="shared" si="148"/>
        <v>192349.41122992447</v>
      </c>
      <c r="I151" s="4">
        <f t="shared" si="149"/>
        <v>70083.842572961337</v>
      </c>
      <c r="J151" s="4">
        <f t="shared" si="150"/>
        <v>26253.148974585434</v>
      </c>
      <c r="K151" s="4">
        <f t="shared" si="151"/>
        <v>165147.89683077799</v>
      </c>
      <c r="L151" s="4">
        <f t="shared" si="152"/>
        <v>23671.494319447567</v>
      </c>
      <c r="M151" s="4">
        <f t="shared" si="153"/>
        <v>6022.0893856276989</v>
      </c>
      <c r="N151" s="11">
        <f t="shared" si="154"/>
        <v>1.0189891486806157E-2</v>
      </c>
      <c r="O151" s="11">
        <f t="shared" si="155"/>
        <v>1.2835656055872002E-2</v>
      </c>
      <c r="P151" s="11">
        <f t="shared" si="156"/>
        <v>1.1661901483043469E-2</v>
      </c>
      <c r="Q151" s="4">
        <f t="shared" si="157"/>
        <v>9705.1238592969639</v>
      </c>
      <c r="R151" s="4">
        <f t="shared" si="158"/>
        <v>13112.289242908771</v>
      </c>
      <c r="S151" s="4">
        <f t="shared" si="159"/>
        <v>6806.7041627039471</v>
      </c>
      <c r="T151" s="4">
        <f t="shared" si="160"/>
        <v>50.455698290107918</v>
      </c>
      <c r="U151" s="4">
        <f t="shared" si="161"/>
        <v>187.09432533266309</v>
      </c>
      <c r="V151" s="4">
        <f t="shared" si="162"/>
        <v>259.27191322051425</v>
      </c>
      <c r="W151" s="11">
        <f t="shared" si="163"/>
        <v>-1.0734613539272964E-2</v>
      </c>
      <c r="X151" s="11">
        <f t="shared" si="164"/>
        <v>-1.217998157191269E-2</v>
      </c>
      <c r="Y151" s="11">
        <f t="shared" si="165"/>
        <v>-9.7425357312937999E-3</v>
      </c>
      <c r="Z151" s="4">
        <f t="shared" si="178"/>
        <v>12230.212258427413</v>
      </c>
      <c r="AA151" s="4">
        <f t="shared" si="179"/>
        <v>31007.758038979708</v>
      </c>
      <c r="AB151" s="4">
        <f t="shared" si="180"/>
        <v>32204.457930032644</v>
      </c>
      <c r="AC151" s="12">
        <f t="shared" si="166"/>
        <v>1.5742453084953318</v>
      </c>
      <c r="AD151" s="12">
        <f t="shared" si="167"/>
        <v>2.9576416651357533</v>
      </c>
      <c r="AE151" s="12">
        <f t="shared" si="168"/>
        <v>5.9255347307123403</v>
      </c>
      <c r="AF151" s="11">
        <f t="shared" si="169"/>
        <v>-4.0504037456468023E-3</v>
      </c>
      <c r="AG151" s="11">
        <f t="shared" si="170"/>
        <v>2.9673830763510267E-4</v>
      </c>
      <c r="AH151" s="11">
        <f t="shared" si="171"/>
        <v>9.7937136394747881E-3</v>
      </c>
      <c r="AI151" s="1">
        <f t="shared" si="135"/>
        <v>346127.46558094397</v>
      </c>
      <c r="AJ151" s="1">
        <f t="shared" si="136"/>
        <v>122908.71543757773</v>
      </c>
      <c r="AK151" s="1">
        <f t="shared" si="137"/>
        <v>46507.560320852062</v>
      </c>
      <c r="AL151" s="10">
        <f t="shared" si="172"/>
        <v>53.089674079735246</v>
      </c>
      <c r="AM151" s="10">
        <f t="shared" si="173"/>
        <v>11.28049731383258</v>
      </c>
      <c r="AN151" s="10">
        <f t="shared" si="174"/>
        <v>3.7659104487374822</v>
      </c>
      <c r="AO151" s="7">
        <f t="shared" si="175"/>
        <v>7.9369885976906945E-3</v>
      </c>
      <c r="AP151" s="7">
        <f t="shared" si="176"/>
        <v>9.9985122798637634E-3</v>
      </c>
      <c r="AQ151" s="7">
        <f t="shared" si="177"/>
        <v>9.0699121929840466E-3</v>
      </c>
      <c r="AR151" s="1">
        <f t="shared" si="183"/>
        <v>192349.41122992447</v>
      </c>
      <c r="AS151" s="1">
        <f t="shared" si="181"/>
        <v>70083.842572961337</v>
      </c>
      <c r="AT151" s="1">
        <f t="shared" si="182"/>
        <v>26253.148974585434</v>
      </c>
      <c r="AU151" s="1">
        <f t="shared" si="138"/>
        <v>38469.882245984896</v>
      </c>
      <c r="AV151" s="1">
        <f t="shared" si="139"/>
        <v>14016.768514592268</v>
      </c>
      <c r="AW151" s="1">
        <f t="shared" si="140"/>
        <v>5250.6297949170876</v>
      </c>
      <c r="AX151">
        <v>0.2</v>
      </c>
      <c r="AY151">
        <v>0.2</v>
      </c>
      <c r="AZ151">
        <v>0.2</v>
      </c>
      <c r="BA151">
        <f t="shared" si="184"/>
        <v>0.2</v>
      </c>
      <c r="BB151">
        <f t="shared" si="190"/>
        <v>4.000000000000001E-3</v>
      </c>
      <c r="BC151">
        <f t="shared" si="185"/>
        <v>4.000000000000001E-3</v>
      </c>
      <c r="BD151">
        <f t="shared" si="186"/>
        <v>4.000000000000001E-3</v>
      </c>
      <c r="BE151">
        <f t="shared" si="187"/>
        <v>769.39764491969811</v>
      </c>
      <c r="BF151">
        <f t="shared" si="188"/>
        <v>280.33537029184544</v>
      </c>
      <c r="BG151">
        <f t="shared" si="189"/>
        <v>105.01259589834176</v>
      </c>
      <c r="BH151">
        <f t="shared" si="191"/>
        <v>629.09590501140565</v>
      </c>
      <c r="BI151">
        <f t="shared" si="192"/>
        <v>90.40813913067727</v>
      </c>
      <c r="BJ151">
        <f t="shared" si="193"/>
        <v>32.608092993365069</v>
      </c>
      <c r="BK151" s="7">
        <f t="shared" si="194"/>
        <v>4.0920892985071483E-2</v>
      </c>
      <c r="BL151" s="8">
        <f>BL$3*temperature!$I261+BL$4*temperature!$I261^2</f>
        <v>-11.070946295675267</v>
      </c>
      <c r="BM151" s="8">
        <f>BM$3*temperature!$I261+BM$4*temperature!$I261^2</f>
        <v>-11.101120549833997</v>
      </c>
      <c r="BN151" s="8">
        <f>BN$3*temperature!$I261+BN$4*temperature!$I261^2</f>
        <v>-10.813982829214329</v>
      </c>
      <c r="BO151" s="8"/>
      <c r="BP151" s="8"/>
      <c r="BQ151" s="8"/>
    </row>
    <row r="152" spans="1:69" x14ac:dyDescent="0.3">
      <c r="A152">
        <f t="shared" si="141"/>
        <v>2106</v>
      </c>
      <c r="B152" s="4">
        <f t="shared" si="142"/>
        <v>1164.7448046946683</v>
      </c>
      <c r="C152" s="4">
        <f t="shared" si="143"/>
        <v>2960.85935404068</v>
      </c>
      <c r="D152" s="4">
        <f t="shared" si="144"/>
        <v>4359.9986826735958</v>
      </c>
      <c r="E152" s="11">
        <f t="shared" si="145"/>
        <v>2.9860294027276873E-5</v>
      </c>
      <c r="F152" s="11">
        <f t="shared" si="146"/>
        <v>5.8826781530103961E-5</v>
      </c>
      <c r="G152" s="11">
        <f t="shared" si="147"/>
        <v>1.2009278189929781E-4</v>
      </c>
      <c r="H152" s="4">
        <f t="shared" si="148"/>
        <v>194295.61248554639</v>
      </c>
      <c r="I152" s="4">
        <f t="shared" si="149"/>
        <v>70978.575604344369</v>
      </c>
      <c r="J152" s="4">
        <f t="shared" si="150"/>
        <v>26559.416053892659</v>
      </c>
      <c r="K152" s="4">
        <f t="shared" si="151"/>
        <v>166813.8906500467</v>
      </c>
      <c r="L152" s="4">
        <f t="shared" si="152"/>
        <v>23972.288824688691</v>
      </c>
      <c r="M152" s="4">
        <f t="shared" si="153"/>
        <v>6091.6110271864009</v>
      </c>
      <c r="N152" s="11">
        <f t="shared" si="154"/>
        <v>1.0087890013978251E-2</v>
      </c>
      <c r="O152" s="11">
        <f t="shared" si="155"/>
        <v>1.2707034933320704E-2</v>
      </c>
      <c r="P152" s="11">
        <f t="shared" si="156"/>
        <v>1.1544438666855728E-2</v>
      </c>
      <c r="Q152" s="4">
        <f t="shared" si="157"/>
        <v>9698.0859424443588</v>
      </c>
      <c r="R152" s="4">
        <f t="shared" si="158"/>
        <v>13117.942351929436</v>
      </c>
      <c r="S152" s="4">
        <f t="shared" si="159"/>
        <v>6819.0224356028111</v>
      </c>
      <c r="T152" s="4">
        <f t="shared" si="160"/>
        <v>49.914075868109457</v>
      </c>
      <c r="U152" s="4">
        <f t="shared" si="161"/>
        <v>184.81551989790182</v>
      </c>
      <c r="V152" s="4">
        <f t="shared" si="162"/>
        <v>256.74594734184251</v>
      </c>
      <c r="W152" s="11">
        <f t="shared" si="163"/>
        <v>-1.0734613539272964E-2</v>
      </c>
      <c r="X152" s="11">
        <f t="shared" si="164"/>
        <v>-1.217998157191269E-2</v>
      </c>
      <c r="Y152" s="11">
        <f t="shared" si="165"/>
        <v>-9.7425357312937999E-3</v>
      </c>
      <c r="Z152" s="4">
        <f t="shared" si="178"/>
        <v>12173.09011219081</v>
      </c>
      <c r="AA152" s="4">
        <f t="shared" si="179"/>
        <v>31034.368746292999</v>
      </c>
      <c r="AB152" s="4">
        <f t="shared" si="180"/>
        <v>32582.700251621281</v>
      </c>
      <c r="AC152" s="12">
        <f t="shared" si="166"/>
        <v>1.5678689794012355</v>
      </c>
      <c r="AD152" s="12">
        <f t="shared" si="167"/>
        <v>2.958519310718057</v>
      </c>
      <c r="AE152" s="12">
        <f t="shared" si="168"/>
        <v>5.9835677210256994</v>
      </c>
      <c r="AF152" s="11">
        <f t="shared" si="169"/>
        <v>-4.0504037456468023E-3</v>
      </c>
      <c r="AG152" s="11">
        <f t="shared" si="170"/>
        <v>2.9673830763510267E-4</v>
      </c>
      <c r="AH152" s="11">
        <f t="shared" si="171"/>
        <v>9.7937136394747881E-3</v>
      </c>
      <c r="AI152" s="1">
        <f t="shared" si="135"/>
        <v>349984.60126883449</v>
      </c>
      <c r="AJ152" s="1">
        <f t="shared" si="136"/>
        <v>124634.61240841223</v>
      </c>
      <c r="AK152" s="1">
        <f t="shared" si="137"/>
        <v>47107.43408368394</v>
      </c>
      <c r="AL152" s="10">
        <f t="shared" si="172"/>
        <v>53.506832496182966</v>
      </c>
      <c r="AM152" s="10">
        <f t="shared" si="173"/>
        <v>11.39215762283875</v>
      </c>
      <c r="AN152" s="10">
        <f t="shared" si="174"/>
        <v>3.7997253610632056</v>
      </c>
      <c r="AO152" s="7">
        <f t="shared" si="175"/>
        <v>7.8576187117137871E-3</v>
      </c>
      <c r="AP152" s="7">
        <f t="shared" si="176"/>
        <v>9.8985271570651255E-3</v>
      </c>
      <c r="AQ152" s="7">
        <f t="shared" si="177"/>
        <v>8.9792130710542057E-3</v>
      </c>
      <c r="AR152" s="1">
        <f t="shared" si="183"/>
        <v>194295.61248554639</v>
      </c>
      <c r="AS152" s="1">
        <f t="shared" si="181"/>
        <v>70978.575604344369</v>
      </c>
      <c r="AT152" s="1">
        <f t="shared" si="182"/>
        <v>26559.416053892659</v>
      </c>
      <c r="AU152" s="1">
        <f t="shared" si="138"/>
        <v>38859.122497109282</v>
      </c>
      <c r="AV152" s="1">
        <f t="shared" si="139"/>
        <v>14195.715120868874</v>
      </c>
      <c r="AW152" s="1">
        <f t="shared" si="140"/>
        <v>5311.883210778532</v>
      </c>
      <c r="AX152">
        <v>0.2</v>
      </c>
      <c r="AY152">
        <v>0.2</v>
      </c>
      <c r="AZ152">
        <v>0.2</v>
      </c>
      <c r="BA152">
        <f t="shared" si="184"/>
        <v>0.2</v>
      </c>
      <c r="BB152">
        <f t="shared" si="190"/>
        <v>4.000000000000001E-3</v>
      </c>
      <c r="BC152">
        <f t="shared" si="185"/>
        <v>4.000000000000001E-3</v>
      </c>
      <c r="BD152">
        <f t="shared" si="186"/>
        <v>4.000000000000001E-3</v>
      </c>
      <c r="BE152">
        <f t="shared" si="187"/>
        <v>777.18244994218571</v>
      </c>
      <c r="BF152">
        <f t="shared" si="188"/>
        <v>283.91430241737754</v>
      </c>
      <c r="BG152">
        <f t="shared" si="189"/>
        <v>106.23766421557066</v>
      </c>
      <c r="BH152">
        <f t="shared" si="191"/>
        <v>638.44302702061816</v>
      </c>
      <c r="BI152">
        <f t="shared" si="192"/>
        <v>91.483833532554314</v>
      </c>
      <c r="BJ152">
        <f t="shared" si="193"/>
        <v>32.605543246921158</v>
      </c>
      <c r="BK152" s="7">
        <f t="shared" si="194"/>
        <v>4.0814537508690324E-2</v>
      </c>
      <c r="BL152" s="8">
        <f>BL$3*temperature!$I262+BL$4*temperature!$I262^2</f>
        <v>-11.484416191097207</v>
      </c>
      <c r="BM152" s="8">
        <f>BM$3*temperature!$I262+BM$4*temperature!$I262^2</f>
        <v>-11.433516229525596</v>
      </c>
      <c r="BN152" s="8">
        <f>BN$3*temperature!$I262+BN$4*temperature!$I262^2</f>
        <v>-11.083898221022185</v>
      </c>
      <c r="BO152" s="8"/>
      <c r="BP152" s="8"/>
      <c r="BQ152" s="8"/>
    </row>
    <row r="153" spans="1:69" x14ac:dyDescent="0.3">
      <c r="A153">
        <f t="shared" si="141"/>
        <v>2107</v>
      </c>
      <c r="B153" s="4">
        <f t="shared" si="142"/>
        <v>1164.7778453358867</v>
      </c>
      <c r="C153" s="4">
        <f t="shared" si="143"/>
        <v>2961.0248229757231</v>
      </c>
      <c r="D153" s="4">
        <f t="shared" si="144"/>
        <v>4360.4961068259317</v>
      </c>
      <c r="E153" s="11">
        <f t="shared" si="145"/>
        <v>2.8367279325913028E-5</v>
      </c>
      <c r="F153" s="11">
        <f t="shared" si="146"/>
        <v>5.5885442453598761E-5</v>
      </c>
      <c r="G153" s="11">
        <f t="shared" si="147"/>
        <v>1.1408814280433292E-4</v>
      </c>
      <c r="H153" s="4">
        <f t="shared" si="148"/>
        <v>196241.59361947593</v>
      </c>
      <c r="I153" s="4">
        <f t="shared" si="149"/>
        <v>71875.482766771704</v>
      </c>
      <c r="J153" s="4">
        <f t="shared" si="150"/>
        <v>26866.006994840864</v>
      </c>
      <c r="K153" s="4">
        <f t="shared" si="151"/>
        <v>168479.84738487686</v>
      </c>
      <c r="L153" s="4">
        <f t="shared" si="152"/>
        <v>24273.853501349386</v>
      </c>
      <c r="M153" s="4">
        <f t="shared" si="153"/>
        <v>6161.2271486230084</v>
      </c>
      <c r="N153" s="11">
        <f t="shared" si="154"/>
        <v>9.9869185254188864E-3</v>
      </c>
      <c r="O153" s="11">
        <f t="shared" si="155"/>
        <v>1.2579719811740331E-2</v>
      </c>
      <c r="P153" s="11">
        <f t="shared" si="156"/>
        <v>1.1428195452059642E-2</v>
      </c>
      <c r="Q153" s="4">
        <f t="shared" si="157"/>
        <v>9690.0699148667882</v>
      </c>
      <c r="R153" s="4">
        <f t="shared" si="158"/>
        <v>13121.909436812641</v>
      </c>
      <c r="S153" s="4">
        <f t="shared" si="159"/>
        <v>6830.536954188462</v>
      </c>
      <c r="T153" s="4">
        <f t="shared" si="160"/>
        <v>49.378267553495348</v>
      </c>
      <c r="U153" s="4">
        <f t="shared" si="161"/>
        <v>182.56447027134192</v>
      </c>
      <c r="V153" s="4">
        <f t="shared" si="162"/>
        <v>254.24459077599974</v>
      </c>
      <c r="W153" s="11">
        <f t="shared" si="163"/>
        <v>-1.0734613539272964E-2</v>
      </c>
      <c r="X153" s="11">
        <f t="shared" si="164"/>
        <v>-1.217998157191269E-2</v>
      </c>
      <c r="Y153" s="11">
        <f t="shared" si="165"/>
        <v>-9.7425357312937999E-3</v>
      </c>
      <c r="Z153" s="4">
        <f t="shared" si="178"/>
        <v>12114.992312640268</v>
      </c>
      <c r="AA153" s="4">
        <f t="shared" si="179"/>
        <v>31056.961668434607</v>
      </c>
      <c r="AB153" s="4">
        <f t="shared" si="180"/>
        <v>32961.349157489072</v>
      </c>
      <c r="AC153" s="12">
        <f t="shared" si="166"/>
        <v>1.5615184770143853</v>
      </c>
      <c r="AD153" s="12">
        <f t="shared" si="167"/>
        <v>2.9593972167314253</v>
      </c>
      <c r="AE153" s="12">
        <f t="shared" si="168"/>
        <v>6.0421690698278301</v>
      </c>
      <c r="AF153" s="11">
        <f t="shared" si="169"/>
        <v>-4.0504037456468023E-3</v>
      </c>
      <c r="AG153" s="11">
        <f t="shared" si="170"/>
        <v>2.9673830763510267E-4</v>
      </c>
      <c r="AH153" s="11">
        <f t="shared" si="171"/>
        <v>9.7937136394747881E-3</v>
      </c>
      <c r="AI153" s="1">
        <f t="shared" si="135"/>
        <v>353845.26363906031</v>
      </c>
      <c r="AJ153" s="1">
        <f t="shared" si="136"/>
        <v>126366.86628843988</v>
      </c>
      <c r="AK153" s="1">
        <f t="shared" si="137"/>
        <v>47708.573886094084</v>
      </c>
      <c r="AL153" s="10">
        <f t="shared" si="172"/>
        <v>53.923064421527243</v>
      </c>
      <c r="AM153" s="10">
        <f t="shared" si="173"/>
        <v>11.503795548629913</v>
      </c>
      <c r="AN153" s="10">
        <f t="shared" si="174"/>
        <v>3.8335027192553954</v>
      </c>
      <c r="AO153" s="7">
        <f t="shared" si="175"/>
        <v>7.779042524596649E-3</v>
      </c>
      <c r="AP153" s="7">
        <f t="shared" si="176"/>
        <v>9.7995418854944748E-3</v>
      </c>
      <c r="AQ153" s="7">
        <f t="shared" si="177"/>
        <v>8.8894209403436644E-3</v>
      </c>
      <c r="AR153" s="1">
        <f t="shared" si="183"/>
        <v>196241.59361947593</v>
      </c>
      <c r="AS153" s="1">
        <f t="shared" si="181"/>
        <v>71875.482766771704</v>
      </c>
      <c r="AT153" s="1">
        <f t="shared" si="182"/>
        <v>26866.006994840864</v>
      </c>
      <c r="AU153" s="1">
        <f t="shared" si="138"/>
        <v>39248.318723895187</v>
      </c>
      <c r="AV153" s="1">
        <f t="shared" si="139"/>
        <v>14375.096553354342</v>
      </c>
      <c r="AW153" s="1">
        <f t="shared" si="140"/>
        <v>5373.2013989681727</v>
      </c>
      <c r="AX153">
        <v>0.2</v>
      </c>
      <c r="AY153">
        <v>0.2</v>
      </c>
      <c r="AZ153">
        <v>0.2</v>
      </c>
      <c r="BA153">
        <f t="shared" si="184"/>
        <v>0.2</v>
      </c>
      <c r="BB153">
        <f t="shared" si="190"/>
        <v>4.000000000000001E-3</v>
      </c>
      <c r="BC153">
        <f t="shared" si="185"/>
        <v>4.000000000000001E-3</v>
      </c>
      <c r="BD153">
        <f t="shared" si="186"/>
        <v>4.000000000000001E-3</v>
      </c>
      <c r="BE153">
        <f t="shared" si="187"/>
        <v>784.96637447790386</v>
      </c>
      <c r="BF153">
        <f t="shared" si="188"/>
        <v>287.5019310670869</v>
      </c>
      <c r="BG153">
        <f t="shared" si="189"/>
        <v>107.46402797936348</v>
      </c>
      <c r="BH153">
        <f t="shared" si="191"/>
        <v>647.92973385455912</v>
      </c>
      <c r="BI153">
        <f t="shared" si="192"/>
        <v>92.572458998555391</v>
      </c>
      <c r="BJ153">
        <f t="shared" si="193"/>
        <v>32.603042874823231</v>
      </c>
      <c r="BK153" s="7">
        <f t="shared" si="194"/>
        <v>4.070914586536542E-2</v>
      </c>
      <c r="BL153" s="8">
        <f>BL$3*temperature!$I263+BL$4*temperature!$I263^2</f>
        <v>-11.903128091384819</v>
      </c>
      <c r="BM153" s="8">
        <f>BM$3*temperature!$I263+BM$4*temperature!$I263^2</f>
        <v>-11.769755631275681</v>
      </c>
      <c r="BN153" s="8">
        <f>BN$3*temperature!$I263+BN$4*temperature!$I263^2</f>
        <v>-11.356631978125808</v>
      </c>
      <c r="BO153" s="8"/>
      <c r="BP153" s="8"/>
      <c r="BQ153" s="8"/>
    </row>
    <row r="154" spans="1:69" x14ac:dyDescent="0.3">
      <c r="A154">
        <f t="shared" si="141"/>
        <v>2108</v>
      </c>
      <c r="B154" s="4">
        <f t="shared" si="142"/>
        <v>1164.8092348354535</v>
      </c>
      <c r="C154" s="4">
        <f t="shared" si="143"/>
        <v>2961.1820272489535</v>
      </c>
      <c r="D154" s="4">
        <f t="shared" si="144"/>
        <v>4360.9687136833381</v>
      </c>
      <c r="E154" s="11">
        <f t="shared" si="145"/>
        <v>2.6948915359617375E-5</v>
      </c>
      <c r="F154" s="11">
        <f t="shared" si="146"/>
        <v>5.309117033091882E-5</v>
      </c>
      <c r="G154" s="11">
        <f t="shared" si="147"/>
        <v>1.0838373566411626E-4</v>
      </c>
      <c r="H154" s="4">
        <f t="shared" si="148"/>
        <v>198187.16840702554</v>
      </c>
      <c r="I154" s="4">
        <f t="shared" si="149"/>
        <v>72774.461700671862</v>
      </c>
      <c r="J154" s="4">
        <f t="shared" si="150"/>
        <v>27172.891145195172</v>
      </c>
      <c r="K154" s="4">
        <f t="shared" si="151"/>
        <v>170145.60194058079</v>
      </c>
      <c r="L154" s="4">
        <f t="shared" si="152"/>
        <v>24576.152708951162</v>
      </c>
      <c r="M154" s="4">
        <f t="shared" si="153"/>
        <v>6230.9300821019988</v>
      </c>
      <c r="N154" s="11">
        <f t="shared" si="154"/>
        <v>9.8869661954208432E-3</v>
      </c>
      <c r="O154" s="11">
        <f t="shared" si="155"/>
        <v>1.2453696632261924E-2</v>
      </c>
      <c r="P154" s="11">
        <f t="shared" si="156"/>
        <v>1.1313157557349296E-2</v>
      </c>
      <c r="Q154" s="4">
        <f t="shared" si="157"/>
        <v>9681.0886067723895</v>
      </c>
      <c r="R154" s="4">
        <f t="shared" si="158"/>
        <v>13124.207436316437</v>
      </c>
      <c r="S154" s="4">
        <f t="shared" si="159"/>
        <v>6841.2536910167892</v>
      </c>
      <c r="T154" s="4">
        <f t="shared" si="160"/>
        <v>48.848210934069755</v>
      </c>
      <c r="U154" s="4">
        <f t="shared" si="161"/>
        <v>180.34083838775098</v>
      </c>
      <c r="V154" s="4">
        <f t="shared" si="162"/>
        <v>251.7676037658764</v>
      </c>
      <c r="W154" s="11">
        <f t="shared" si="163"/>
        <v>-1.0734613539272964E-2</v>
      </c>
      <c r="X154" s="11">
        <f t="shared" si="164"/>
        <v>-1.217998157191269E-2</v>
      </c>
      <c r="Y154" s="11">
        <f t="shared" si="165"/>
        <v>-9.7425357312937999E-3</v>
      </c>
      <c r="Z154" s="4">
        <f t="shared" si="178"/>
        <v>12055.948521949531</v>
      </c>
      <c r="AA154" s="4">
        <f t="shared" si="179"/>
        <v>31075.57238965881</v>
      </c>
      <c r="AB154" s="4">
        <f t="shared" si="180"/>
        <v>33340.366406580441</v>
      </c>
      <c r="AC154" s="12">
        <f t="shared" si="166"/>
        <v>1.5551936967261895</v>
      </c>
      <c r="AD154" s="12">
        <f t="shared" si="167"/>
        <v>2.9602753832531383</v>
      </c>
      <c r="AE154" s="12">
        <f t="shared" si="168"/>
        <v>6.101344343459016</v>
      </c>
      <c r="AF154" s="11">
        <f t="shared" si="169"/>
        <v>-4.0504037456468023E-3</v>
      </c>
      <c r="AG154" s="11">
        <f t="shared" si="170"/>
        <v>2.9673830763510267E-4</v>
      </c>
      <c r="AH154" s="11">
        <f t="shared" si="171"/>
        <v>9.7937136394747881E-3</v>
      </c>
      <c r="AI154" s="1">
        <f t="shared" si="135"/>
        <v>357709.05599904945</v>
      </c>
      <c r="AJ154" s="1">
        <f t="shared" si="136"/>
        <v>128105.27621295024</v>
      </c>
      <c r="AK154" s="1">
        <f t="shared" si="137"/>
        <v>48310.917896452847</v>
      </c>
      <c r="AL154" s="10">
        <f t="shared" si="172"/>
        <v>54.338339534606952</v>
      </c>
      <c r="AM154" s="10">
        <f t="shared" si="173"/>
        <v>11.615400155687666</v>
      </c>
      <c r="AN154" s="10">
        <f t="shared" si="174"/>
        <v>3.8672395624093343</v>
      </c>
      <c r="AO154" s="7">
        <f t="shared" si="175"/>
        <v>7.7012520993506826E-3</v>
      </c>
      <c r="AP154" s="7">
        <f t="shared" si="176"/>
        <v>9.7015464666395292E-3</v>
      </c>
      <c r="AQ154" s="7">
        <f t="shared" si="177"/>
        <v>8.800526730940228E-3</v>
      </c>
      <c r="AR154" s="1">
        <f t="shared" si="183"/>
        <v>198187.16840702554</v>
      </c>
      <c r="AS154" s="1">
        <f t="shared" si="181"/>
        <v>72774.461700671862</v>
      </c>
      <c r="AT154" s="1">
        <f t="shared" si="182"/>
        <v>27172.891145195172</v>
      </c>
      <c r="AU154" s="1">
        <f t="shared" si="138"/>
        <v>39637.433681405113</v>
      </c>
      <c r="AV154" s="1">
        <f t="shared" si="139"/>
        <v>14554.892340134373</v>
      </c>
      <c r="AW154" s="1">
        <f t="shared" si="140"/>
        <v>5434.5782290390343</v>
      </c>
      <c r="AX154">
        <v>0.2</v>
      </c>
      <c r="AY154">
        <v>0.2</v>
      </c>
      <c r="AZ154">
        <v>0.2</v>
      </c>
      <c r="BA154">
        <f t="shared" si="184"/>
        <v>0.19999999999999998</v>
      </c>
      <c r="BB154">
        <f t="shared" si="190"/>
        <v>4.000000000000001E-3</v>
      </c>
      <c r="BC154">
        <f t="shared" si="185"/>
        <v>4.000000000000001E-3</v>
      </c>
      <c r="BD154">
        <f t="shared" si="186"/>
        <v>4.000000000000001E-3</v>
      </c>
      <c r="BE154">
        <f t="shared" si="187"/>
        <v>792.74867362810232</v>
      </c>
      <c r="BF154">
        <f t="shared" si="188"/>
        <v>291.09784680268751</v>
      </c>
      <c r="BG154">
        <f t="shared" si="189"/>
        <v>108.69156458078071</v>
      </c>
      <c r="BH154">
        <f t="shared" si="191"/>
        <v>657.55811098960248</v>
      </c>
      <c r="BI154">
        <f t="shared" si="192"/>
        <v>93.674170551901952</v>
      </c>
      <c r="BJ154">
        <f t="shared" si="193"/>
        <v>32.600590903922424</v>
      </c>
      <c r="BK154" s="7">
        <f t="shared" si="194"/>
        <v>4.0604712726297371E-2</v>
      </c>
      <c r="BL154" s="8">
        <f>BL$3*temperature!$I264+BL$4*temperature!$I264^2</f>
        <v>-12.327024059267412</v>
      </c>
      <c r="BM154" s="8">
        <f>BM$3*temperature!$I264+BM$4*temperature!$I264^2</f>
        <v>-12.109793446967045</v>
      </c>
      <c r="BN154" s="8">
        <f>BN$3*temperature!$I264+BN$4*temperature!$I264^2</f>
        <v>-11.632148346222278</v>
      </c>
      <c r="BO154" s="8"/>
      <c r="BP154" s="8"/>
      <c r="BQ154" s="8"/>
    </row>
    <row r="155" spans="1:69" x14ac:dyDescent="0.3">
      <c r="A155">
        <f t="shared" si="141"/>
        <v>2109</v>
      </c>
      <c r="B155" s="4">
        <f t="shared" si="142"/>
        <v>1164.8390556636591</v>
      </c>
      <c r="C155" s="4">
        <f t="shared" si="143"/>
        <v>2961.3313792373738</v>
      </c>
      <c r="D155" s="4">
        <f t="shared" si="144"/>
        <v>4361.4177388596263</v>
      </c>
      <c r="E155" s="11">
        <f t="shared" si="145"/>
        <v>2.5601469591636505E-5</v>
      </c>
      <c r="F155" s="11">
        <f t="shared" si="146"/>
        <v>5.0436611814372876E-5</v>
      </c>
      <c r="G155" s="11">
        <f t="shared" si="147"/>
        <v>1.0296454888091045E-4</v>
      </c>
      <c r="H155" s="4">
        <f t="shared" si="148"/>
        <v>200132.15238283726</v>
      </c>
      <c r="I155" s="4">
        <f t="shared" si="149"/>
        <v>73675.41026154632</v>
      </c>
      <c r="J155" s="4">
        <f t="shared" si="150"/>
        <v>27480.037980464444</v>
      </c>
      <c r="K155" s="4">
        <f t="shared" si="151"/>
        <v>171810.99089162436</v>
      </c>
      <c r="L155" s="4">
        <f t="shared" si="152"/>
        <v>24879.150904253009</v>
      </c>
      <c r="M155" s="4">
        <f t="shared" si="153"/>
        <v>6300.7122054879355</v>
      </c>
      <c r="N155" s="11">
        <f t="shared" si="154"/>
        <v>9.7880223293997926E-3</v>
      </c>
      <c r="O155" s="11">
        <f t="shared" si="155"/>
        <v>1.2328951520206299E-2</v>
      </c>
      <c r="P155" s="11">
        <f t="shared" si="156"/>
        <v>1.1199310932148432E-2</v>
      </c>
      <c r="Q155" s="4">
        <f t="shared" si="157"/>
        <v>9671.1549646893454</v>
      </c>
      <c r="R155" s="4">
        <f t="shared" si="158"/>
        <v>13124.853673569502</v>
      </c>
      <c r="S155" s="4">
        <f t="shared" si="159"/>
        <v>6851.1787685927929</v>
      </c>
      <c r="T155" s="4">
        <f t="shared" si="160"/>
        <v>48.323844267607626</v>
      </c>
      <c r="U155" s="4">
        <f t="shared" si="161"/>
        <v>178.1442902995249</v>
      </c>
      <c r="V155" s="4">
        <f t="shared" si="162"/>
        <v>249.31474889020512</v>
      </c>
      <c r="W155" s="11">
        <f t="shared" si="163"/>
        <v>-1.0734613539272964E-2</v>
      </c>
      <c r="X155" s="11">
        <f t="shared" si="164"/>
        <v>-1.217998157191269E-2</v>
      </c>
      <c r="Y155" s="11">
        <f t="shared" si="165"/>
        <v>-9.7425357312937999E-3</v>
      </c>
      <c r="Z155" s="4">
        <f t="shared" si="178"/>
        <v>11995.988183683907</v>
      </c>
      <c r="AA155" s="4">
        <f t="shared" si="179"/>
        <v>31090.237486408012</v>
      </c>
      <c r="AB155" s="4">
        <f t="shared" si="180"/>
        <v>33719.713910442202</v>
      </c>
      <c r="AC155" s="12">
        <f t="shared" si="166"/>
        <v>1.5488945343517635</v>
      </c>
      <c r="AD155" s="12">
        <f t="shared" si="167"/>
        <v>2.9611538103604986</v>
      </c>
      <c r="AE155" s="12">
        <f t="shared" si="168"/>
        <v>6.1610991627746827</v>
      </c>
      <c r="AF155" s="11">
        <f t="shared" si="169"/>
        <v>-4.0504037456468023E-3</v>
      </c>
      <c r="AG155" s="11">
        <f t="shared" si="170"/>
        <v>2.9673830763510267E-4</v>
      </c>
      <c r="AH155" s="11">
        <f t="shared" si="171"/>
        <v>9.7937136394747881E-3</v>
      </c>
      <c r="AI155" s="1">
        <f t="shared" si="135"/>
        <v>361575.5840805496</v>
      </c>
      <c r="AJ155" s="1">
        <f t="shared" si="136"/>
        <v>129849.64093178959</v>
      </c>
      <c r="AK155" s="1">
        <f t="shared" si="137"/>
        <v>48914.404335846601</v>
      </c>
      <c r="AL155" s="10">
        <f t="shared" si="172"/>
        <v>54.752628053508914</v>
      </c>
      <c r="AM155" s="10">
        <f t="shared" si="173"/>
        <v>11.726960626583294</v>
      </c>
      <c r="AN155" s="10">
        <f t="shared" si="174"/>
        <v>3.9009329701018278</v>
      </c>
      <c r="AO155" s="7">
        <f t="shared" si="175"/>
        <v>7.6242395783571761E-3</v>
      </c>
      <c r="AP155" s="7">
        <f t="shared" si="176"/>
        <v>9.6045310019731347E-3</v>
      </c>
      <c r="AQ155" s="7">
        <f t="shared" si="177"/>
        <v>8.7125214636308256E-3</v>
      </c>
      <c r="AR155" s="1">
        <f t="shared" si="183"/>
        <v>200132.15238283726</v>
      </c>
      <c r="AS155" s="1">
        <f t="shared" si="181"/>
        <v>73675.41026154632</v>
      </c>
      <c r="AT155" s="1">
        <f t="shared" si="182"/>
        <v>27480.037980464444</v>
      </c>
      <c r="AU155" s="1">
        <f t="shared" si="138"/>
        <v>40026.430476567453</v>
      </c>
      <c r="AV155" s="1">
        <f t="shared" si="139"/>
        <v>14735.082052309264</v>
      </c>
      <c r="AW155" s="1">
        <f t="shared" si="140"/>
        <v>5496.0075960928889</v>
      </c>
      <c r="AX155">
        <v>0.2</v>
      </c>
      <c r="AY155">
        <v>0.2</v>
      </c>
      <c r="AZ155">
        <v>0.2</v>
      </c>
      <c r="BA155">
        <f t="shared" si="184"/>
        <v>0.2</v>
      </c>
      <c r="BB155">
        <f t="shared" si="190"/>
        <v>4.000000000000001E-3</v>
      </c>
      <c r="BC155">
        <f t="shared" si="185"/>
        <v>4.000000000000001E-3</v>
      </c>
      <c r="BD155">
        <f t="shared" si="186"/>
        <v>4.000000000000001E-3</v>
      </c>
      <c r="BE155">
        <f t="shared" si="187"/>
        <v>800.52860953134928</v>
      </c>
      <c r="BF155">
        <f t="shared" si="188"/>
        <v>294.70164104618533</v>
      </c>
      <c r="BG155">
        <f t="shared" si="189"/>
        <v>109.92015192185779</v>
      </c>
      <c r="BH155">
        <f t="shared" si="191"/>
        <v>667.33027514996343</v>
      </c>
      <c r="BI155">
        <f t="shared" si="192"/>
        <v>94.78912509916421</v>
      </c>
      <c r="BJ155">
        <f t="shared" si="193"/>
        <v>32.598186394404166</v>
      </c>
      <c r="BK155" s="7">
        <f t="shared" si="194"/>
        <v>4.0501232604782861E-2</v>
      </c>
      <c r="BL155" s="8">
        <f>BL$3*temperature!$I265+BL$4*temperature!$I265^2</f>
        <v>-12.756045062758069</v>
      </c>
      <c r="BM155" s="8">
        <f>BM$3*temperature!$I265+BM$4*temperature!$I265^2</f>
        <v>-12.453583621823919</v>
      </c>
      <c r="BN155" s="8">
        <f>BN$3*temperature!$I265+BN$4*temperature!$I265^2</f>
        <v>-11.910411073769728</v>
      </c>
      <c r="BO155" s="8"/>
      <c r="BP155" s="8"/>
      <c r="BQ155" s="8"/>
    </row>
    <row r="156" spans="1:69" x14ac:dyDescent="0.3">
      <c r="A156">
        <f t="shared" si="141"/>
        <v>2110</v>
      </c>
      <c r="B156" s="4">
        <f t="shared" si="142"/>
        <v>1164.8673861757386</v>
      </c>
      <c r="C156" s="4">
        <f t="shared" si="143"/>
        <v>2961.4732707825406</v>
      </c>
      <c r="D156" s="4">
        <f t="shared" si="144"/>
        <v>4361.8443566990909</v>
      </c>
      <c r="E156" s="11">
        <f t="shared" si="145"/>
        <v>2.4321396112054679E-5</v>
      </c>
      <c r="F156" s="11">
        <f t="shared" si="146"/>
        <v>4.7914781223654231E-5</v>
      </c>
      <c r="G156" s="11">
        <f t="shared" si="147"/>
        <v>9.7816321436864918E-5</v>
      </c>
      <c r="H156" s="4">
        <f t="shared" si="148"/>
        <v>202076.36288160746</v>
      </c>
      <c r="I156" s="4">
        <f t="shared" si="149"/>
        <v>74578.226557016736</v>
      </c>
      <c r="J156" s="4">
        <f t="shared" si="150"/>
        <v>27787.41711394021</v>
      </c>
      <c r="K156" s="4">
        <f t="shared" si="151"/>
        <v>173475.85251315555</v>
      </c>
      <c r="L156" s="4">
        <f t="shared" si="152"/>
        <v>25182.81265368644</v>
      </c>
      <c r="M156" s="4">
        <f t="shared" si="153"/>
        <v>6370.5659444870398</v>
      </c>
      <c r="N156" s="11">
        <f t="shared" si="154"/>
        <v>9.6900763617699948E-3</v>
      </c>
      <c r="O156" s="11">
        <f t="shared" si="155"/>
        <v>1.2205470781622374E-2</v>
      </c>
      <c r="P156" s="11">
        <f t="shared" si="156"/>
        <v>1.1086641751112181E-2</v>
      </c>
      <c r="Q156" s="4">
        <f t="shared" si="157"/>
        <v>9660.2820435678532</v>
      </c>
      <c r="R156" s="4">
        <f t="shared" si="158"/>
        <v>13123.86584038161</v>
      </c>
      <c r="S156" s="4">
        <f t="shared" si="159"/>
        <v>6860.318455155897</v>
      </c>
      <c r="T156" s="4">
        <f t="shared" si="160"/>
        <v>47.80510647466285</v>
      </c>
      <c r="U156" s="4">
        <f t="shared" si="161"/>
        <v>175.97449612653523</v>
      </c>
      <c r="V156" s="4">
        <f t="shared" si="162"/>
        <v>246.88579104080375</v>
      </c>
      <c r="W156" s="11">
        <f t="shared" si="163"/>
        <v>-1.0734613539272964E-2</v>
      </c>
      <c r="X156" s="11">
        <f t="shared" si="164"/>
        <v>-1.217998157191269E-2</v>
      </c>
      <c r="Y156" s="11">
        <f t="shared" si="165"/>
        <v>-9.7425357312937999E-3</v>
      </c>
      <c r="Z156" s="4">
        <f t="shared" si="178"/>
        <v>11935.140513209879</v>
      </c>
      <c r="AA156" s="4">
        <f t="shared" si="179"/>
        <v>31100.994491459762</v>
      </c>
      <c r="AB156" s="4">
        <f t="shared" si="180"/>
        <v>34099.353745870809</v>
      </c>
      <c r="AC156" s="12">
        <f t="shared" si="166"/>
        <v>1.5426208861282134</v>
      </c>
      <c r="AD156" s="12">
        <f t="shared" si="167"/>
        <v>2.9620324981308324</v>
      </c>
      <c r="AE156" s="12">
        <f t="shared" si="168"/>
        <v>6.2214392036793056</v>
      </c>
      <c r="AF156" s="11">
        <f t="shared" si="169"/>
        <v>-4.0504037456468023E-3</v>
      </c>
      <c r="AG156" s="11">
        <f t="shared" si="170"/>
        <v>2.9673830763510267E-4</v>
      </c>
      <c r="AH156" s="11">
        <f t="shared" si="171"/>
        <v>9.7937136394747881E-3</v>
      </c>
      <c r="AI156" s="1">
        <f t="shared" si="135"/>
        <v>365444.45614906214</v>
      </c>
      <c r="AJ156" s="1">
        <f t="shared" si="136"/>
        <v>131599.75889091988</v>
      </c>
      <c r="AK156" s="1">
        <f t="shared" si="137"/>
        <v>49518.971498354833</v>
      </c>
      <c r="AL156" s="10">
        <f t="shared" si="172"/>
        <v>55.165900735795297</v>
      </c>
      <c r="AM156" s="10">
        <f t="shared" si="173"/>
        <v>11.838466263911261</v>
      </c>
      <c r="AN156" s="10">
        <f t="shared" si="174"/>
        <v>3.9345800627097236</v>
      </c>
      <c r="AO156" s="7">
        <f t="shared" si="175"/>
        <v>7.5479971825736045E-3</v>
      </c>
      <c r="AP156" s="7">
        <f t="shared" si="176"/>
        <v>9.5084856919534031E-3</v>
      </c>
      <c r="AQ156" s="7">
        <f t="shared" si="177"/>
        <v>8.6253962489945164E-3</v>
      </c>
      <c r="AR156" s="1">
        <f t="shared" si="183"/>
        <v>202076.36288160746</v>
      </c>
      <c r="AS156" s="1">
        <f t="shared" si="181"/>
        <v>74578.226557016736</v>
      </c>
      <c r="AT156" s="1">
        <f t="shared" si="182"/>
        <v>27787.41711394021</v>
      </c>
      <c r="AU156" s="1">
        <f t="shared" si="138"/>
        <v>40415.272576321498</v>
      </c>
      <c r="AV156" s="1">
        <f t="shared" si="139"/>
        <v>14915.645311403348</v>
      </c>
      <c r="AW156" s="1">
        <f t="shared" si="140"/>
        <v>5557.4834227880419</v>
      </c>
      <c r="AX156">
        <v>0.2</v>
      </c>
      <c r="AY156">
        <v>0.2</v>
      </c>
      <c r="AZ156">
        <v>0.2</v>
      </c>
      <c r="BA156">
        <f t="shared" si="184"/>
        <v>0.2</v>
      </c>
      <c r="BB156">
        <f t="shared" si="190"/>
        <v>4.000000000000001E-3</v>
      </c>
      <c r="BC156">
        <f t="shared" si="185"/>
        <v>4.000000000000001E-3</v>
      </c>
      <c r="BD156">
        <f t="shared" si="186"/>
        <v>4.000000000000001E-3</v>
      </c>
      <c r="BE156">
        <f t="shared" si="187"/>
        <v>808.30545152643003</v>
      </c>
      <c r="BF156">
        <f t="shared" si="188"/>
        <v>298.31290622806699</v>
      </c>
      <c r="BG156">
        <f t="shared" si="189"/>
        <v>111.14966845576086</v>
      </c>
      <c r="BH156">
        <f t="shared" si="191"/>
        <v>677.2483747734625</v>
      </c>
      <c r="BI156">
        <f t="shared" si="192"/>
        <v>95.917481452235492</v>
      </c>
      <c r="BJ156">
        <f t="shared" si="193"/>
        <v>32.595828438308835</v>
      </c>
      <c r="BK156" s="7">
        <f t="shared" si="194"/>
        <v>4.039869986878683E-2</v>
      </c>
      <c r="BL156" s="8">
        <f>BL$3*temperature!$I266+BL$4*temperature!$I266^2</f>
        <v>-13.190131041015984</v>
      </c>
      <c r="BM156" s="8">
        <f>BM$3*temperature!$I266+BM$4*temperature!$I266^2</f>
        <v>-12.801079402717559</v>
      </c>
      <c r="BN156" s="8">
        <f>BN$3*temperature!$I266+BN$4*temperature!$I266^2</f>
        <v>-12.191383447417344</v>
      </c>
      <c r="BO156" s="8"/>
      <c r="BP156" s="8"/>
      <c r="BQ156" s="8"/>
    </row>
    <row r="157" spans="1:69" x14ac:dyDescent="0.3">
      <c r="A157">
        <f t="shared" si="141"/>
        <v>2111</v>
      </c>
      <c r="B157" s="4">
        <f t="shared" si="142"/>
        <v>1164.8943008167998</v>
      </c>
      <c r="C157" s="4">
        <f t="shared" si="143"/>
        <v>2961.6080742092163</v>
      </c>
      <c r="D157" s="4">
        <f t="shared" si="144"/>
        <v>4362.2496832902607</v>
      </c>
      <c r="E157" s="11">
        <f t="shared" si="145"/>
        <v>2.3105326306451945E-5</v>
      </c>
      <c r="F157" s="11">
        <f t="shared" si="146"/>
        <v>4.5519042162471515E-5</v>
      </c>
      <c r="G157" s="11">
        <f t="shared" si="147"/>
        <v>9.2925505365021663E-5</v>
      </c>
      <c r="H157" s="4">
        <f t="shared" si="148"/>
        <v>204019.61907717114</v>
      </c>
      <c r="I157" s="4">
        <f t="shared" si="149"/>
        <v>75482.808983163573</v>
      </c>
      <c r="J157" s="4">
        <f t="shared" si="150"/>
        <v>28094.998306545742</v>
      </c>
      <c r="K157" s="4">
        <f t="shared" si="151"/>
        <v>175140.02681111652</v>
      </c>
      <c r="L157" s="4">
        <f t="shared" si="152"/>
        <v>25487.102645517458</v>
      </c>
      <c r="M157" s="4">
        <f t="shared" si="153"/>
        <v>6440.4837747285646</v>
      </c>
      <c r="N157" s="11">
        <f t="shared" si="154"/>
        <v>9.593117853879729E-3</v>
      </c>
      <c r="O157" s="11">
        <f t="shared" si="155"/>
        <v>1.2083240899879222E-2</v>
      </c>
      <c r="P157" s="11">
        <f t="shared" si="156"/>
        <v>1.0975136408725161E-2</v>
      </c>
      <c r="Q157" s="4">
        <f t="shared" si="157"/>
        <v>9648.4829989806785</v>
      </c>
      <c r="R157" s="4">
        <f t="shared" si="158"/>
        <v>13121.261981614711</v>
      </c>
      <c r="S157" s="4">
        <f t="shared" si="159"/>
        <v>6868.679160437584</v>
      </c>
      <c r="T157" s="4">
        <f t="shared" si="160"/>
        <v>47.291937131453551</v>
      </c>
      <c r="U157" s="4">
        <f t="shared" si="161"/>
        <v>173.83113000658741</v>
      </c>
      <c r="V157" s="4">
        <f t="shared" si="162"/>
        <v>244.48049740003998</v>
      </c>
      <c r="W157" s="11">
        <f t="shared" si="163"/>
        <v>-1.0734613539272964E-2</v>
      </c>
      <c r="X157" s="11">
        <f t="shared" si="164"/>
        <v>-1.217998157191269E-2</v>
      </c>
      <c r="Y157" s="11">
        <f t="shared" si="165"/>
        <v>-9.7425357312937999E-3</v>
      </c>
      <c r="Z157" s="4">
        <f t="shared" si="178"/>
        <v>11873.434488472214</v>
      </c>
      <c r="AA157" s="4">
        <f t="shared" si="179"/>
        <v>31107.881858123106</v>
      </c>
      <c r="AB157" s="4">
        <f t="shared" si="180"/>
        <v>34479.248167333062</v>
      </c>
      <c r="AC157" s="12">
        <f t="shared" si="166"/>
        <v>1.5363726487129266</v>
      </c>
      <c r="AD157" s="12">
        <f t="shared" si="167"/>
        <v>2.9629114466414879</v>
      </c>
      <c r="AE157" s="12">
        <f t="shared" si="168"/>
        <v>6.2823701976655428</v>
      </c>
      <c r="AF157" s="11">
        <f t="shared" si="169"/>
        <v>-4.0504037456468023E-3</v>
      </c>
      <c r="AG157" s="11">
        <f t="shared" si="170"/>
        <v>2.9673830763510267E-4</v>
      </c>
      <c r="AH157" s="11">
        <f t="shared" si="171"/>
        <v>9.7937136394747881E-3</v>
      </c>
      <c r="AI157" s="1">
        <f t="shared" si="135"/>
        <v>369315.28311047744</v>
      </c>
      <c r="AJ157" s="1">
        <f t="shared" si="136"/>
        <v>133355.42831323124</v>
      </c>
      <c r="AK157" s="1">
        <f t="shared" si="137"/>
        <v>50124.557771307394</v>
      </c>
      <c r="AL157" s="10">
        <f t="shared" si="172"/>
        <v>55.578128878489942</v>
      </c>
      <c r="AM157" s="10">
        <f t="shared" si="173"/>
        <v>11.949906492125484</v>
      </c>
      <c r="AN157" s="10">
        <f t="shared" si="174"/>
        <v>3.9681780017028463</v>
      </c>
      <c r="AO157" s="7">
        <f t="shared" si="175"/>
        <v>7.4725172107478685E-3</v>
      </c>
      <c r="AP157" s="7">
        <f t="shared" si="176"/>
        <v>9.413400835033869E-3</v>
      </c>
      <c r="AQ157" s="7">
        <f t="shared" si="177"/>
        <v>8.5391422865045714E-3</v>
      </c>
      <c r="AR157" s="1">
        <f t="shared" si="183"/>
        <v>204019.61907717114</v>
      </c>
      <c r="AS157" s="1">
        <f t="shared" si="181"/>
        <v>75482.808983163573</v>
      </c>
      <c r="AT157" s="1">
        <f t="shared" si="182"/>
        <v>28094.998306545742</v>
      </c>
      <c r="AU157" s="1">
        <f t="shared" si="138"/>
        <v>40803.923815434231</v>
      </c>
      <c r="AV157" s="1">
        <f t="shared" si="139"/>
        <v>15096.561796632715</v>
      </c>
      <c r="AW157" s="1">
        <f t="shared" si="140"/>
        <v>5618.9996613091489</v>
      </c>
      <c r="AX157">
        <v>0.2</v>
      </c>
      <c r="AY157">
        <v>0.2</v>
      </c>
      <c r="AZ157">
        <v>0.2</v>
      </c>
      <c r="BA157">
        <f t="shared" si="184"/>
        <v>0.20000000000000004</v>
      </c>
      <c r="BB157">
        <f t="shared" si="190"/>
        <v>4.000000000000001E-3</v>
      </c>
      <c r="BC157">
        <f t="shared" si="185"/>
        <v>4.000000000000001E-3</v>
      </c>
      <c r="BD157">
        <f t="shared" si="186"/>
        <v>4.000000000000001E-3</v>
      </c>
      <c r="BE157">
        <f t="shared" si="187"/>
        <v>816.0784763086848</v>
      </c>
      <c r="BF157">
        <f t="shared" si="188"/>
        <v>301.93123593265437</v>
      </c>
      <c r="BG157">
        <f t="shared" si="189"/>
        <v>112.37999322618299</v>
      </c>
      <c r="BH157">
        <f t="shared" si="191"/>
        <v>687.31459048433396</v>
      </c>
      <c r="BI157">
        <f t="shared" si="192"/>
        <v>97.059400350593776</v>
      </c>
      <c r="BJ157">
        <f t="shared" si="193"/>
        <v>32.59351615812087</v>
      </c>
      <c r="BK157" s="7">
        <f t="shared" si="194"/>
        <v>4.0297108752832517E-2</v>
      </c>
      <c r="BL157" s="8">
        <f>BL$3*temperature!$I267+BL$4*temperature!$I267^2</f>
        <v>-13.629220969247129</v>
      </c>
      <c r="BM157" s="8">
        <f>BM$3*temperature!$I267+BM$4*temperature!$I267^2</f>
        <v>-13.152233385716771</v>
      </c>
      <c r="BN157" s="8">
        <f>BN$3*temperature!$I267+BN$4*temperature!$I267^2</f>
        <v>-12.475028326837082</v>
      </c>
      <c r="BO157" s="8"/>
      <c r="BP157" s="8"/>
      <c r="BQ157" s="8"/>
    </row>
    <row r="158" spans="1:69" x14ac:dyDescent="0.3">
      <c r="A158">
        <f t="shared" si="141"/>
        <v>2112</v>
      </c>
      <c r="B158" s="4">
        <f t="shared" si="142"/>
        <v>1164.9198703165862</v>
      </c>
      <c r="C158" s="4">
        <f t="shared" si="143"/>
        <v>2961.7361432938751</v>
      </c>
      <c r="D158" s="4">
        <f t="shared" si="144"/>
        <v>4362.6347793337909</v>
      </c>
      <c r="E158" s="11">
        <f t="shared" si="145"/>
        <v>2.1950059991129345E-5</v>
      </c>
      <c r="F158" s="11">
        <f t="shared" si="146"/>
        <v>4.3243090054347937E-5</v>
      </c>
      <c r="G158" s="11">
        <f t="shared" si="147"/>
        <v>8.8279230096770575E-5</v>
      </c>
      <c r="H158" s="4">
        <f t="shared" si="148"/>
        <v>205961.74201994677</v>
      </c>
      <c r="I158" s="4">
        <f t="shared" si="149"/>
        <v>76389.056260139725</v>
      </c>
      <c r="J158" s="4">
        <f t="shared" si="150"/>
        <v>28402.751476487552</v>
      </c>
      <c r="K158" s="4">
        <f t="shared" si="151"/>
        <v>176803.35555094725</v>
      </c>
      <c r="L158" s="4">
        <f t="shared" si="152"/>
        <v>25791.98570173241</v>
      </c>
      <c r="M158" s="4">
        <f t="shared" si="153"/>
        <v>6510.458223785783</v>
      </c>
      <c r="N158" s="11">
        <f t="shared" si="154"/>
        <v>9.4971364919600454E-3</v>
      </c>
      <c r="O158" s="11">
        <f t="shared" si="155"/>
        <v>1.1962248532340514E-2</v>
      </c>
      <c r="P158" s="11">
        <f t="shared" si="156"/>
        <v>1.0864781514051236E-2</v>
      </c>
      <c r="Q158" s="4">
        <f t="shared" si="157"/>
        <v>9635.7710794259856</v>
      </c>
      <c r="R158" s="4">
        <f t="shared" si="158"/>
        <v>13117.060479627067</v>
      </c>
      <c r="S158" s="4">
        <f t="shared" si="159"/>
        <v>6876.267431394368</v>
      </c>
      <c r="T158" s="4">
        <f t="shared" si="160"/>
        <v>46.784276462823804</v>
      </c>
      <c r="U158" s="4">
        <f t="shared" si="161"/>
        <v>171.71387004648241</v>
      </c>
      <c r="V158" s="4">
        <f t="shared" si="162"/>
        <v>242.09863741851561</v>
      </c>
      <c r="W158" s="11">
        <f t="shared" si="163"/>
        <v>-1.0734613539272964E-2</v>
      </c>
      <c r="X158" s="11">
        <f t="shared" si="164"/>
        <v>-1.217998157191269E-2</v>
      </c>
      <c r="Y158" s="11">
        <f t="shared" si="165"/>
        <v>-9.7425357312937999E-3</v>
      </c>
      <c r="Z158" s="4">
        <f t="shared" si="178"/>
        <v>11810.89884113707</v>
      </c>
      <c r="AA158" s="4">
        <f t="shared" si="179"/>
        <v>31110.938924513561</v>
      </c>
      <c r="AB158" s="4">
        <f t="shared" si="180"/>
        <v>34859.359619147952</v>
      </c>
      <c r="AC158" s="12">
        <f t="shared" si="166"/>
        <v>1.5301497191818705</v>
      </c>
      <c r="AD158" s="12">
        <f t="shared" si="167"/>
        <v>2.963790655969837</v>
      </c>
      <c r="AE158" s="12">
        <f t="shared" si="168"/>
        <v>6.34389793235865</v>
      </c>
      <c r="AF158" s="11">
        <f t="shared" si="169"/>
        <v>-4.0504037456468023E-3</v>
      </c>
      <c r="AG158" s="11">
        <f t="shared" si="170"/>
        <v>2.9673830763510267E-4</v>
      </c>
      <c r="AH158" s="11">
        <f t="shared" si="171"/>
        <v>9.7937136394747881E-3</v>
      </c>
      <c r="AI158" s="1">
        <f t="shared" si="135"/>
        <v>373187.67861486389</v>
      </c>
      <c r="AJ158" s="1">
        <f t="shared" si="136"/>
        <v>135116.44727854084</v>
      </c>
      <c r="AK158" s="1">
        <f t="shared" si="137"/>
        <v>50731.101655485807</v>
      </c>
      <c r="AL158" s="10">
        <f t="shared" si="172"/>
        <v>55.989284317829764</v>
      </c>
      <c r="AM158" s="10">
        <f t="shared" si="173"/>
        <v>12.061270859279519</v>
      </c>
      <c r="AN158" s="10">
        <f t="shared" si="174"/>
        <v>4.0017239899118175</v>
      </c>
      <c r="AO158" s="7">
        <f t="shared" si="175"/>
        <v>7.3977920386403898E-3</v>
      </c>
      <c r="AP158" s="7">
        <f t="shared" si="176"/>
        <v>9.3192668266835303E-3</v>
      </c>
      <c r="AQ158" s="7">
        <f t="shared" si="177"/>
        <v>8.4537508636395257E-3</v>
      </c>
      <c r="AR158" s="1">
        <f t="shared" si="183"/>
        <v>205961.74201994677</v>
      </c>
      <c r="AS158" s="1">
        <f t="shared" si="181"/>
        <v>76389.056260139725</v>
      </c>
      <c r="AT158" s="1">
        <f t="shared" si="182"/>
        <v>28402.751476487552</v>
      </c>
      <c r="AU158" s="1">
        <f t="shared" si="138"/>
        <v>41192.348403989359</v>
      </c>
      <c r="AV158" s="1">
        <f t="shared" si="139"/>
        <v>15277.811252027946</v>
      </c>
      <c r="AW158" s="1">
        <f t="shared" si="140"/>
        <v>5680.5502952975112</v>
      </c>
      <c r="AX158">
        <v>0.2</v>
      </c>
      <c r="AY158">
        <v>0.2</v>
      </c>
      <c r="AZ158">
        <v>0.2</v>
      </c>
      <c r="BA158">
        <f t="shared" si="184"/>
        <v>0.2</v>
      </c>
      <c r="BB158">
        <f t="shared" si="190"/>
        <v>4.000000000000001E-3</v>
      </c>
      <c r="BC158">
        <f t="shared" si="185"/>
        <v>4.000000000000001E-3</v>
      </c>
      <c r="BD158">
        <f t="shared" si="186"/>
        <v>4.000000000000001E-3</v>
      </c>
      <c r="BE158">
        <f t="shared" si="187"/>
        <v>823.8469680797873</v>
      </c>
      <c r="BF158">
        <f t="shared" si="188"/>
        <v>305.55622504055896</v>
      </c>
      <c r="BG158">
        <f t="shared" si="189"/>
        <v>113.61100590595024</v>
      </c>
      <c r="BH158">
        <f t="shared" si="191"/>
        <v>697.53113557314418</v>
      </c>
      <c r="BI158">
        <f t="shared" si="192"/>
        <v>98.215044483854825</v>
      </c>
      <c r="BJ158">
        <f t="shared" si="193"/>
        <v>32.591248705425059</v>
      </c>
      <c r="BK158" s="7">
        <f t="shared" si="194"/>
        <v>4.0196453369180069E-2</v>
      </c>
      <c r="BL158" s="8">
        <f>BL$3*temperature!$I268+BL$4*temperature!$I268^2</f>
        <v>-14.073252922589017</v>
      </c>
      <c r="BM158" s="8">
        <f>BM$3*temperature!$I268+BM$4*temperature!$I268^2</f>
        <v>-13.506997562846387</v>
      </c>
      <c r="BN158" s="8">
        <f>BN$3*temperature!$I268+BN$4*temperature!$I268^2</f>
        <v>-12.761308178932346</v>
      </c>
      <c r="BO158" s="8"/>
      <c r="BP158" s="8"/>
      <c r="BQ158" s="8"/>
    </row>
    <row r="159" spans="1:69" x14ac:dyDescent="0.3">
      <c r="A159">
        <f t="shared" si="141"/>
        <v>2113</v>
      </c>
      <c r="B159" s="4">
        <f t="shared" si="142"/>
        <v>1164.9441618745725</v>
      </c>
      <c r="C159" s="4">
        <f t="shared" si="143"/>
        <v>2961.8578141854987</v>
      </c>
      <c r="D159" s="4">
        <f t="shared" si="144"/>
        <v>4363.0006528713284</v>
      </c>
      <c r="E159" s="11">
        <f t="shared" si="145"/>
        <v>2.0852556991572876E-5</v>
      </c>
      <c r="F159" s="11">
        <f t="shared" si="146"/>
        <v>4.1080935551630536E-5</v>
      </c>
      <c r="G159" s="11">
        <f t="shared" si="147"/>
        <v>8.3865268591932045E-5</v>
      </c>
      <c r="H159" s="4">
        <f t="shared" si="148"/>
        <v>207902.55467275274</v>
      </c>
      <c r="I159" s="4">
        <f t="shared" si="149"/>
        <v>77296.867467044183</v>
      </c>
      <c r="J159" s="4">
        <f t="shared" si="150"/>
        <v>28710.646708701897</v>
      </c>
      <c r="K159" s="4">
        <f t="shared" si="151"/>
        <v>178465.6822848967</v>
      </c>
      <c r="L159" s="4">
        <f t="shared" si="152"/>
        <v>26097.426789645055</v>
      </c>
      <c r="M159" s="4">
        <f t="shared" si="153"/>
        <v>6580.4818731363639</v>
      </c>
      <c r="N159" s="11">
        <f t="shared" si="154"/>
        <v>9.4021220851232545E-3</v>
      </c>
      <c r="O159" s="11">
        <f t="shared" si="155"/>
        <v>1.1842480507118447E-2</v>
      </c>
      <c r="P159" s="11">
        <f t="shared" si="156"/>
        <v>1.0755563885618935E-2</v>
      </c>
      <c r="Q159" s="4">
        <f t="shared" si="157"/>
        <v>9622.1596187361483</v>
      </c>
      <c r="R159" s="4">
        <f t="shared" si="158"/>
        <v>13111.280038802397</v>
      </c>
      <c r="S159" s="4">
        <f t="shared" si="159"/>
        <v>6883.0899479191803</v>
      </c>
      <c r="T159" s="4">
        <f t="shared" si="160"/>
        <v>46.282065335280883</v>
      </c>
      <c r="U159" s="4">
        <f t="shared" si="161"/>
        <v>169.62239827367443</v>
      </c>
      <c r="V159" s="4">
        <f t="shared" si="162"/>
        <v>239.73998279296816</v>
      </c>
      <c r="W159" s="11">
        <f t="shared" si="163"/>
        <v>-1.0734613539272964E-2</v>
      </c>
      <c r="X159" s="11">
        <f t="shared" si="164"/>
        <v>-1.217998157191269E-2</v>
      </c>
      <c r="Y159" s="11">
        <f t="shared" si="165"/>
        <v>-9.7425357312937999E-3</v>
      </c>
      <c r="Z159" s="4">
        <f t="shared" si="178"/>
        <v>11747.562048098667</v>
      </c>
      <c r="AA159" s="4">
        <f t="shared" si="179"/>
        <v>31110.205877936634</v>
      </c>
      <c r="AB159" s="4">
        <f t="shared" si="180"/>
        <v>35239.65074742015</v>
      </c>
      <c r="AC159" s="12">
        <f t="shared" si="166"/>
        <v>1.5239519950278959</v>
      </c>
      <c r="AD159" s="12">
        <f t="shared" si="167"/>
        <v>2.9646701261932744</v>
      </c>
      <c r="AE159" s="12">
        <f t="shared" si="168"/>
        <v>6.4060282520662266</v>
      </c>
      <c r="AF159" s="11">
        <f t="shared" si="169"/>
        <v>-4.0504037456468023E-3</v>
      </c>
      <c r="AG159" s="11">
        <f t="shared" si="170"/>
        <v>2.9673830763510267E-4</v>
      </c>
      <c r="AH159" s="11">
        <f t="shared" si="171"/>
        <v>9.7937136394747881E-3</v>
      </c>
      <c r="AI159" s="1">
        <f t="shared" si="135"/>
        <v>377061.25915736688</v>
      </c>
      <c r="AJ159" s="1">
        <f t="shared" si="136"/>
        <v>136882.61380271471</v>
      </c>
      <c r="AK159" s="1">
        <f t="shared" si="137"/>
        <v>51338.541785234745</v>
      </c>
      <c r="AL159" s="10">
        <f t="shared" si="172"/>
        <v>56.39933942878762</v>
      </c>
      <c r="AM159" s="10">
        <f t="shared" si="173"/>
        <v>12.172549038671983</v>
      </c>
      <c r="AN159" s="10">
        <f t="shared" si="174"/>
        <v>4.0352152717712233</v>
      </c>
      <c r="AO159" s="7">
        <f t="shared" si="175"/>
        <v>7.3238141182539861E-3</v>
      </c>
      <c r="AP159" s="7">
        <f t="shared" si="176"/>
        <v>9.2260741584166955E-3</v>
      </c>
      <c r="AQ159" s="7">
        <f t="shared" si="177"/>
        <v>8.3692133550031297E-3</v>
      </c>
      <c r="AR159" s="1">
        <f t="shared" si="183"/>
        <v>207902.55467275274</v>
      </c>
      <c r="AS159" s="1">
        <f t="shared" si="181"/>
        <v>77296.867467044183</v>
      </c>
      <c r="AT159" s="1">
        <f t="shared" si="182"/>
        <v>28710.646708701897</v>
      </c>
      <c r="AU159" s="1">
        <f t="shared" si="138"/>
        <v>41580.510934550548</v>
      </c>
      <c r="AV159" s="1">
        <f t="shared" si="139"/>
        <v>15459.373493408837</v>
      </c>
      <c r="AW159" s="1">
        <f t="shared" si="140"/>
        <v>5742.1293417403795</v>
      </c>
      <c r="AX159">
        <v>0.2</v>
      </c>
      <c r="AY159">
        <v>0.2</v>
      </c>
      <c r="AZ159">
        <v>0.2</v>
      </c>
      <c r="BA159">
        <f t="shared" si="184"/>
        <v>0.19999999999999998</v>
      </c>
      <c r="BB159">
        <f t="shared" si="190"/>
        <v>4.000000000000001E-3</v>
      </c>
      <c r="BC159">
        <f t="shared" si="185"/>
        <v>4.000000000000001E-3</v>
      </c>
      <c r="BD159">
        <f t="shared" si="186"/>
        <v>4.000000000000001E-3</v>
      </c>
      <c r="BE159">
        <f t="shared" si="187"/>
        <v>831.61021869101114</v>
      </c>
      <c r="BF159">
        <f t="shared" si="188"/>
        <v>309.18746986817683</v>
      </c>
      <c r="BG159">
        <f t="shared" si="189"/>
        <v>114.84258683480762</v>
      </c>
      <c r="BH159">
        <f t="shared" si="191"/>
        <v>707.90025648394567</v>
      </c>
      <c r="BI159">
        <f t="shared" si="192"/>
        <v>99.38457851461942</v>
      </c>
      <c r="BJ159">
        <f t="shared" si="193"/>
        <v>32.589025259626077</v>
      </c>
      <c r="BK159" s="7">
        <f t="shared" si="194"/>
        <v>4.0096727718378994E-2</v>
      </c>
      <c r="BL159" s="8">
        <f>BL$3*temperature!$I269+BL$4*temperature!$I269^2</f>
        <v>-14.522164138929714</v>
      </c>
      <c r="BM159" s="8">
        <f>BM$3*temperature!$I269+BM$4*temperature!$I269^2</f>
        <v>-13.865323368019698</v>
      </c>
      <c r="BN159" s="8">
        <f>BN$3*temperature!$I269+BN$4*temperature!$I269^2</f>
        <v>-13.050185111400959</v>
      </c>
      <c r="BO159" s="8"/>
      <c r="BP159" s="8"/>
      <c r="BQ159" s="8"/>
    </row>
    <row r="160" spans="1:69" x14ac:dyDescent="0.3">
      <c r="A160">
        <f t="shared" si="141"/>
        <v>2114</v>
      </c>
      <c r="B160" s="4">
        <f t="shared" si="142"/>
        <v>1164.9672393358735</v>
      </c>
      <c r="C160" s="4">
        <f t="shared" si="143"/>
        <v>2961.9734062809771</v>
      </c>
      <c r="D160" s="4">
        <f t="shared" si="144"/>
        <v>4363.3482618818671</v>
      </c>
      <c r="E160" s="11">
        <f t="shared" si="145"/>
        <v>1.9809929141994232E-5</v>
      </c>
      <c r="F160" s="11">
        <f t="shared" si="146"/>
        <v>3.9026888774049008E-5</v>
      </c>
      <c r="G160" s="11">
        <f t="shared" si="147"/>
        <v>7.9672005162335436E-5</v>
      </c>
      <c r="H160" s="4">
        <f t="shared" si="148"/>
        <v>209841.88194500367</v>
      </c>
      <c r="I160" s="4">
        <f t="shared" si="149"/>
        <v>78206.142076041375</v>
      </c>
      <c r="J160" s="4">
        <f t="shared" si="150"/>
        <v>29018.654264088706</v>
      </c>
      <c r="K160" s="4">
        <f t="shared" si="151"/>
        <v>180126.85237795245</v>
      </c>
      <c r="L160" s="4">
        <f t="shared" si="152"/>
        <v>26403.391033222069</v>
      </c>
      <c r="M160" s="4">
        <f t="shared" si="153"/>
        <v>6650.5473600618025</v>
      </c>
      <c r="N160" s="11">
        <f t="shared" si="154"/>
        <v>9.3080645633816239E-3</v>
      </c>
      <c r="O160" s="11">
        <f t="shared" si="155"/>
        <v>1.172392381989229E-2</v>
      </c>
      <c r="P160" s="11">
        <f t="shared" si="156"/>
        <v>1.0647470546415239E-2</v>
      </c>
      <c r="Q160" s="4">
        <f t="shared" si="157"/>
        <v>9607.6620285960471</v>
      </c>
      <c r="R160" s="4">
        <f t="shared" si="158"/>
        <v>13103.939670175698</v>
      </c>
      <c r="S160" s="4">
        <f t="shared" si="159"/>
        <v>6889.1535185341136</v>
      </c>
      <c r="T160" s="4">
        <f t="shared" si="160"/>
        <v>45.785245250107259</v>
      </c>
      <c r="U160" s="4">
        <f t="shared" si="161"/>
        <v>167.55640058851745</v>
      </c>
      <c r="V160" s="4">
        <f t="shared" si="162"/>
        <v>237.40430744438791</v>
      </c>
      <c r="W160" s="11">
        <f t="shared" si="163"/>
        <v>-1.0734613539272964E-2</v>
      </c>
      <c r="X160" s="11">
        <f t="shared" si="164"/>
        <v>-1.217998157191269E-2</v>
      </c>
      <c r="Y160" s="11">
        <f t="shared" si="165"/>
        <v>-9.7425357312937999E-3</v>
      </c>
      <c r="Z160" s="4">
        <f t="shared" si="178"/>
        <v>11683.452323347061</v>
      </c>
      <c r="AA160" s="4">
        <f t="shared" si="179"/>
        <v>31105.723719408434</v>
      </c>
      <c r="AB160" s="4">
        <f t="shared" si="180"/>
        <v>35620.084411715994</v>
      </c>
      <c r="AC160" s="12">
        <f t="shared" si="166"/>
        <v>1.5177793741590491</v>
      </c>
      <c r="AD160" s="12">
        <f t="shared" si="167"/>
        <v>2.9655498573892172</v>
      </c>
      <c r="AE160" s="12">
        <f t="shared" si="168"/>
        <v>6.4687670583333485</v>
      </c>
      <c r="AF160" s="11">
        <f t="shared" si="169"/>
        <v>-4.0504037456468023E-3</v>
      </c>
      <c r="AG160" s="11">
        <f t="shared" si="170"/>
        <v>2.9673830763510267E-4</v>
      </c>
      <c r="AH160" s="11">
        <f t="shared" si="171"/>
        <v>9.7937136394747881E-3</v>
      </c>
      <c r="AI160" s="1">
        <f t="shared" si="135"/>
        <v>380935.64417618077</v>
      </c>
      <c r="AJ160" s="1">
        <f t="shared" si="136"/>
        <v>138653.72591585209</v>
      </c>
      <c r="AK160" s="1">
        <f t="shared" si="137"/>
        <v>51946.816948451655</v>
      </c>
      <c r="AL160" s="10">
        <f t="shared" si="172"/>
        <v>56.808267124372684</v>
      </c>
      <c r="AM160" s="10">
        <f t="shared" si="173"/>
        <v>12.283730830398458</v>
      </c>
      <c r="AN160" s="10">
        <f t="shared" si="174"/>
        <v>4.0686491335386155</v>
      </c>
      <c r="AO160" s="7">
        <f t="shared" si="175"/>
        <v>7.2505759770714459E-3</v>
      </c>
      <c r="AP160" s="7">
        <f t="shared" si="176"/>
        <v>9.1338134168325279E-3</v>
      </c>
      <c r="AQ160" s="7">
        <f t="shared" si="177"/>
        <v>8.2855212214530977E-3</v>
      </c>
      <c r="AR160" s="1">
        <f t="shared" si="183"/>
        <v>209841.88194500367</v>
      </c>
      <c r="AS160" s="1">
        <f t="shared" si="181"/>
        <v>78206.142076041375</v>
      </c>
      <c r="AT160" s="1">
        <f t="shared" si="182"/>
        <v>29018.654264088706</v>
      </c>
      <c r="AU160" s="1">
        <f t="shared" si="138"/>
        <v>41968.376389000739</v>
      </c>
      <c r="AV160" s="1">
        <f t="shared" si="139"/>
        <v>15641.228415208276</v>
      </c>
      <c r="AW160" s="1">
        <f t="shared" si="140"/>
        <v>5803.7308528177418</v>
      </c>
      <c r="AX160">
        <v>0.2</v>
      </c>
      <c r="AY160">
        <v>0.2</v>
      </c>
      <c r="AZ160">
        <v>0.2</v>
      </c>
      <c r="BA160">
        <f t="shared" si="184"/>
        <v>0.20000000000000004</v>
      </c>
      <c r="BB160">
        <f t="shared" si="190"/>
        <v>4.000000000000001E-3</v>
      </c>
      <c r="BC160">
        <f t="shared" si="185"/>
        <v>4.000000000000001E-3</v>
      </c>
      <c r="BD160">
        <f t="shared" si="186"/>
        <v>4.000000000000001E-3</v>
      </c>
      <c r="BE160">
        <f t="shared" si="187"/>
        <v>839.36752778001483</v>
      </c>
      <c r="BF160">
        <f t="shared" si="188"/>
        <v>312.82456830416555</v>
      </c>
      <c r="BG160">
        <f t="shared" si="189"/>
        <v>116.07461705635485</v>
      </c>
      <c r="BH160">
        <f t="shared" si="191"/>
        <v>718.42423330876727</v>
      </c>
      <c r="BI160">
        <f t="shared" si="192"/>
        <v>100.5681691016173</v>
      </c>
      <c r="BJ160">
        <f t="shared" si="193"/>
        <v>32.586845026727708</v>
      </c>
      <c r="BK160" s="7">
        <f t="shared" si="194"/>
        <v>3.9997925699211984E-2</v>
      </c>
      <c r="BL160" s="8">
        <f>BL$3*temperature!$I270+BL$4*temperature!$I270^2</f>
        <v>-14.975891080616211</v>
      </c>
      <c r="BM160" s="8">
        <f>BM$3*temperature!$I270+BM$4*temperature!$I270^2</f>
        <v>-14.227161722114291</v>
      </c>
      <c r="BN160" s="8">
        <f>BN$3*temperature!$I270+BN$4*temperature!$I270^2</f>
        <v>-13.341620905632256</v>
      </c>
      <c r="BO160" s="8"/>
      <c r="BP160" s="8"/>
      <c r="BQ160" s="8"/>
    </row>
    <row r="161" spans="1:69" x14ac:dyDescent="0.3">
      <c r="A161">
        <f t="shared" si="141"/>
        <v>2115</v>
      </c>
      <c r="B161" s="4">
        <f t="shared" si="142"/>
        <v>1164.9891633584143</v>
      </c>
      <c r="C161" s="4">
        <f t="shared" si="143"/>
        <v>2962.0832230573214</v>
      </c>
      <c r="D161" s="4">
        <f t="shared" si="144"/>
        <v>4363.678516751851</v>
      </c>
      <c r="E161" s="11">
        <f t="shared" si="145"/>
        <v>1.8819432684894519E-5</v>
      </c>
      <c r="F161" s="11">
        <f t="shared" si="146"/>
        <v>3.7075544335346559E-5</v>
      </c>
      <c r="G161" s="11">
        <f t="shared" si="147"/>
        <v>7.5688404904218658E-5</v>
      </c>
      <c r="H161" s="4">
        <f t="shared" si="148"/>
        <v>211779.55072529902</v>
      </c>
      <c r="I161" s="4">
        <f t="shared" si="149"/>
        <v>79116.779985713831</v>
      </c>
      <c r="J161" s="4">
        <f t="shared" si="150"/>
        <v>29326.74458852793</v>
      </c>
      <c r="K161" s="4">
        <f t="shared" si="151"/>
        <v>181786.71303240617</v>
      </c>
      <c r="L161" s="4">
        <f t="shared" si="152"/>
        <v>26709.843724125094</v>
      </c>
      <c r="M161" s="4">
        <f t="shared" si="153"/>
        <v>6720.6473794860567</v>
      </c>
      <c r="N161" s="11">
        <f t="shared" si="154"/>
        <v>9.214953975717588E-3</v>
      </c>
      <c r="O161" s="11">
        <f t="shared" si="155"/>
        <v>1.1606565630809751E-2</v>
      </c>
      <c r="P161" s="11">
        <f t="shared" si="156"/>
        <v>1.0540488719052332E-2</v>
      </c>
      <c r="Q161" s="4">
        <f t="shared" si="157"/>
        <v>9592.2917911740897</v>
      </c>
      <c r="R161" s="4">
        <f t="shared" si="158"/>
        <v>13095.058676167009</v>
      </c>
      <c r="S161" s="4">
        <f t="shared" si="159"/>
        <v>6894.4650760680433</v>
      </c>
      <c r="T161" s="4">
        <f t="shared" si="160"/>
        <v>45.293758336546524</v>
      </c>
      <c r="U161" s="4">
        <f t="shared" si="161"/>
        <v>165.51556671709329</v>
      </c>
      <c r="V161" s="4">
        <f t="shared" si="162"/>
        <v>235.09138749634789</v>
      </c>
      <c r="W161" s="11">
        <f t="shared" si="163"/>
        <v>-1.0734613539272964E-2</v>
      </c>
      <c r="X161" s="11">
        <f t="shared" si="164"/>
        <v>-1.217998157191269E-2</v>
      </c>
      <c r="Y161" s="11">
        <f t="shared" si="165"/>
        <v>-9.7425357312937999E-3</v>
      </c>
      <c r="Z161" s="4">
        <f t="shared" si="178"/>
        <v>11618.597610194285</v>
      </c>
      <c r="AA161" s="4">
        <f t="shared" si="179"/>
        <v>31097.534228341439</v>
      </c>
      <c r="AB161" s="4">
        <f t="shared" si="180"/>
        <v>36000.623696472649</v>
      </c>
      <c r="AC161" s="12">
        <f t="shared" si="166"/>
        <v>1.5116317548968898</v>
      </c>
      <c r="AD161" s="12">
        <f t="shared" si="167"/>
        <v>2.9664298496351065</v>
      </c>
      <c r="AE161" s="12">
        <f t="shared" si="168"/>
        <v>6.5321203105031334</v>
      </c>
      <c r="AF161" s="11">
        <f t="shared" si="169"/>
        <v>-4.0504037456468023E-3</v>
      </c>
      <c r="AG161" s="11">
        <f t="shared" si="170"/>
        <v>2.9673830763510267E-4</v>
      </c>
      <c r="AH161" s="11">
        <f t="shared" si="171"/>
        <v>9.7937136394747881E-3</v>
      </c>
      <c r="AI161" s="1">
        <f t="shared" si="135"/>
        <v>384810.45614756341</v>
      </c>
      <c r="AJ161" s="1">
        <f t="shared" si="136"/>
        <v>140429.58173947516</v>
      </c>
      <c r="AK161" s="1">
        <f t="shared" si="137"/>
        <v>52555.866106424233</v>
      </c>
      <c r="AL161" s="10">
        <f t="shared" si="172"/>
        <v>57.216040854714606</v>
      </c>
      <c r="AM161" s="10">
        <f t="shared" si="173"/>
        <v>12.394806162811236</v>
      </c>
      <c r="AN161" s="10">
        <f t="shared" si="174"/>
        <v>4.1020229034898099</v>
      </c>
      <c r="AO161" s="7">
        <f t="shared" si="175"/>
        <v>7.1780702173007312E-3</v>
      </c>
      <c r="AP161" s="7">
        <f t="shared" si="176"/>
        <v>9.0424752826642023E-3</v>
      </c>
      <c r="AQ161" s="7">
        <f t="shared" si="177"/>
        <v>8.2026660092385673E-3</v>
      </c>
      <c r="AR161" s="1">
        <f t="shared" si="183"/>
        <v>211779.55072529902</v>
      </c>
      <c r="AS161" s="1">
        <f t="shared" si="181"/>
        <v>79116.779985713831</v>
      </c>
      <c r="AT161" s="1">
        <f t="shared" si="182"/>
        <v>29326.74458852793</v>
      </c>
      <c r="AU161" s="1">
        <f t="shared" si="138"/>
        <v>42355.91014505981</v>
      </c>
      <c r="AV161" s="1">
        <f t="shared" si="139"/>
        <v>15823.355997142768</v>
      </c>
      <c r="AW161" s="1">
        <f t="shared" si="140"/>
        <v>5865.3489177055862</v>
      </c>
      <c r="AX161">
        <v>0.2</v>
      </c>
      <c r="AY161">
        <v>0.2</v>
      </c>
      <c r="AZ161">
        <v>0.2</v>
      </c>
      <c r="BA161">
        <f t="shared" si="184"/>
        <v>0.2</v>
      </c>
      <c r="BB161">
        <f t="shared" si="190"/>
        <v>4.000000000000001E-3</v>
      </c>
      <c r="BC161">
        <f t="shared" si="185"/>
        <v>4.000000000000001E-3</v>
      </c>
      <c r="BD161">
        <f t="shared" si="186"/>
        <v>4.000000000000001E-3</v>
      </c>
      <c r="BE161">
        <f t="shared" si="187"/>
        <v>847.11820290119624</v>
      </c>
      <c r="BF161">
        <f t="shared" si="188"/>
        <v>316.46711994285539</v>
      </c>
      <c r="BG161">
        <f t="shared" si="189"/>
        <v>117.30697835411175</v>
      </c>
      <c r="BH161">
        <f t="shared" si="191"/>
        <v>729.10538028955023</v>
      </c>
      <c r="BI161">
        <f t="shared" si="192"/>
        <v>101.76598492315057</v>
      </c>
      <c r="BJ161">
        <f t="shared" si="193"/>
        <v>32.584707238170857</v>
      </c>
      <c r="BK161" s="7">
        <f t="shared" si="194"/>
        <v>3.9900041118059643E-2</v>
      </c>
      <c r="BL161" s="8">
        <f>BL$3*temperature!$I271+BL$4*temperature!$I271^2</f>
        <v>-15.434369495010696</v>
      </c>
      <c r="BM161" s="8">
        <f>BM$3*temperature!$I271+BM$4*temperature!$I271^2</f>
        <v>-14.592463077163297</v>
      </c>
      <c r="BN161" s="8">
        <f>BN$3*temperature!$I271+BN$4*temperature!$I271^2</f>
        <v>-13.63557704891991</v>
      </c>
      <c r="BO161" s="8"/>
      <c r="BP161" s="8"/>
      <c r="BQ161" s="8"/>
    </row>
    <row r="162" spans="1:69" x14ac:dyDescent="0.3">
      <c r="A162">
        <f t="shared" si="141"/>
        <v>2116</v>
      </c>
      <c r="B162" s="4">
        <f t="shared" si="142"/>
        <v>1165.009991571796</v>
      </c>
      <c r="C162" s="4">
        <f t="shared" si="143"/>
        <v>2962.1875528627902</v>
      </c>
      <c r="D162" s="4">
        <f t="shared" si="144"/>
        <v>4363.9922826249767</v>
      </c>
      <c r="E162" s="11">
        <f t="shared" si="145"/>
        <v>1.7878461050649794E-5</v>
      </c>
      <c r="F162" s="11">
        <f t="shared" si="146"/>
        <v>3.5221767118579231E-5</v>
      </c>
      <c r="G162" s="11">
        <f t="shared" si="147"/>
        <v>7.1903984659007724E-5</v>
      </c>
      <c r="H162" s="4">
        <f t="shared" si="148"/>
        <v>213715.389912418</v>
      </c>
      <c r="I162" s="4">
        <f t="shared" si="149"/>
        <v>80028.681553636503</v>
      </c>
      <c r="J162" s="4">
        <f t="shared" si="150"/>
        <v>29634.888321671417</v>
      </c>
      <c r="K162" s="4">
        <f t="shared" si="151"/>
        <v>183445.11331107101</v>
      </c>
      <c r="L162" s="4">
        <f t="shared" si="152"/>
        <v>27016.750332467374</v>
      </c>
      <c r="M162" s="4">
        <f t="shared" si="153"/>
        <v>6790.7746857530619</v>
      </c>
      <c r="N162" s="11">
        <f t="shared" si="154"/>
        <v>9.1227804881932606E-3</v>
      </c>
      <c r="O162" s="11">
        <f t="shared" si="155"/>
        <v>1.1490393261457843E-2</v>
      </c>
      <c r="P162" s="11">
        <f t="shared" si="156"/>
        <v>1.0434605821019627E-2</v>
      </c>
      <c r="Q162" s="4">
        <f t="shared" si="157"/>
        <v>9576.0624518691566</v>
      </c>
      <c r="R162" s="4">
        <f t="shared" si="158"/>
        <v>13084.656635434005</v>
      </c>
      <c r="S162" s="4">
        <f t="shared" si="159"/>
        <v>6899.0316733221025</v>
      </c>
      <c r="T162" s="4">
        <f t="shared" si="160"/>
        <v>44.807547345062474</v>
      </c>
      <c r="U162" s="4">
        <f t="shared" si="161"/>
        <v>163.4995901646144</v>
      </c>
      <c r="V162" s="4">
        <f t="shared" si="162"/>
        <v>232.80100125354528</v>
      </c>
      <c r="W162" s="11">
        <f t="shared" si="163"/>
        <v>-1.0734613539272964E-2</v>
      </c>
      <c r="X162" s="11">
        <f t="shared" si="164"/>
        <v>-1.217998157191269E-2</v>
      </c>
      <c r="Y162" s="11">
        <f t="shared" si="165"/>
        <v>-9.7425357312937999E-3</v>
      </c>
      <c r="Z162" s="4">
        <f t="shared" si="178"/>
        <v>11553.025573855724</v>
      </c>
      <c r="AA162" s="4">
        <f t="shared" si="179"/>
        <v>31085.679927422592</v>
      </c>
      <c r="AB162" s="4">
        <f t="shared" si="180"/>
        <v>36381.23192213424</v>
      </c>
      <c r="AC162" s="12">
        <f t="shared" si="166"/>
        <v>1.5055090359748169</v>
      </c>
      <c r="AD162" s="12">
        <f t="shared" si="167"/>
        <v>2.9673101030084053</v>
      </c>
      <c r="AE162" s="12">
        <f t="shared" si="168"/>
        <v>6.5960940262827981</v>
      </c>
      <c r="AF162" s="11">
        <f t="shared" si="169"/>
        <v>-4.0504037456468023E-3</v>
      </c>
      <c r="AG162" s="11">
        <f t="shared" si="170"/>
        <v>2.9673830763510267E-4</v>
      </c>
      <c r="AH162" s="11">
        <f t="shared" si="171"/>
        <v>9.7937136394747881E-3</v>
      </c>
      <c r="AI162" s="1">
        <f t="shared" si="135"/>
        <v>388685.32067786687</v>
      </c>
      <c r="AJ162" s="1">
        <f t="shared" si="136"/>
        <v>142209.97956267043</v>
      </c>
      <c r="AK162" s="1">
        <f t="shared" si="137"/>
        <v>53165.6284134874</v>
      </c>
      <c r="AL162" s="10">
        <f t="shared" si="172"/>
        <v>57.622634605937584</v>
      </c>
      <c r="AM162" s="10">
        <f t="shared" si="173"/>
        <v>12.505765093888263</v>
      </c>
      <c r="AN162" s="10">
        <f t="shared" si="174"/>
        <v>4.1353339520909884</v>
      </c>
      <c r="AO162" s="7">
        <f t="shared" si="175"/>
        <v>7.1062895151277235E-3</v>
      </c>
      <c r="AP162" s="7">
        <f t="shared" si="176"/>
        <v>8.9520505298375606E-3</v>
      </c>
      <c r="AQ162" s="7">
        <f t="shared" si="177"/>
        <v>8.1206393491461814E-3</v>
      </c>
      <c r="AR162" s="1">
        <f t="shared" si="183"/>
        <v>213715.389912418</v>
      </c>
      <c r="AS162" s="1">
        <f t="shared" si="181"/>
        <v>80028.681553636503</v>
      </c>
      <c r="AT162" s="1">
        <f t="shared" si="182"/>
        <v>29634.888321671417</v>
      </c>
      <c r="AU162" s="1">
        <f t="shared" si="138"/>
        <v>42743.077982483606</v>
      </c>
      <c r="AV162" s="1">
        <f t="shared" si="139"/>
        <v>16005.736310727301</v>
      </c>
      <c r="AW162" s="1">
        <f t="shared" si="140"/>
        <v>5926.9776643342839</v>
      </c>
      <c r="AX162">
        <v>0.2</v>
      </c>
      <c r="AY162">
        <v>0.2</v>
      </c>
      <c r="AZ162">
        <v>0.2</v>
      </c>
      <c r="BA162">
        <f t="shared" si="184"/>
        <v>0.2</v>
      </c>
      <c r="BB162">
        <f t="shared" si="190"/>
        <v>4.000000000000001E-3</v>
      </c>
      <c r="BC162">
        <f t="shared" si="185"/>
        <v>4.000000000000001E-3</v>
      </c>
      <c r="BD162">
        <f t="shared" si="186"/>
        <v>4.000000000000001E-3</v>
      </c>
      <c r="BE162">
        <f t="shared" si="187"/>
        <v>854.86155964967224</v>
      </c>
      <c r="BF162">
        <f t="shared" si="188"/>
        <v>320.11472621454607</v>
      </c>
      <c r="BG162">
        <f t="shared" si="189"/>
        <v>118.53955328668569</v>
      </c>
      <c r="BH162">
        <f t="shared" si="191"/>
        <v>739.9460463276456</v>
      </c>
      <c r="BI162">
        <f t="shared" si="192"/>
        <v>102.97819670083946</v>
      </c>
      <c r="BJ162">
        <f t="shared" si="193"/>
        <v>32.582611149724855</v>
      </c>
      <c r="BK162" s="7">
        <f t="shared" si="194"/>
        <v>3.9803067697739197E-2</v>
      </c>
      <c r="BL162" s="8">
        <f>BL$3*temperature!$I272+BL$4*temperature!$I272^2</f>
        <v>-15.897534473857931</v>
      </c>
      <c r="BM162" s="8">
        <f>BM$3*temperature!$I272+BM$4*temperature!$I272^2</f>
        <v>-14.96117745963735</v>
      </c>
      <c r="BN162" s="8">
        <f>BN$3*temperature!$I272+BN$4*temperature!$I272^2</f>
        <v>-13.93201476597431</v>
      </c>
      <c r="BO162" s="8"/>
      <c r="BP162" s="8"/>
      <c r="BQ162" s="8"/>
    </row>
    <row r="163" spans="1:69" x14ac:dyDescent="0.3">
      <c r="A163">
        <f t="shared" si="141"/>
        <v>2117</v>
      </c>
      <c r="B163" s="4">
        <f t="shared" si="142"/>
        <v>1165.0297787282659</v>
      </c>
      <c r="C163" s="4">
        <f t="shared" si="143"/>
        <v>2962.2866696689312</v>
      </c>
      <c r="D163" s="4">
        <f t="shared" si="144"/>
        <v>4364.2903816374119</v>
      </c>
      <c r="E163" s="11">
        <f t="shared" si="145"/>
        <v>1.6984537998117304E-5</v>
      </c>
      <c r="F163" s="11">
        <f t="shared" si="146"/>
        <v>3.3460678762650268E-5</v>
      </c>
      <c r="G163" s="11">
        <f t="shared" si="147"/>
        <v>6.8308785426057333E-5</v>
      </c>
      <c r="H163" s="4">
        <f t="shared" si="148"/>
        <v>215649.23044473038</v>
      </c>
      <c r="I163" s="4">
        <f t="shared" si="149"/>
        <v>80941.747628163823</v>
      </c>
      <c r="J163" s="4">
        <f t="shared" si="150"/>
        <v>29943.05630550631</v>
      </c>
      <c r="K163" s="4">
        <f t="shared" si="151"/>
        <v>185101.90415916301</v>
      </c>
      <c r="L163" s="4">
        <f t="shared" si="152"/>
        <v>27324.076517283851</v>
      </c>
      <c r="M163" s="4">
        <f t="shared" si="153"/>
        <v>6860.9220943433547</v>
      </c>
      <c r="N163" s="11">
        <f t="shared" si="154"/>
        <v>9.0315343820719374E-3</v>
      </c>
      <c r="O163" s="11">
        <f t="shared" si="155"/>
        <v>1.1375394191919019E-2</v>
      </c>
      <c r="P163" s="11">
        <f t="shared" si="156"/>
        <v>1.0329809460098982E-2</v>
      </c>
      <c r="Q163" s="4">
        <f t="shared" si="157"/>
        <v>9558.9876121761281</v>
      </c>
      <c r="R163" s="4">
        <f t="shared" si="158"/>
        <v>13072.75338785414</v>
      </c>
      <c r="S163" s="4">
        <f t="shared" si="159"/>
        <v>6902.8604787265567</v>
      </c>
      <c r="T163" s="4">
        <f t="shared" si="160"/>
        <v>44.326555640670556</v>
      </c>
      <c r="U163" s="4">
        <f t="shared" si="161"/>
        <v>161.50816816939411</v>
      </c>
      <c r="V163" s="4">
        <f t="shared" si="162"/>
        <v>230.53292918055163</v>
      </c>
      <c r="W163" s="11">
        <f t="shared" si="163"/>
        <v>-1.0734613539272964E-2</v>
      </c>
      <c r="X163" s="11">
        <f t="shared" si="164"/>
        <v>-1.217998157191269E-2</v>
      </c>
      <c r="Y163" s="11">
        <f t="shared" si="165"/>
        <v>-9.7425357312937999E-3</v>
      </c>
      <c r="Z163" s="4">
        <f t="shared" si="178"/>
        <v>11486.763594383539</v>
      </c>
      <c r="AA163" s="4">
        <f t="shared" si="179"/>
        <v>31070.20404770998</v>
      </c>
      <c r="AB163" s="4">
        <f t="shared" si="180"/>
        <v>36761.872656006737</v>
      </c>
      <c r="AC163" s="12">
        <f t="shared" si="166"/>
        <v>1.4994111165363995</v>
      </c>
      <c r="AD163" s="12">
        <f t="shared" si="167"/>
        <v>2.9681906175866004</v>
      </c>
      <c r="AE163" s="12">
        <f t="shared" si="168"/>
        <v>6.6606942823152622</v>
      </c>
      <c r="AF163" s="11">
        <f t="shared" si="169"/>
        <v>-4.0504037456468023E-3</v>
      </c>
      <c r="AG163" s="11">
        <f t="shared" si="170"/>
        <v>2.9673830763510267E-4</v>
      </c>
      <c r="AH163" s="11">
        <f t="shared" si="171"/>
        <v>9.7937136394747881E-3</v>
      </c>
      <c r="AI163" s="1">
        <f t="shared" si="135"/>
        <v>392559.86659256381</v>
      </c>
      <c r="AJ163" s="1">
        <f t="shared" si="136"/>
        <v>143994.71791713071</v>
      </c>
      <c r="AK163" s="1">
        <f t="shared" si="137"/>
        <v>53776.04323647295</v>
      </c>
      <c r="AL163" s="10">
        <f t="shared" si="172"/>
        <v>58.02802289883045</v>
      </c>
      <c r="AM163" s="10">
        <f t="shared" si="173"/>
        <v>12.616597812512683</v>
      </c>
      <c r="AN163" s="10">
        <f t="shared" si="174"/>
        <v>4.1685796921480671</v>
      </c>
      <c r="AO163" s="7">
        <f t="shared" si="175"/>
        <v>7.0352266199764464E-3</v>
      </c>
      <c r="AP163" s="7">
        <f t="shared" si="176"/>
        <v>8.8625300245391853E-3</v>
      </c>
      <c r="AQ163" s="7">
        <f t="shared" si="177"/>
        <v>8.0394329556547194E-3</v>
      </c>
      <c r="AR163" s="1">
        <f t="shared" si="183"/>
        <v>215649.23044473038</v>
      </c>
      <c r="AS163" s="1">
        <f t="shared" si="181"/>
        <v>80941.747628163823</v>
      </c>
      <c r="AT163" s="1">
        <f t="shared" si="182"/>
        <v>29943.05630550631</v>
      </c>
      <c r="AU163" s="1">
        <f t="shared" si="138"/>
        <v>43129.846088946077</v>
      </c>
      <c r="AV163" s="1">
        <f t="shared" si="139"/>
        <v>16188.349525632766</v>
      </c>
      <c r="AW163" s="1">
        <f t="shared" si="140"/>
        <v>5988.6112611012622</v>
      </c>
      <c r="AX163">
        <v>0.2</v>
      </c>
      <c r="AY163">
        <v>0.2</v>
      </c>
      <c r="AZ163">
        <v>0.2</v>
      </c>
      <c r="BA163">
        <f t="shared" si="184"/>
        <v>0.2</v>
      </c>
      <c r="BB163">
        <f t="shared" si="190"/>
        <v>4.000000000000001E-3</v>
      </c>
      <c r="BC163">
        <f t="shared" si="185"/>
        <v>4.000000000000001E-3</v>
      </c>
      <c r="BD163">
        <f t="shared" si="186"/>
        <v>4.000000000000001E-3</v>
      </c>
      <c r="BE163">
        <f t="shared" si="187"/>
        <v>862.59692177892168</v>
      </c>
      <c r="BF163">
        <f t="shared" si="188"/>
        <v>323.76699051265535</v>
      </c>
      <c r="BG163">
        <f t="shared" si="189"/>
        <v>119.77222522202527</v>
      </c>
      <c r="BH163">
        <f t="shared" si="191"/>
        <v>750.94861550096596</v>
      </c>
      <c r="BI163">
        <f t="shared" si="192"/>
        <v>104.20497722367502</v>
      </c>
      <c r="BJ163">
        <f t="shared" si="193"/>
        <v>32.580556040432008</v>
      </c>
      <c r="BK163" s="7">
        <f t="shared" si="194"/>
        <v>3.970699908580852E-2</v>
      </c>
      <c r="BL163" s="8">
        <f>BL$3*temperature!$I273+BL$4*temperature!$I273^2</f>
        <v>-16.365320511430582</v>
      </c>
      <c r="BM163" s="8">
        <f>BM$3*temperature!$I273+BM$4*temperature!$I273^2</f>
        <v>-15.333254512795055</v>
      </c>
      <c r="BN163" s="8">
        <f>BN$3*temperature!$I273+BN$4*temperature!$I273^2</f>
        <v>-14.230895049720274</v>
      </c>
      <c r="BO163" s="8"/>
      <c r="BP163" s="8"/>
      <c r="BQ163" s="8"/>
    </row>
    <row r="164" spans="1:69" x14ac:dyDescent="0.3">
      <c r="A164">
        <f t="shared" si="141"/>
        <v>2118</v>
      </c>
      <c r="B164" s="4">
        <f t="shared" si="142"/>
        <v>1165.0485768461842</v>
      </c>
      <c r="C164" s="4">
        <f t="shared" si="143"/>
        <v>2962.3808337854553</v>
      </c>
      <c r="D164" s="4">
        <f t="shared" si="144"/>
        <v>4364.5735950438666</v>
      </c>
      <c r="E164" s="11">
        <f t="shared" si="145"/>
        <v>1.6135311098211439E-5</v>
      </c>
      <c r="F164" s="11">
        <f t="shared" si="146"/>
        <v>3.1787644824517755E-5</v>
      </c>
      <c r="G164" s="11">
        <f t="shared" si="147"/>
        <v>6.4893346154754468E-5</v>
      </c>
      <c r="H164" s="4">
        <f t="shared" si="148"/>
        <v>217580.90532804476</v>
      </c>
      <c r="I164" s="4">
        <f t="shared" si="149"/>
        <v>81855.879579419168</v>
      </c>
      <c r="J164" s="4">
        <f t="shared" si="150"/>
        <v>30251.2195926856</v>
      </c>
      <c r="K164" s="4">
        <f t="shared" si="151"/>
        <v>186756.93842486956</v>
      </c>
      <c r="L164" s="4">
        <f t="shared" si="152"/>
        <v>27631.788136713087</v>
      </c>
      <c r="M164" s="4">
        <f t="shared" si="153"/>
        <v>6931.0824835298845</v>
      </c>
      <c r="N164" s="11">
        <f t="shared" si="154"/>
        <v>8.9412060520104308E-3</v>
      </c>
      <c r="O164" s="11">
        <f t="shared" si="155"/>
        <v>1.1261556057881483E-2</v>
      </c>
      <c r="P164" s="11">
        <f t="shared" si="156"/>
        <v>1.022608742990605E-2</v>
      </c>
      <c r="Q164" s="4">
        <f t="shared" si="157"/>
        <v>9541.0809226729616</v>
      </c>
      <c r="R164" s="4">
        <f t="shared" si="158"/>
        <v>13059.369019646207</v>
      </c>
      <c r="S164" s="4">
        <f t="shared" si="159"/>
        <v>6905.9587719924721</v>
      </c>
      <c r="T164" s="4">
        <f t="shared" si="160"/>
        <v>43.850727196340877</v>
      </c>
      <c r="U164" s="4">
        <f t="shared" si="161"/>
        <v>159.54100165737751</v>
      </c>
      <c r="V164" s="4">
        <f t="shared" si="162"/>
        <v>228.28695388077028</v>
      </c>
      <c r="W164" s="11">
        <f t="shared" si="163"/>
        <v>-1.0734613539272964E-2</v>
      </c>
      <c r="X164" s="11">
        <f t="shared" si="164"/>
        <v>-1.217998157191269E-2</v>
      </c>
      <c r="Y164" s="11">
        <f t="shared" si="165"/>
        <v>-9.7425357312937999E-3</v>
      </c>
      <c r="Z164" s="4">
        <f t="shared" si="178"/>
        <v>11419.838759948283</v>
      </c>
      <c r="AA164" s="4">
        <f t="shared" si="179"/>
        <v>31051.150493974175</v>
      </c>
      <c r="AB164" s="4">
        <f t="shared" si="180"/>
        <v>37142.509722826369</v>
      </c>
      <c r="AC164" s="12">
        <f t="shared" si="166"/>
        <v>1.493337896133716</v>
      </c>
      <c r="AD164" s="12">
        <f t="shared" si="167"/>
        <v>2.9690713934472015</v>
      </c>
      <c r="AE164" s="12">
        <f t="shared" si="168"/>
        <v>6.7259272147563447</v>
      </c>
      <c r="AF164" s="11">
        <f t="shared" si="169"/>
        <v>-4.0504037456468023E-3</v>
      </c>
      <c r="AG164" s="11">
        <f t="shared" si="170"/>
        <v>2.9673830763510267E-4</v>
      </c>
      <c r="AH164" s="11">
        <f t="shared" si="171"/>
        <v>9.7937136394747881E-3</v>
      </c>
      <c r="AI164" s="1">
        <f t="shared" si="135"/>
        <v>396433.72602225351</v>
      </c>
      <c r="AJ164" s="1">
        <f t="shared" si="136"/>
        <v>145783.59565105042</v>
      </c>
      <c r="AK164" s="1">
        <f t="shared" si="137"/>
        <v>54387.050173926924</v>
      </c>
      <c r="AL164" s="10">
        <f t="shared" si="172"/>
        <v>58.432180787318877</v>
      </c>
      <c r="AM164" s="10">
        <f t="shared" si="173"/>
        <v>12.727294639664404</v>
      </c>
      <c r="AN164" s="10">
        <f t="shared" si="174"/>
        <v>4.2017575789338419</v>
      </c>
      <c r="AO164" s="7">
        <f t="shared" si="175"/>
        <v>6.9648743537766818E-3</v>
      </c>
      <c r="AP164" s="7">
        <f t="shared" si="176"/>
        <v>8.7739047242937941E-3</v>
      </c>
      <c r="AQ164" s="7">
        <f t="shared" si="177"/>
        <v>7.9590386260981714E-3</v>
      </c>
      <c r="AR164" s="1">
        <f t="shared" si="183"/>
        <v>217580.90532804476</v>
      </c>
      <c r="AS164" s="1">
        <f t="shared" si="181"/>
        <v>81855.879579419168</v>
      </c>
      <c r="AT164" s="1">
        <f t="shared" si="182"/>
        <v>30251.2195926856</v>
      </c>
      <c r="AU164" s="1">
        <f t="shared" si="138"/>
        <v>43516.181065608951</v>
      </c>
      <c r="AV164" s="1">
        <f t="shared" si="139"/>
        <v>16371.175915883834</v>
      </c>
      <c r="AW164" s="1">
        <f t="shared" si="140"/>
        <v>6050.2439185371204</v>
      </c>
      <c r="AX164">
        <v>0.2</v>
      </c>
      <c r="AY164">
        <v>0.2</v>
      </c>
      <c r="AZ164">
        <v>0.2</v>
      </c>
      <c r="BA164">
        <f t="shared" si="184"/>
        <v>0.2</v>
      </c>
      <c r="BB164">
        <f t="shared" si="190"/>
        <v>4.000000000000001E-3</v>
      </c>
      <c r="BC164">
        <f t="shared" si="185"/>
        <v>4.000000000000001E-3</v>
      </c>
      <c r="BD164">
        <f t="shared" si="186"/>
        <v>4.000000000000001E-3</v>
      </c>
      <c r="BE164">
        <f t="shared" si="187"/>
        <v>870.32362131217917</v>
      </c>
      <c r="BF164">
        <f t="shared" si="188"/>
        <v>327.42351831767672</v>
      </c>
      <c r="BG164">
        <f t="shared" si="189"/>
        <v>121.00487837074243</v>
      </c>
      <c r="BH164">
        <f t="shared" si="191"/>
        <v>762.11550758893611</v>
      </c>
      <c r="BI164">
        <f t="shared" si="192"/>
        <v>105.44650137237811</v>
      </c>
      <c r="BJ164">
        <f t="shared" si="193"/>
        <v>32.57854121160193</v>
      </c>
      <c r="BK164" s="7">
        <f t="shared" si="194"/>
        <v>3.9611828862415183E-2</v>
      </c>
      <c r="BL164" s="8">
        <f>BL$3*temperature!$I274+BL$4*temperature!$I274^2</f>
        <v>-16.837661561423175</v>
      </c>
      <c r="BM164" s="8">
        <f>BM$3*temperature!$I274+BM$4*temperature!$I274^2</f>
        <v>-15.708643538082598</v>
      </c>
      <c r="BN164" s="8">
        <f>BN$3*temperature!$I274+BN$4*temperature!$I274^2</f>
        <v>-14.532178691367633</v>
      </c>
      <c r="BO164" s="8"/>
      <c r="BP164" s="8"/>
      <c r="BQ164" s="8"/>
    </row>
    <row r="165" spans="1:69" x14ac:dyDescent="0.3">
      <c r="A165">
        <f t="shared" si="141"/>
        <v>2119</v>
      </c>
      <c r="B165" s="4">
        <f t="shared" si="142"/>
        <v>1165.0664353463546</v>
      </c>
      <c r="C165" s="4">
        <f t="shared" si="143"/>
        <v>2962.4702925397455</v>
      </c>
      <c r="D165" s="4">
        <f t="shared" si="144"/>
        <v>4364.8426652397311</v>
      </c>
      <c r="E165" s="11">
        <f t="shared" si="145"/>
        <v>1.5328545543300865E-5</v>
      </c>
      <c r="F165" s="11">
        <f t="shared" si="146"/>
        <v>3.0198262583291866E-5</v>
      </c>
      <c r="G165" s="11">
        <f t="shared" si="147"/>
        <v>6.1648678847016743E-5</v>
      </c>
      <c r="H165" s="4">
        <f t="shared" si="148"/>
        <v>219510.24966190575</v>
      </c>
      <c r="I165" s="4">
        <f t="shared" si="149"/>
        <v>82770.979329479465</v>
      </c>
      <c r="J165" s="4">
        <f t="shared" si="150"/>
        <v>30559.34945462133</v>
      </c>
      <c r="K165" s="4">
        <f t="shared" si="151"/>
        <v>188410.07087861822</v>
      </c>
      <c r="L165" s="4">
        <f t="shared" si="152"/>
        <v>27939.851257890372</v>
      </c>
      <c r="M165" s="4">
        <f t="shared" si="153"/>
        <v>7001.2487959730188</v>
      </c>
      <c r="N165" s="11">
        <f t="shared" si="154"/>
        <v>8.8517860042651719E-3</v>
      </c>
      <c r="O165" s="11">
        <f t="shared" si="155"/>
        <v>1.1148866647829214E-2</v>
      </c>
      <c r="P165" s="11">
        <f t="shared" si="156"/>
        <v>1.0123427705537758E-2</v>
      </c>
      <c r="Q165" s="4">
        <f t="shared" si="157"/>
        <v>9522.3560761316003</v>
      </c>
      <c r="R165" s="4">
        <f t="shared" si="158"/>
        <v>13044.523848641144</v>
      </c>
      <c r="S165" s="4">
        <f t="shared" si="159"/>
        <v>6908.3339397613836</v>
      </c>
      <c r="T165" s="4">
        <f t="shared" si="160"/>
        <v>43.380006586472071</v>
      </c>
      <c r="U165" s="4">
        <f t="shared" si="161"/>
        <v>157.59779519722616</v>
      </c>
      <c r="V165" s="4">
        <f t="shared" si="162"/>
        <v>226.06286007559865</v>
      </c>
      <c r="W165" s="11">
        <f t="shared" si="163"/>
        <v>-1.0734613539272964E-2</v>
      </c>
      <c r="X165" s="11">
        <f t="shared" si="164"/>
        <v>-1.217998157191269E-2</v>
      </c>
      <c r="Y165" s="11">
        <f t="shared" si="165"/>
        <v>-9.7425357312937999E-3</v>
      </c>
      <c r="Z165" s="4">
        <f t="shared" si="178"/>
        <v>11352.277860465185</v>
      </c>
      <c r="AA165" s="4">
        <f t="shared" si="179"/>
        <v>31028.563810308198</v>
      </c>
      <c r="AB165" s="4">
        <f t="shared" si="180"/>
        <v>37523.107215036478</v>
      </c>
      <c r="AC165" s="12">
        <f t="shared" si="166"/>
        <v>1.4872892747256998</v>
      </c>
      <c r="AD165" s="12">
        <f t="shared" si="167"/>
        <v>2.9699524306677407</v>
      </c>
      <c r="AE165" s="12">
        <f t="shared" si="168"/>
        <v>6.7917990198576188</v>
      </c>
      <c r="AF165" s="11">
        <f t="shared" si="169"/>
        <v>-4.0504037456468023E-3</v>
      </c>
      <c r="AG165" s="11">
        <f t="shared" si="170"/>
        <v>2.9673830763510267E-4</v>
      </c>
      <c r="AH165" s="11">
        <f t="shared" si="171"/>
        <v>9.7937136394747881E-3</v>
      </c>
      <c r="AI165" s="1">
        <f t="shared" si="135"/>
        <v>400306.53448563709</v>
      </c>
      <c r="AJ165" s="1">
        <f t="shared" si="136"/>
        <v>147576.41200182922</v>
      </c>
      <c r="AK165" s="1">
        <f t="shared" si="137"/>
        <v>54998.589075071352</v>
      </c>
      <c r="AL165" s="10">
        <f t="shared" si="172"/>
        <v>58.835083856745705</v>
      </c>
      <c r="AM165" s="10">
        <f t="shared" si="173"/>
        <v>12.837846029525171</v>
      </c>
      <c r="AN165" s="10">
        <f t="shared" si="174"/>
        <v>4.234865110293395</v>
      </c>
      <c r="AO165" s="7">
        <f t="shared" si="175"/>
        <v>6.8952256102389146E-3</v>
      </c>
      <c r="AP165" s="7">
        <f t="shared" si="176"/>
        <v>8.6861656770508555E-3</v>
      </c>
      <c r="AQ165" s="7">
        <f t="shared" si="177"/>
        <v>7.879448239837189E-3</v>
      </c>
      <c r="AR165" s="1">
        <f t="shared" si="183"/>
        <v>219510.24966190575</v>
      </c>
      <c r="AS165" s="1">
        <f t="shared" si="181"/>
        <v>82770.979329479465</v>
      </c>
      <c r="AT165" s="1">
        <f t="shared" si="182"/>
        <v>30559.34945462133</v>
      </c>
      <c r="AU165" s="1">
        <f t="shared" si="138"/>
        <v>43902.049932381153</v>
      </c>
      <c r="AV165" s="1">
        <f t="shared" si="139"/>
        <v>16554.195865895894</v>
      </c>
      <c r="AW165" s="1">
        <f t="shared" si="140"/>
        <v>6111.8698909242667</v>
      </c>
      <c r="AX165">
        <v>0.2</v>
      </c>
      <c r="AY165">
        <v>0.2</v>
      </c>
      <c r="AZ165">
        <v>0.2</v>
      </c>
      <c r="BA165">
        <f t="shared" si="184"/>
        <v>0.2</v>
      </c>
      <c r="BB165">
        <f t="shared" si="190"/>
        <v>4.000000000000001E-3</v>
      </c>
      <c r="BC165">
        <f t="shared" si="185"/>
        <v>4.000000000000001E-3</v>
      </c>
      <c r="BD165">
        <f t="shared" si="186"/>
        <v>4.000000000000001E-3</v>
      </c>
      <c r="BE165">
        <f t="shared" si="187"/>
        <v>878.04099864762316</v>
      </c>
      <c r="BF165">
        <f t="shared" si="188"/>
        <v>331.08391731791795</v>
      </c>
      <c r="BG165">
        <f t="shared" si="189"/>
        <v>122.23739781848535</v>
      </c>
      <c r="BH165">
        <f t="shared" si="191"/>
        <v>773.44917860532655</v>
      </c>
      <c r="BI165">
        <f t="shared" si="192"/>
        <v>106.70294614407078</v>
      </c>
      <c r="BJ165">
        <f t="shared" si="193"/>
        <v>32.57656598585249</v>
      </c>
      <c r="BK165" s="7">
        <f t="shared" si="194"/>
        <v>3.9517550547665231E-2</v>
      </c>
      <c r="BL165" s="8">
        <f>BL$3*temperature!$I275+BL$4*temperature!$I275^2</f>
        <v>-17.314491092568804</v>
      </c>
      <c r="BM165" s="8">
        <f>BM$3*temperature!$I275+BM$4*temperature!$I275^2</f>
        <v>-16.087293535565461</v>
      </c>
      <c r="BN165" s="8">
        <f>BN$3*temperature!$I275+BN$4*temperature!$I275^2</f>
        <v>-14.835826309744096</v>
      </c>
      <c r="BO165" s="8"/>
      <c r="BP165" s="8"/>
      <c r="BQ165" s="8"/>
    </row>
    <row r="166" spans="1:69" x14ac:dyDescent="0.3">
      <c r="A166">
        <f t="shared" si="141"/>
        <v>2120</v>
      </c>
      <c r="B166" s="4">
        <f t="shared" si="142"/>
        <v>1165.0834011815741</v>
      </c>
      <c r="C166" s="4">
        <f t="shared" si="143"/>
        <v>2962.5552809227452</v>
      </c>
      <c r="D166" s="4">
        <f t="shared" si="144"/>
        <v>4365.0982976842333</v>
      </c>
      <c r="E166" s="11">
        <f t="shared" si="145"/>
        <v>1.4562118266135821E-5</v>
      </c>
      <c r="F166" s="11">
        <f t="shared" si="146"/>
        <v>2.868834945412727E-5</v>
      </c>
      <c r="G166" s="11">
        <f t="shared" si="147"/>
        <v>5.8566244904665905E-5</v>
      </c>
      <c r="H166" s="4">
        <f t="shared" si="148"/>
        <v>221437.10066436129</v>
      </c>
      <c r="I166" s="4">
        <f t="shared" si="149"/>
        <v>83686.949381750193</v>
      </c>
      <c r="J166" s="4">
        <f t="shared" si="150"/>
        <v>30867.417389337774</v>
      </c>
      <c r="K166" s="4">
        <f t="shared" si="151"/>
        <v>190061.15823106735</v>
      </c>
      <c r="L166" s="4">
        <f t="shared" si="152"/>
        <v>28248.232166551938</v>
      </c>
      <c r="M166" s="4">
        <f t="shared" si="153"/>
        <v>7071.4140402550656</v>
      </c>
      <c r="N166" s="11">
        <f t="shared" si="154"/>
        <v>8.7632648549493819E-3</v>
      </c>
      <c r="O166" s="11">
        <f t="shared" si="155"/>
        <v>1.1037313900319257E-2</v>
      </c>
      <c r="P166" s="11">
        <f t="shared" si="156"/>
        <v>1.0021818439362562E-2</v>
      </c>
      <c r="Q166" s="4">
        <f t="shared" si="157"/>
        <v>9502.8268007551469</v>
      </c>
      <c r="R166" s="4">
        <f t="shared" si="158"/>
        <v>13028.238409711677</v>
      </c>
      <c r="S166" s="4">
        <f t="shared" si="159"/>
        <v>6909.9934712565027</v>
      </c>
      <c r="T166" s="4">
        <f t="shared" si="160"/>
        <v>42.914338980435176</v>
      </c>
      <c r="U166" s="4">
        <f t="shared" si="161"/>
        <v>155.67825695594988</v>
      </c>
      <c r="V166" s="4">
        <f t="shared" si="162"/>
        <v>223.86043458379365</v>
      </c>
      <c r="W166" s="11">
        <f t="shared" si="163"/>
        <v>-1.0734613539272964E-2</v>
      </c>
      <c r="X166" s="11">
        <f t="shared" si="164"/>
        <v>-1.217998157191269E-2</v>
      </c>
      <c r="Y166" s="11">
        <f t="shared" si="165"/>
        <v>-9.7425357312937999E-3</v>
      </c>
      <c r="Z166" s="4">
        <f t="shared" si="178"/>
        <v>11284.107381560787</v>
      </c>
      <c r="AA166" s="4">
        <f t="shared" si="179"/>
        <v>31002.489146030057</v>
      </c>
      <c r="AB166" s="4">
        <f t="shared" si="180"/>
        <v>37903.629502767268</v>
      </c>
      <c r="AC166" s="12">
        <f t="shared" si="166"/>
        <v>1.4812651526764906</v>
      </c>
      <c r="AD166" s="12">
        <f t="shared" si="167"/>
        <v>2.9708337293257738</v>
      </c>
      <c r="AE166" s="12">
        <f t="shared" si="168"/>
        <v>6.8583159545549695</v>
      </c>
      <c r="AF166" s="11">
        <f t="shared" si="169"/>
        <v>-4.0504037456468023E-3</v>
      </c>
      <c r="AG166" s="11">
        <f t="shared" si="170"/>
        <v>2.9673830763510267E-4</v>
      </c>
      <c r="AH166" s="11">
        <f t="shared" si="171"/>
        <v>9.7937136394747881E-3</v>
      </c>
      <c r="AI166" s="1">
        <f t="shared" si="135"/>
        <v>404177.93096945452</v>
      </c>
      <c r="AJ166" s="1">
        <f t="shared" si="136"/>
        <v>149372.96666754218</v>
      </c>
      <c r="AK166" s="1">
        <f t="shared" si="137"/>
        <v>55610.600058488482</v>
      </c>
      <c r="AL166" s="10">
        <f t="shared" si="172"/>
        <v>59.236708221965394</v>
      </c>
      <c r="AM166" s="10">
        <f t="shared" si="173"/>
        <v>12.948242570498605</v>
      </c>
      <c r="AN166" s="10">
        <f t="shared" si="174"/>
        <v>4.267899826728252</v>
      </c>
      <c r="AO166" s="7">
        <f t="shared" si="175"/>
        <v>6.8262733541365255E-3</v>
      </c>
      <c r="AP166" s="7">
        <f t="shared" si="176"/>
        <v>8.5993040202803472E-3</v>
      </c>
      <c r="AQ166" s="7">
        <f t="shared" si="177"/>
        <v>7.8006537574388168E-3</v>
      </c>
      <c r="AR166" s="1">
        <f t="shared" si="183"/>
        <v>221437.10066436129</v>
      </c>
      <c r="AS166" s="1">
        <f t="shared" si="181"/>
        <v>83686.949381750193</v>
      </c>
      <c r="AT166" s="1">
        <f t="shared" si="182"/>
        <v>30867.417389337774</v>
      </c>
      <c r="AU166" s="1">
        <f t="shared" si="138"/>
        <v>44287.420132872263</v>
      </c>
      <c r="AV166" s="1">
        <f t="shared" si="139"/>
        <v>16737.38987635004</v>
      </c>
      <c r="AW166" s="1">
        <f t="shared" si="140"/>
        <v>6173.4834778675549</v>
      </c>
      <c r="AX166">
        <v>0.2</v>
      </c>
      <c r="AY166">
        <v>0.2</v>
      </c>
      <c r="AZ166">
        <v>0.2</v>
      </c>
      <c r="BA166">
        <f t="shared" si="184"/>
        <v>0.2</v>
      </c>
      <c r="BB166">
        <f t="shared" si="190"/>
        <v>4.000000000000001E-3</v>
      </c>
      <c r="BC166">
        <f t="shared" si="185"/>
        <v>4.000000000000001E-3</v>
      </c>
      <c r="BD166">
        <f t="shared" si="186"/>
        <v>4.000000000000001E-3</v>
      </c>
      <c r="BE166">
        <f t="shared" si="187"/>
        <v>885.74840265744535</v>
      </c>
      <c r="BF166">
        <f t="shared" si="188"/>
        <v>334.74779752700084</v>
      </c>
      <c r="BG166">
        <f t="shared" si="189"/>
        <v>123.46966955735112</v>
      </c>
      <c r="BH166">
        <f t="shared" si="191"/>
        <v>784.95212133911025</v>
      </c>
      <c r="BI166">
        <f t="shared" si="192"/>
        <v>107.97449067726426</v>
      </c>
      <c r="BJ166">
        <f t="shared" si="193"/>
        <v>32.574629706196561</v>
      </c>
      <c r="BK166" s="7">
        <f t="shared" si="194"/>
        <v>3.9424157608581617E-2</v>
      </c>
      <c r="BL166" s="8">
        <f>BL$3*temperature!$I276+BL$4*temperature!$I276^2</f>
        <v>-17.795742142956364</v>
      </c>
      <c r="BM166" s="8">
        <f>BM$3*temperature!$I276+BM$4*temperature!$I276^2</f>
        <v>-16.469153243377917</v>
      </c>
      <c r="BN166" s="8">
        <f>BN$3*temperature!$I276+BN$4*temperature!$I276^2</f>
        <v>-15.141798379881527</v>
      </c>
      <c r="BO166" s="8"/>
      <c r="BP166" s="8"/>
      <c r="BQ166" s="8"/>
    </row>
    <row r="167" spans="1:69" x14ac:dyDescent="0.3">
      <c r="A167">
        <f t="shared" si="141"/>
        <v>2121</v>
      </c>
      <c r="B167" s="4">
        <f t="shared" si="142"/>
        <v>1165.0995189597381</v>
      </c>
      <c r="C167" s="4">
        <f t="shared" si="143"/>
        <v>2962.6360222028625</v>
      </c>
      <c r="D167" s="4">
        <f t="shared" si="144"/>
        <v>4365.3411627293717</v>
      </c>
      <c r="E167" s="11">
        <f t="shared" si="145"/>
        <v>1.3834012352829029E-5</v>
      </c>
      <c r="F167" s="11">
        <f t="shared" si="146"/>
        <v>2.7253931981420906E-5</v>
      </c>
      <c r="G167" s="11">
        <f t="shared" si="147"/>
        <v>5.5637932659432604E-5</v>
      </c>
      <c r="H167" s="4">
        <f t="shared" si="148"/>
        <v>223361.29769521634</v>
      </c>
      <c r="I167" s="4">
        <f t="shared" si="149"/>
        <v>84603.692849522558</v>
      </c>
      <c r="J167" s="4">
        <f t="shared" si="150"/>
        <v>31175.39512908176</v>
      </c>
      <c r="K167" s="4">
        <f t="shared" si="151"/>
        <v>191710.05914983555</v>
      </c>
      <c r="L167" s="4">
        <f t="shared" si="152"/>
        <v>28556.897376349203</v>
      </c>
      <c r="M167" s="4">
        <f t="shared" si="153"/>
        <v>7141.5712923545607</v>
      </c>
      <c r="N167" s="11">
        <f t="shared" si="154"/>
        <v>8.6756333283182219E-3</v>
      </c>
      <c r="O167" s="11">
        <f t="shared" si="155"/>
        <v>1.0926885901297201E-2</v>
      </c>
      <c r="P167" s="11">
        <f t="shared" si="156"/>
        <v>9.9212479569312784E-3</v>
      </c>
      <c r="Q167" s="4">
        <f t="shared" si="157"/>
        <v>9482.5068535433456</v>
      </c>
      <c r="R167" s="4">
        <f t="shared" si="158"/>
        <v>13010.533440369274</v>
      </c>
      <c r="S167" s="4">
        <f t="shared" si="159"/>
        <v>6910.944953938827</v>
      </c>
      <c r="T167" s="4">
        <f t="shared" si="160"/>
        <v>42.453670136186844</v>
      </c>
      <c r="U167" s="4">
        <f t="shared" si="161"/>
        <v>153.78209865507893</v>
      </c>
      <c r="V167" s="4">
        <f t="shared" si="162"/>
        <v>221.67946630103808</v>
      </c>
      <c r="W167" s="11">
        <f t="shared" si="163"/>
        <v>-1.0734613539272964E-2</v>
      </c>
      <c r="X167" s="11">
        <f t="shared" si="164"/>
        <v>-1.217998157191269E-2</v>
      </c>
      <c r="Y167" s="11">
        <f t="shared" si="165"/>
        <v>-9.7425357312937999E-3</v>
      </c>
      <c r="Z167" s="4">
        <f t="shared" si="178"/>
        <v>11215.353498875789</v>
      </c>
      <c r="AA167" s="4">
        <f t="shared" si="179"/>
        <v>30972.972221901404</v>
      </c>
      <c r="AB167" s="4">
        <f t="shared" si="180"/>
        <v>38284.041243515174</v>
      </c>
      <c r="AC167" s="12">
        <f t="shared" si="166"/>
        <v>1.4752654307537936</v>
      </c>
      <c r="AD167" s="12">
        <f t="shared" si="167"/>
        <v>2.9717152894988792</v>
      </c>
      <c r="AE167" s="12">
        <f t="shared" si="168"/>
        <v>6.9254843370629224</v>
      </c>
      <c r="AF167" s="11">
        <f t="shared" si="169"/>
        <v>-4.0504037456468023E-3</v>
      </c>
      <c r="AG167" s="11">
        <f t="shared" si="170"/>
        <v>2.9673830763510267E-4</v>
      </c>
      <c r="AH167" s="11">
        <f t="shared" si="171"/>
        <v>9.7937136394747881E-3</v>
      </c>
      <c r="AI167" s="1">
        <f t="shared" si="135"/>
        <v>408047.55800538132</v>
      </c>
      <c r="AJ167" s="1">
        <f t="shared" si="136"/>
        <v>151173.059877138</v>
      </c>
      <c r="AK167" s="1">
        <f t="shared" si="137"/>
        <v>56223.023530507191</v>
      </c>
      <c r="AL167" s="10">
        <f t="shared" si="172"/>
        <v>59.637030525258531</v>
      </c>
      <c r="AM167" s="10">
        <f t="shared" si="173"/>
        <v>13.058474986146738</v>
      </c>
      <c r="AN167" s="10">
        <f t="shared" si="174"/>
        <v>4.3008593114597948</v>
      </c>
      <c r="AO167" s="7">
        <f t="shared" si="175"/>
        <v>6.7580106205951604E-3</v>
      </c>
      <c r="AP167" s="7">
        <f t="shared" si="176"/>
        <v>8.5133109800775431E-3</v>
      </c>
      <c r="AQ167" s="7">
        <f t="shared" si="177"/>
        <v>7.7226472198644288E-3</v>
      </c>
      <c r="AR167" s="1">
        <f t="shared" si="183"/>
        <v>223361.29769521634</v>
      </c>
      <c r="AS167" s="1">
        <f t="shared" si="181"/>
        <v>84603.692849522558</v>
      </c>
      <c r="AT167" s="1">
        <f t="shared" si="182"/>
        <v>31175.39512908176</v>
      </c>
      <c r="AU167" s="1">
        <f t="shared" si="138"/>
        <v>44672.259539043269</v>
      </c>
      <c r="AV167" s="1">
        <f t="shared" si="139"/>
        <v>16920.738569904512</v>
      </c>
      <c r="AW167" s="1">
        <f t="shared" si="140"/>
        <v>6235.0790258163524</v>
      </c>
      <c r="AX167">
        <v>0.2</v>
      </c>
      <c r="AY167">
        <v>0.2</v>
      </c>
      <c r="AZ167">
        <v>0.2</v>
      </c>
      <c r="BA167">
        <f t="shared" si="184"/>
        <v>0.2</v>
      </c>
      <c r="BB167">
        <f t="shared" si="190"/>
        <v>4.000000000000001E-3</v>
      </c>
      <c r="BC167">
        <f t="shared" si="185"/>
        <v>4.000000000000001E-3</v>
      </c>
      <c r="BD167">
        <f t="shared" si="186"/>
        <v>4.000000000000001E-3</v>
      </c>
      <c r="BE167">
        <f t="shared" si="187"/>
        <v>893.44519078086557</v>
      </c>
      <c r="BF167">
        <f t="shared" si="188"/>
        <v>338.41477139809029</v>
      </c>
      <c r="BG167">
        <f t="shared" si="189"/>
        <v>124.70158051632707</v>
      </c>
      <c r="BH167">
        <f t="shared" si="191"/>
        <v>796.62686590344504</v>
      </c>
      <c r="BI167">
        <f t="shared" si="192"/>
        <v>109.26131627716137</v>
      </c>
      <c r="BJ167">
        <f t="shared" si="193"/>
        <v>32.572731735171743</v>
      </c>
      <c r="BK167" s="7">
        <f t="shared" si="194"/>
        <v>3.9331643465640304E-2</v>
      </c>
      <c r="BL167" s="8">
        <f>BL$3*temperature!$I277+BL$4*temperature!$I277^2</f>
        <v>-18.281347373029103</v>
      </c>
      <c r="BM167" s="8">
        <f>BM$3*temperature!$I277+BM$4*temperature!$I277^2</f>
        <v>-16.854171176177978</v>
      </c>
      <c r="BN167" s="8">
        <f>BN$3*temperature!$I277+BN$4*temperature!$I277^2</f>
        <v>-15.450055260848272</v>
      </c>
      <c r="BO167" s="8"/>
      <c r="BP167" s="8"/>
      <c r="BQ167" s="8"/>
    </row>
    <row r="168" spans="1:69" x14ac:dyDescent="0.3">
      <c r="A168">
        <f t="shared" si="141"/>
        <v>2122</v>
      </c>
      <c r="B168" s="4">
        <f t="shared" si="142"/>
        <v>1165.1148310608187</v>
      </c>
      <c r="C168" s="4">
        <f t="shared" si="143"/>
        <v>2962.7127285094657</v>
      </c>
      <c r="D168" s="4">
        <f t="shared" si="144"/>
        <v>4365.5718973591365</v>
      </c>
      <c r="E168" s="11">
        <f t="shared" si="145"/>
        <v>1.3142311735187577E-5</v>
      </c>
      <c r="F168" s="11">
        <f t="shared" si="146"/>
        <v>2.5891235382349859E-5</v>
      </c>
      <c r="G168" s="11">
        <f t="shared" si="147"/>
        <v>5.2856036026460972E-5</v>
      </c>
      <c r="H168" s="4">
        <f t="shared" si="148"/>
        <v>225282.68227779469</v>
      </c>
      <c r="I168" s="4">
        <f t="shared" si="149"/>
        <v>85521.113483710229</v>
      </c>
      <c r="J168" s="4">
        <f t="shared" si="150"/>
        <v>31483.254647687681</v>
      </c>
      <c r="K168" s="4">
        <f t="shared" si="151"/>
        <v>193356.63427499105</v>
      </c>
      <c r="L168" s="4">
        <f t="shared" si="152"/>
        <v>28865.813637873598</v>
      </c>
      <c r="M168" s="4">
        <f t="shared" si="153"/>
        <v>7211.7136970605916</v>
      </c>
      <c r="N168" s="11">
        <f t="shared" si="154"/>
        <v>8.5888822550963528E-3</v>
      </c>
      <c r="O168" s="11">
        <f t="shared" si="155"/>
        <v>1.0817570881500593E-2</v>
      </c>
      <c r="P168" s="11">
        <f t="shared" si="156"/>
        <v>9.8217047530033685E-3</v>
      </c>
      <c r="Q168" s="4">
        <f t="shared" si="157"/>
        <v>9461.4100137883397</v>
      </c>
      <c r="R168" s="4">
        <f t="shared" si="158"/>
        <v>12991.429866537179</v>
      </c>
      <c r="S168" s="4">
        <f t="shared" si="159"/>
        <v>6911.1960691714512</v>
      </c>
      <c r="T168" s="4">
        <f t="shared" si="160"/>
        <v>41.997946393951104</v>
      </c>
      <c r="U168" s="4">
        <f t="shared" si="161"/>
        <v>151.90903552737001</v>
      </c>
      <c r="V168" s="4">
        <f t="shared" si="162"/>
        <v>219.51974617970606</v>
      </c>
      <c r="W168" s="11">
        <f t="shared" si="163"/>
        <v>-1.0734613539272964E-2</v>
      </c>
      <c r="X168" s="11">
        <f t="shared" si="164"/>
        <v>-1.217998157191269E-2</v>
      </c>
      <c r="Y168" s="11">
        <f t="shared" si="165"/>
        <v>-9.7425357312937999E-3</v>
      </c>
      <c r="Z168" s="4">
        <f t="shared" si="178"/>
        <v>11146.0420726995</v>
      </c>
      <c r="AA168" s="4">
        <f t="shared" si="179"/>
        <v>30940.059296683154</v>
      </c>
      <c r="AB168" s="4">
        <f t="shared" si="180"/>
        <v>38664.307391518429</v>
      </c>
      <c r="AC168" s="12">
        <f t="shared" si="166"/>
        <v>1.4692900101272452</v>
      </c>
      <c r="AD168" s="12">
        <f t="shared" si="167"/>
        <v>2.9725971112646583</v>
      </c>
      <c r="AE168" s="12">
        <f t="shared" si="168"/>
        <v>6.9933105474747848</v>
      </c>
      <c r="AF168" s="11">
        <f t="shared" si="169"/>
        <v>-4.0504037456468023E-3</v>
      </c>
      <c r="AG168" s="11">
        <f t="shared" si="170"/>
        <v>2.9673830763510267E-4</v>
      </c>
      <c r="AH168" s="11">
        <f t="shared" si="171"/>
        <v>9.7937136394747881E-3</v>
      </c>
      <c r="AI168" s="1">
        <f t="shared" si="135"/>
        <v>411915.06174388644</v>
      </c>
      <c r="AJ168" s="1">
        <f t="shared" si="136"/>
        <v>152976.49245932873</v>
      </c>
      <c r="AK168" s="1">
        <f t="shared" si="137"/>
        <v>56835.800203272825</v>
      </c>
      <c r="AL168" s="10">
        <f t="shared" si="172"/>
        <v>60.036027934072273</v>
      </c>
      <c r="AM168" s="10">
        <f t="shared" si="173"/>
        <v>13.168534136044544</v>
      </c>
      <c r="AN168" s="10">
        <f t="shared" si="174"/>
        <v>4.3337411904724208</v>
      </c>
      <c r="AO168" s="7">
        <f t="shared" si="175"/>
        <v>6.690430514389209E-3</v>
      </c>
      <c r="AP168" s="7">
        <f t="shared" si="176"/>
        <v>8.4281778702767676E-3</v>
      </c>
      <c r="AQ168" s="7">
        <f t="shared" si="177"/>
        <v>7.6454207476657843E-3</v>
      </c>
      <c r="AR168" s="1">
        <f t="shared" si="183"/>
        <v>225282.68227779469</v>
      </c>
      <c r="AS168" s="1">
        <f t="shared" si="181"/>
        <v>85521.113483710229</v>
      </c>
      <c r="AT168" s="1">
        <f t="shared" si="182"/>
        <v>31483.254647687681</v>
      </c>
      <c r="AU168" s="1">
        <f t="shared" si="138"/>
        <v>45056.53645555894</v>
      </c>
      <c r="AV168" s="1">
        <f t="shared" si="139"/>
        <v>17104.222696742047</v>
      </c>
      <c r="AW168" s="1">
        <f t="shared" si="140"/>
        <v>6296.6509295375363</v>
      </c>
      <c r="AX168">
        <v>0.2</v>
      </c>
      <c r="AY168">
        <v>0.2</v>
      </c>
      <c r="AZ168">
        <v>0.2</v>
      </c>
      <c r="BA168">
        <f t="shared" si="184"/>
        <v>0.20000000000000004</v>
      </c>
      <c r="BB168">
        <f t="shared" si="190"/>
        <v>4.000000000000001E-3</v>
      </c>
      <c r="BC168">
        <f t="shared" si="185"/>
        <v>4.000000000000001E-3</v>
      </c>
      <c r="BD168">
        <f t="shared" si="186"/>
        <v>4.000000000000001E-3</v>
      </c>
      <c r="BE168">
        <f t="shared" si="187"/>
        <v>901.13072911117899</v>
      </c>
      <c r="BF168">
        <f t="shared" si="188"/>
        <v>342.08445393484101</v>
      </c>
      <c r="BG168">
        <f t="shared" si="189"/>
        <v>125.93301859075076</v>
      </c>
      <c r="BH168">
        <f t="shared" si="191"/>
        <v>808.47598029291373</v>
      </c>
      <c r="BI168">
        <f t="shared" si="192"/>
        <v>110.56360644128218</v>
      </c>
      <c r="BJ168">
        <f t="shared" si="193"/>
        <v>32.570871454010828</v>
      </c>
      <c r="BK168" s="7">
        <f t="shared" si="194"/>
        <v>3.9240001498931115E-2</v>
      </c>
      <c r="BL168" s="8">
        <f>BL$3*temperature!$I278+BL$4*temperature!$I278^2</f>
        <v>-18.771239117248715</v>
      </c>
      <c r="BM168" s="8">
        <f>BM$3*temperature!$I278+BM$4*temperature!$I278^2</f>
        <v>-17.242295662598092</v>
      </c>
      <c r="BN168" s="8">
        <f>BN$3*temperature!$I278+BN$4*temperature!$I278^2</f>
        <v>-15.760557222821994</v>
      </c>
      <c r="BO168" s="8"/>
      <c r="BP168" s="8"/>
      <c r="BQ168" s="8"/>
    </row>
    <row r="169" spans="1:69" x14ac:dyDescent="0.3">
      <c r="A169">
        <f t="shared" si="141"/>
        <v>2123</v>
      </c>
      <c r="B169" s="4">
        <f t="shared" si="142"/>
        <v>1165.12937774802</v>
      </c>
      <c r="C169" s="4">
        <f t="shared" si="143"/>
        <v>2962.7856013874584</v>
      </c>
      <c r="D169" s="4">
        <f t="shared" si="144"/>
        <v>4365.791106843345</v>
      </c>
      <c r="E169" s="11">
        <f t="shared" si="145"/>
        <v>1.2485196148428198E-5</v>
      </c>
      <c r="F169" s="11">
        <f t="shared" si="146"/>
        <v>2.4596673613232366E-5</v>
      </c>
      <c r="G169" s="11">
        <f t="shared" si="147"/>
        <v>5.0213234225137924E-5</v>
      </c>
      <c r="H169" s="4">
        <f t="shared" si="148"/>
        <v>227201.09811922762</v>
      </c>
      <c r="I169" s="4">
        <f t="shared" si="149"/>
        <v>86439.115699763192</v>
      </c>
      <c r="J169" s="4">
        <f t="shared" si="150"/>
        <v>31790.968167695424</v>
      </c>
      <c r="K169" s="4">
        <f t="shared" si="151"/>
        <v>195000.74623331995</v>
      </c>
      <c r="L169" s="4">
        <f t="shared" si="152"/>
        <v>29174.947947392535</v>
      </c>
      <c r="M169" s="4">
        <f t="shared" si="153"/>
        <v>7281.8344693275212</v>
      </c>
      <c r="N169" s="11">
        <f t="shared" si="154"/>
        <v>8.5030025708383583E-3</v>
      </c>
      <c r="O169" s="11">
        <f t="shared" si="155"/>
        <v>1.0709357213937398E-2</v>
      </c>
      <c r="P169" s="11">
        <f t="shared" si="156"/>
        <v>9.7231774876906929E-3</v>
      </c>
      <c r="Q169" s="4">
        <f t="shared" si="157"/>
        <v>9439.5500767024132</v>
      </c>
      <c r="R169" s="4">
        <f t="shared" si="158"/>
        <v>12970.948788507747</v>
      </c>
      <c r="S169" s="4">
        <f t="shared" si="159"/>
        <v>6910.7545878954379</v>
      </c>
      <c r="T169" s="4">
        <f t="shared" si="160"/>
        <v>41.547114669968934</v>
      </c>
      <c r="U169" s="4">
        <f t="shared" si="161"/>
        <v>150.05878627403962</v>
      </c>
      <c r="V169" s="4">
        <f t="shared" si="162"/>
        <v>217.38106720882573</v>
      </c>
      <c r="W169" s="11">
        <f t="shared" si="163"/>
        <v>-1.0734613539272964E-2</v>
      </c>
      <c r="X169" s="11">
        <f t="shared" si="164"/>
        <v>-1.217998157191269E-2</v>
      </c>
      <c r="Y169" s="11">
        <f t="shared" si="165"/>
        <v>-9.7425357312937999E-3</v>
      </c>
      <c r="Z169" s="4">
        <f t="shared" si="178"/>
        <v>11076.198642931224</v>
      </c>
      <c r="AA169" s="4">
        <f t="shared" si="179"/>
        <v>30903.797134049652</v>
      </c>
      <c r="AB169" s="4">
        <f t="shared" si="180"/>
        <v>39044.393206825982</v>
      </c>
      <c r="AC169" s="12">
        <f t="shared" si="166"/>
        <v>1.4633387923667844</v>
      </c>
      <c r="AD169" s="12">
        <f t="shared" si="167"/>
        <v>2.9734791947007362</v>
      </c>
      <c r="AE169" s="12">
        <f t="shared" si="168"/>
        <v>7.0618010283686719</v>
      </c>
      <c r="AF169" s="11">
        <f t="shared" si="169"/>
        <v>-4.0504037456468023E-3</v>
      </c>
      <c r="AG169" s="11">
        <f t="shared" si="170"/>
        <v>2.9673830763510267E-4</v>
      </c>
      <c r="AH169" s="11">
        <f t="shared" si="171"/>
        <v>9.7937136394747881E-3</v>
      </c>
      <c r="AI169" s="1">
        <f t="shared" si="135"/>
        <v>415780.09202505677</v>
      </c>
      <c r="AJ169" s="1">
        <f t="shared" si="136"/>
        <v>154783.0659101379</v>
      </c>
      <c r="AK169" s="1">
        <f t="shared" si="137"/>
        <v>57448.871112483081</v>
      </c>
      <c r="AL169" s="10">
        <f t="shared" si="172"/>
        <v>60.433678138592583</v>
      </c>
      <c r="AM169" s="10">
        <f t="shared" si="173"/>
        <v>13.278411016554045</v>
      </c>
      <c r="AN169" s="10">
        <f t="shared" si="174"/>
        <v>4.3665431325369468</v>
      </c>
      <c r="AO169" s="7">
        <f t="shared" si="175"/>
        <v>6.6235262092453166E-3</v>
      </c>
      <c r="AP169" s="7">
        <f t="shared" si="176"/>
        <v>8.3438960915740001E-3</v>
      </c>
      <c r="AQ169" s="7">
        <f t="shared" si="177"/>
        <v>7.5689665401891268E-3</v>
      </c>
      <c r="AR169" s="1">
        <f t="shared" si="183"/>
        <v>227201.09811922762</v>
      </c>
      <c r="AS169" s="1">
        <f t="shared" si="181"/>
        <v>86439.115699763192</v>
      </c>
      <c r="AT169" s="1">
        <f t="shared" si="182"/>
        <v>31790.968167695424</v>
      </c>
      <c r="AU169" s="1">
        <f t="shared" si="138"/>
        <v>45440.219623845529</v>
      </c>
      <c r="AV169" s="1">
        <f t="shared" si="139"/>
        <v>17287.823139952638</v>
      </c>
      <c r="AW169" s="1">
        <f t="shared" si="140"/>
        <v>6358.1936335390856</v>
      </c>
      <c r="AX169">
        <v>0.2</v>
      </c>
      <c r="AY169">
        <v>0.2</v>
      </c>
      <c r="AZ169">
        <v>0.2</v>
      </c>
      <c r="BA169">
        <f t="shared" si="184"/>
        <v>0.2</v>
      </c>
      <c r="BB169">
        <f t="shared" si="190"/>
        <v>4.000000000000001E-3</v>
      </c>
      <c r="BC169">
        <f t="shared" si="185"/>
        <v>4.000000000000001E-3</v>
      </c>
      <c r="BD169">
        <f t="shared" si="186"/>
        <v>4.000000000000001E-3</v>
      </c>
      <c r="BE169">
        <f t="shared" si="187"/>
        <v>908.80439247691072</v>
      </c>
      <c r="BF169">
        <f t="shared" si="188"/>
        <v>345.75646279905283</v>
      </c>
      <c r="BG169">
        <f t="shared" si="189"/>
        <v>127.16387267078173</v>
      </c>
      <c r="BH169">
        <f t="shared" si="191"/>
        <v>820.50207094913856</v>
      </c>
      <c r="BI169">
        <f t="shared" si="192"/>
        <v>111.88154688541495</v>
      </c>
      <c r="BJ169">
        <f t="shared" si="193"/>
        <v>32.569048261851371</v>
      </c>
      <c r="BK169" s="7">
        <f t="shared" si="194"/>
        <v>3.914922505395399E-2</v>
      </c>
      <c r="BL169" s="8">
        <f>BL$3*temperature!$I279+BL$4*temperature!$I279^2</f>
        <v>-19.265349434411778</v>
      </c>
      <c r="BM169" s="8">
        <f>BM$3*temperature!$I279+BM$4*temperature!$I279^2</f>
        <v>-17.633474881683497</v>
      </c>
      <c r="BN169" s="8">
        <f>BN$3*temperature!$I279+BN$4*temperature!$I279^2</f>
        <v>-16.073264473398577</v>
      </c>
      <c r="BO169" s="8"/>
      <c r="BP169" s="8"/>
      <c r="BQ169" s="8"/>
    </row>
    <row r="170" spans="1:69" x14ac:dyDescent="0.3">
      <c r="A170">
        <f t="shared" si="141"/>
        <v>2124</v>
      </c>
      <c r="B170" s="4">
        <f t="shared" si="142"/>
        <v>1165.1431972733985</v>
      </c>
      <c r="C170" s="4">
        <f t="shared" si="143"/>
        <v>2962.8548323243604</v>
      </c>
      <c r="D170" s="4">
        <f t="shared" si="144"/>
        <v>4365.9993663101995</v>
      </c>
      <c r="E170" s="11">
        <f t="shared" si="145"/>
        <v>1.1860936341006788E-5</v>
      </c>
      <c r="F170" s="11">
        <f t="shared" si="146"/>
        <v>2.3366839932570747E-5</v>
      </c>
      <c r="G170" s="11">
        <f t="shared" si="147"/>
        <v>4.7702572513881028E-5</v>
      </c>
      <c r="H170" s="4">
        <f t="shared" si="148"/>
        <v>229116.39112929234</v>
      </c>
      <c r="I170" s="4">
        <f t="shared" si="149"/>
        <v>87357.604603753178</v>
      </c>
      <c r="J170" s="4">
        <f t="shared" si="150"/>
        <v>32098.508167219741</v>
      </c>
      <c r="K170" s="4">
        <f t="shared" si="151"/>
        <v>196642.25965139514</v>
      </c>
      <c r="L170" s="4">
        <f t="shared" si="152"/>
        <v>29484.267555296025</v>
      </c>
      <c r="M170" s="4">
        <f t="shared" si="153"/>
        <v>7351.9268955705056</v>
      </c>
      <c r="N170" s="11">
        <f t="shared" si="154"/>
        <v>8.4179853143284689E-3</v>
      </c>
      <c r="O170" s="11">
        <f t="shared" si="155"/>
        <v>1.0602233411392659E-2</v>
      </c>
      <c r="P170" s="11">
        <f t="shared" si="156"/>
        <v>9.6256549827145044E-3</v>
      </c>
      <c r="Q170" s="4">
        <f t="shared" si="157"/>
        <v>9416.9408471793013</v>
      </c>
      <c r="R170" s="4">
        <f t="shared" si="158"/>
        <v>12949.111467091214</v>
      </c>
      <c r="S170" s="4">
        <f t="shared" si="159"/>
        <v>6909.6283663204713</v>
      </c>
      <c r="T170" s="4">
        <f t="shared" si="160"/>
        <v>41.101122450314961</v>
      </c>
      <c r="U170" s="4">
        <f t="shared" si="161"/>
        <v>148.23107302251825</v>
      </c>
      <c r="V170" s="4">
        <f t="shared" si="162"/>
        <v>215.26322439423697</v>
      </c>
      <c r="W170" s="11">
        <f t="shared" si="163"/>
        <v>-1.0734613539272964E-2</v>
      </c>
      <c r="X170" s="11">
        <f t="shared" si="164"/>
        <v>-1.217998157191269E-2</v>
      </c>
      <c r="Y170" s="11">
        <f t="shared" si="165"/>
        <v>-9.7425357312937999E-3</v>
      </c>
      <c r="Z170" s="4">
        <f t="shared" si="178"/>
        <v>11005.848424363667</v>
      </c>
      <c r="AA170" s="4">
        <f t="shared" si="179"/>
        <v>30864.23296988181</v>
      </c>
      <c r="AB170" s="4">
        <f t="shared" si="180"/>
        <v>39424.264264057514</v>
      </c>
      <c r="AC170" s="12">
        <f t="shared" si="166"/>
        <v>1.4574116794410317</v>
      </c>
      <c r="AD170" s="12">
        <f t="shared" si="167"/>
        <v>2.97436153988476</v>
      </c>
      <c r="AE170" s="12">
        <f t="shared" si="168"/>
        <v>7.1309622854194634</v>
      </c>
      <c r="AF170" s="11">
        <f t="shared" si="169"/>
        <v>-4.0504037456468023E-3</v>
      </c>
      <c r="AG170" s="11">
        <f t="shared" si="170"/>
        <v>2.9673830763510267E-4</v>
      </c>
      <c r="AH170" s="11">
        <f t="shared" si="171"/>
        <v>9.7937136394747881E-3</v>
      </c>
      <c r="AI170" s="1">
        <f t="shared" si="135"/>
        <v>419642.30244639661</v>
      </c>
      <c r="AJ170" s="1">
        <f t="shared" si="136"/>
        <v>156592.58245907674</v>
      </c>
      <c r="AK170" s="1">
        <f t="shared" si="137"/>
        <v>58062.177634773856</v>
      </c>
      <c r="AL170" s="10">
        <f t="shared" si="172"/>
        <v>60.829959349153931</v>
      </c>
      <c r="AM170" s="10">
        <f t="shared" si="173"/>
        <v>13.388096761519549</v>
      </c>
      <c r="AN170" s="10">
        <f t="shared" si="174"/>
        <v>4.3992628492147468</v>
      </c>
      <c r="AO170" s="7">
        <f t="shared" si="175"/>
        <v>6.5572909471528634E-3</v>
      </c>
      <c r="AP170" s="7">
        <f t="shared" si="176"/>
        <v>8.2604571306582608E-3</v>
      </c>
      <c r="AQ170" s="7">
        <f t="shared" si="177"/>
        <v>7.4932768747872358E-3</v>
      </c>
      <c r="AR170" s="1">
        <f t="shared" si="183"/>
        <v>229116.39112929234</v>
      </c>
      <c r="AS170" s="1">
        <f t="shared" si="181"/>
        <v>87357.604603753178</v>
      </c>
      <c r="AT170" s="1">
        <f t="shared" si="182"/>
        <v>32098.508167219741</v>
      </c>
      <c r="AU170" s="1">
        <f t="shared" si="138"/>
        <v>45823.27822585847</v>
      </c>
      <c r="AV170" s="1">
        <f t="shared" si="139"/>
        <v>17471.520920750638</v>
      </c>
      <c r="AW170" s="1">
        <f t="shared" si="140"/>
        <v>6419.7016334439486</v>
      </c>
      <c r="AX170">
        <v>0.2</v>
      </c>
      <c r="AY170">
        <v>0.2</v>
      </c>
      <c r="AZ170">
        <v>0.2</v>
      </c>
      <c r="BA170">
        <f t="shared" si="184"/>
        <v>0.2</v>
      </c>
      <c r="BB170">
        <f t="shared" si="190"/>
        <v>4.000000000000001E-3</v>
      </c>
      <c r="BC170">
        <f t="shared" si="185"/>
        <v>4.000000000000001E-3</v>
      </c>
      <c r="BD170">
        <f t="shared" si="186"/>
        <v>4.000000000000001E-3</v>
      </c>
      <c r="BE170">
        <f t="shared" si="187"/>
        <v>916.46556451716958</v>
      </c>
      <c r="BF170">
        <f t="shared" si="188"/>
        <v>349.43041841501281</v>
      </c>
      <c r="BG170">
        <f t="shared" si="189"/>
        <v>128.39403266887899</v>
      </c>
      <c r="BH170">
        <f t="shared" si="191"/>
        <v>832.70778333489318</v>
      </c>
      <c r="BI170">
        <f t="shared" si="192"/>
        <v>113.21532556989084</v>
      </c>
      <c r="BJ170">
        <f t="shared" si="193"/>
        <v>32.567261574982339</v>
      </c>
      <c r="BK170" s="7">
        <f t="shared" si="194"/>
        <v>3.9059307447065733E-2</v>
      </c>
      <c r="BL170" s="8">
        <f>BL$3*temperature!$I280+BL$4*temperature!$I280^2</f>
        <v>-19.763610156608632</v>
      </c>
      <c r="BM170" s="8">
        <f>BM$3*temperature!$I280+BM$4*temperature!$I280^2</f>
        <v>-18.027656898312607</v>
      </c>
      <c r="BN170" s="8">
        <f>BN$3*temperature!$I280+BN$4*temperature!$I280^2</f>
        <v>-16.388137183134443</v>
      </c>
      <c r="BO170" s="8"/>
      <c r="BP170" s="8"/>
      <c r="BQ170" s="8"/>
    </row>
    <row r="171" spans="1:69" x14ac:dyDescent="0.3">
      <c r="A171">
        <f t="shared" si="141"/>
        <v>2125</v>
      </c>
      <c r="B171" s="4">
        <f t="shared" si="142"/>
        <v>1165.1563259782249</v>
      </c>
      <c r="C171" s="4">
        <f t="shared" si="143"/>
        <v>2962.9206032512398</v>
      </c>
      <c r="D171" s="4">
        <f t="shared" si="144"/>
        <v>4366.1972222414979</v>
      </c>
      <c r="E171" s="11">
        <f t="shared" si="145"/>
        <v>1.1267889523956449E-5</v>
      </c>
      <c r="F171" s="11">
        <f t="shared" si="146"/>
        <v>2.2198497935942207E-5</v>
      </c>
      <c r="G171" s="11">
        <f t="shared" si="147"/>
        <v>4.5317443888186977E-5</v>
      </c>
      <c r="H171" s="4">
        <f t="shared" si="148"/>
        <v>231028.40943782168</v>
      </c>
      <c r="I171" s="4">
        <f t="shared" si="149"/>
        <v>88276.486017634132</v>
      </c>
      <c r="J171" s="4">
        <f t="shared" si="150"/>
        <v>32405.847386570553</v>
      </c>
      <c r="K171" s="4">
        <f t="shared" si="151"/>
        <v>198281.04116746588</v>
      </c>
      <c r="L171" s="4">
        <f t="shared" si="152"/>
        <v>29793.739974256325</v>
      </c>
      <c r="M171" s="4">
        <f t="shared" si="153"/>
        <v>7421.9843349023504</v>
      </c>
      <c r="N171" s="11">
        <f t="shared" si="154"/>
        <v>8.3338216260124831E-3</v>
      </c>
      <c r="O171" s="11">
        <f t="shared" si="155"/>
        <v>1.0496188124053063E-2</v>
      </c>
      <c r="P171" s="11">
        <f t="shared" si="156"/>
        <v>9.5291262177883418E-3</v>
      </c>
      <c r="Q171" s="4">
        <f t="shared" si="157"/>
        <v>9393.5961336904347</v>
      </c>
      <c r="R171" s="4">
        <f t="shared" si="158"/>
        <v>12925.9393099639</v>
      </c>
      <c r="S171" s="4">
        <f t="shared" si="159"/>
        <v>6907.8253416336238</v>
      </c>
      <c r="T171" s="4">
        <f t="shared" si="160"/>
        <v>40.659917784780497</v>
      </c>
      <c r="U171" s="4">
        <f t="shared" si="161"/>
        <v>146.42562128471914</v>
      </c>
      <c r="V171" s="4">
        <f t="shared" si="162"/>
        <v>213.16601473894261</v>
      </c>
      <c r="W171" s="11">
        <f t="shared" si="163"/>
        <v>-1.0734613539272964E-2</v>
      </c>
      <c r="X171" s="11">
        <f t="shared" si="164"/>
        <v>-1.217998157191269E-2</v>
      </c>
      <c r="Y171" s="11">
        <f t="shared" si="165"/>
        <v>-9.7425357312937999E-3</v>
      </c>
      <c r="Z171" s="4">
        <f t="shared" si="178"/>
        <v>10935.016302283282</v>
      </c>
      <c r="AA171" s="4">
        <f t="shared" si="179"/>
        <v>30821.414479957035</v>
      </c>
      <c r="AB171" s="4">
        <f t="shared" si="180"/>
        <v>39803.886460852977</v>
      </c>
      <c r="AC171" s="12">
        <f t="shared" si="166"/>
        <v>1.4515085737156743</v>
      </c>
      <c r="AD171" s="12">
        <f t="shared" si="167"/>
        <v>2.9752441468944002</v>
      </c>
      <c r="AE171" s="12">
        <f t="shared" si="168"/>
        <v>7.2008008880167562</v>
      </c>
      <c r="AF171" s="11">
        <f t="shared" si="169"/>
        <v>-4.0504037456468023E-3</v>
      </c>
      <c r="AG171" s="11">
        <f t="shared" si="170"/>
        <v>2.9673830763510267E-4</v>
      </c>
      <c r="AH171" s="11">
        <f t="shared" si="171"/>
        <v>9.7937136394747881E-3</v>
      </c>
      <c r="AI171" s="1">
        <f t="shared" si="135"/>
        <v>423501.3504276154</v>
      </c>
      <c r="AJ171" s="1">
        <f t="shared" si="136"/>
        <v>158404.84513391971</v>
      </c>
      <c r="AK171" s="1">
        <f t="shared" si="137"/>
        <v>58675.661504740419</v>
      </c>
      <c r="AL171" s="10">
        <f t="shared" si="172"/>
        <v>61.22485029349226</v>
      </c>
      <c r="AM171" s="10">
        <f t="shared" si="173"/>
        <v>13.49758264288559</v>
      </c>
      <c r="AN171" s="10">
        <f t="shared" si="174"/>
        <v>4.4318980948431372</v>
      </c>
      <c r="AO171" s="7">
        <f t="shared" si="175"/>
        <v>6.4917180376813351E-3</v>
      </c>
      <c r="AP171" s="7">
        <f t="shared" si="176"/>
        <v>8.1778525593516789E-3</v>
      </c>
      <c r="AQ171" s="7">
        <f t="shared" si="177"/>
        <v>7.4183441060393634E-3</v>
      </c>
      <c r="AR171" s="1">
        <f t="shared" si="183"/>
        <v>231028.40943782168</v>
      </c>
      <c r="AS171" s="1">
        <f t="shared" si="181"/>
        <v>88276.486017634132</v>
      </c>
      <c r="AT171" s="1">
        <f t="shared" si="182"/>
        <v>32405.847386570553</v>
      </c>
      <c r="AU171" s="1">
        <f t="shared" si="138"/>
        <v>46205.681887564337</v>
      </c>
      <c r="AV171" s="1">
        <f t="shared" si="139"/>
        <v>17655.297203526829</v>
      </c>
      <c r="AW171" s="1">
        <f t="shared" si="140"/>
        <v>6481.1694773141107</v>
      </c>
      <c r="AX171">
        <v>0.2</v>
      </c>
      <c r="AY171">
        <v>0.2</v>
      </c>
      <c r="AZ171">
        <v>0.2</v>
      </c>
      <c r="BA171">
        <f t="shared" si="184"/>
        <v>0.2</v>
      </c>
      <c r="BB171">
        <f t="shared" si="190"/>
        <v>4.000000000000001E-3</v>
      </c>
      <c r="BC171">
        <f t="shared" si="185"/>
        <v>4.000000000000001E-3</v>
      </c>
      <c r="BD171">
        <f t="shared" si="186"/>
        <v>4.000000000000001E-3</v>
      </c>
      <c r="BE171">
        <f t="shared" si="187"/>
        <v>924.113637751287</v>
      </c>
      <c r="BF171">
        <f t="shared" si="188"/>
        <v>353.10594407053662</v>
      </c>
      <c r="BG171">
        <f t="shared" si="189"/>
        <v>129.62338954628225</v>
      </c>
      <c r="BH171">
        <f t="shared" si="191"/>
        <v>845.09580251684463</v>
      </c>
      <c r="BI171">
        <f t="shared" si="192"/>
        <v>114.56513272619564</v>
      </c>
      <c r="BJ171">
        <f t="shared" si="193"/>
        <v>32.565510826126619</v>
      </c>
      <c r="BK171" s="7">
        <f t="shared" si="194"/>
        <v>3.8970241970617908E-2</v>
      </c>
      <c r="BL171" s="8">
        <f>BL$3*temperature!$I281+BL$4*temperature!$I281^2</f>
        <v>-20.265952936817111</v>
      </c>
      <c r="BM171" s="8">
        <f>BM$3*temperature!$I281+BM$4*temperature!$I281^2</f>
        <v>-18.424789697595472</v>
      </c>
      <c r="BN171" s="8">
        <f>BN$3*temperature!$I281+BN$4*temperature!$I281^2</f>
        <v>-16.705135510320773</v>
      </c>
      <c r="BO171" s="8"/>
      <c r="BP171" s="8"/>
      <c r="BQ171" s="8"/>
    </row>
    <row r="172" spans="1:69" x14ac:dyDescent="0.3">
      <c r="A172">
        <f t="shared" si="141"/>
        <v>2126</v>
      </c>
      <c r="B172" s="4">
        <f t="shared" si="142"/>
        <v>1165.1687983883462</v>
      </c>
      <c r="C172" s="4">
        <f t="shared" si="143"/>
        <v>2962.9830870187907</v>
      </c>
      <c r="D172" s="4">
        <f t="shared" si="144"/>
        <v>4366.3851938942407</v>
      </c>
      <c r="E172" s="11">
        <f t="shared" si="145"/>
        <v>1.0704495047758627E-5</v>
      </c>
      <c r="F172" s="11">
        <f t="shared" si="146"/>
        <v>2.1088573039145095E-5</v>
      </c>
      <c r="G172" s="11">
        <f t="shared" si="147"/>
        <v>4.3051571693777623E-5</v>
      </c>
      <c r="H172" s="4">
        <f t="shared" si="148"/>
        <v>232937.00341070769</v>
      </c>
      <c r="I172" s="4">
        <f t="shared" si="149"/>
        <v>89195.666503672197</v>
      </c>
      <c r="J172" s="4">
        <f t="shared" si="150"/>
        <v>32712.958834623099</v>
      </c>
      <c r="K172" s="4">
        <f t="shared" si="151"/>
        <v>199916.95944218952</v>
      </c>
      <c r="L172" s="4">
        <f t="shared" si="152"/>
        <v>30103.332987100013</v>
      </c>
      <c r="M172" s="4">
        <f t="shared" si="153"/>
        <v>7492.0002203120903</v>
      </c>
      <c r="N172" s="11">
        <f t="shared" si="154"/>
        <v>8.2505027464625513E-3</v>
      </c>
      <c r="O172" s="11">
        <f t="shared" si="155"/>
        <v>1.0391210137136175E-2</v>
      </c>
      <c r="P172" s="11">
        <f t="shared" si="156"/>
        <v>9.4335803270946261E-3</v>
      </c>
      <c r="Q172" s="4">
        <f t="shared" si="157"/>
        <v>9369.5297423173251</v>
      </c>
      <c r="R172" s="4">
        <f t="shared" si="158"/>
        <v>12901.453858221892</v>
      </c>
      <c r="S172" s="4">
        <f t="shared" si="159"/>
        <v>6905.353527729284</v>
      </c>
      <c r="T172" s="4">
        <f t="shared" si="160"/>
        <v>40.223449280822265</v>
      </c>
      <c r="U172" s="4">
        <f t="shared" si="161"/>
        <v>144.6421599158154</v>
      </c>
      <c r="V172" s="4">
        <f t="shared" si="162"/>
        <v>211.08923722365097</v>
      </c>
      <c r="W172" s="11">
        <f t="shared" si="163"/>
        <v>-1.0734613539272964E-2</v>
      </c>
      <c r="X172" s="11">
        <f t="shared" si="164"/>
        <v>-1.217998157191269E-2</v>
      </c>
      <c r="Y172" s="11">
        <f t="shared" si="165"/>
        <v>-9.7425357312937999E-3</v>
      </c>
      <c r="Z172" s="4">
        <f t="shared" si="178"/>
        <v>10863.726828382305</v>
      </c>
      <c r="AA172" s="4">
        <f t="shared" si="179"/>
        <v>30775.389748055833</v>
      </c>
      <c r="AB172" s="4">
        <f t="shared" si="180"/>
        <v>40183.226026010932</v>
      </c>
      <c r="AC172" s="12">
        <f t="shared" si="166"/>
        <v>1.4456293779518579</v>
      </c>
      <c r="AD172" s="12">
        <f t="shared" si="167"/>
        <v>2.976127015807351</v>
      </c>
      <c r="AE172" s="12">
        <f t="shared" si="168"/>
        <v>7.271323469888868</v>
      </c>
      <c r="AF172" s="11">
        <f t="shared" si="169"/>
        <v>-4.0504037456468023E-3</v>
      </c>
      <c r="AG172" s="11">
        <f t="shared" si="170"/>
        <v>2.9673830763510267E-4</v>
      </c>
      <c r="AH172" s="11">
        <f t="shared" si="171"/>
        <v>9.7937136394747881E-3</v>
      </c>
      <c r="AI172" s="1">
        <f t="shared" si="135"/>
        <v>427356.89727241825</v>
      </c>
      <c r="AJ172" s="1">
        <f t="shared" si="136"/>
        <v>160219.65782405456</v>
      </c>
      <c r="AK172" s="1">
        <f t="shared" si="137"/>
        <v>59289.264831580491</v>
      </c>
      <c r="AL172" s="10">
        <f t="shared" si="172"/>
        <v>61.618330213846818</v>
      </c>
      <c r="AM172" s="10">
        <f t="shared" si="173"/>
        <v>13.60686007123916</v>
      </c>
      <c r="AN172" s="10">
        <f t="shared" si="174"/>
        <v>4.4644466665024787</v>
      </c>
      <c r="AO172" s="7">
        <f t="shared" si="175"/>
        <v>6.4268008573045215E-3</v>
      </c>
      <c r="AP172" s="7">
        <f t="shared" si="176"/>
        <v>8.0960740337581612E-3</v>
      </c>
      <c r="AQ172" s="7">
        <f t="shared" si="177"/>
        <v>7.3441606649789701E-3</v>
      </c>
      <c r="AR172" s="1">
        <f t="shared" si="183"/>
        <v>232937.00341070769</v>
      </c>
      <c r="AS172" s="1">
        <f t="shared" si="181"/>
        <v>89195.666503672197</v>
      </c>
      <c r="AT172" s="1">
        <f t="shared" si="182"/>
        <v>32712.958834623099</v>
      </c>
      <c r="AU172" s="1">
        <f t="shared" si="138"/>
        <v>46587.400682141539</v>
      </c>
      <c r="AV172" s="1">
        <f t="shared" si="139"/>
        <v>17839.13330073444</v>
      </c>
      <c r="AW172" s="1">
        <f t="shared" si="140"/>
        <v>6542.5917669246201</v>
      </c>
      <c r="AX172">
        <v>0.2</v>
      </c>
      <c r="AY172">
        <v>0.2</v>
      </c>
      <c r="AZ172">
        <v>0.2</v>
      </c>
      <c r="BA172">
        <f t="shared" si="184"/>
        <v>0.2</v>
      </c>
      <c r="BB172">
        <f t="shared" si="190"/>
        <v>4.000000000000001E-3</v>
      </c>
      <c r="BC172">
        <f t="shared" si="185"/>
        <v>4.000000000000001E-3</v>
      </c>
      <c r="BD172">
        <f t="shared" si="186"/>
        <v>4.000000000000001E-3</v>
      </c>
      <c r="BE172">
        <f t="shared" si="187"/>
        <v>931.74801364283098</v>
      </c>
      <c r="BF172">
        <f t="shared" si="188"/>
        <v>356.78266601468886</v>
      </c>
      <c r="BG172">
        <f t="shared" si="189"/>
        <v>130.85183533849244</v>
      </c>
      <c r="BH172">
        <f t="shared" si="191"/>
        <v>857.6688537570451</v>
      </c>
      <c r="BI172">
        <f t="shared" si="192"/>
        <v>115.93116088390978</v>
      </c>
      <c r="BJ172">
        <f t="shared" si="193"/>
        <v>32.563795463756676</v>
      </c>
      <c r="BK172" s="7">
        <f t="shared" si="194"/>
        <v>3.8882021897768543E-2</v>
      </c>
      <c r="BL172" s="8">
        <f>BL$3*temperature!$I282+BL$4*temperature!$I282^2</f>
        <v>-20.772309295126256</v>
      </c>
      <c r="BM172" s="8">
        <f>BM$3*temperature!$I282+BM$4*temperature!$I282^2</f>
        <v>-18.824821218248154</v>
      </c>
      <c r="BN172" s="8">
        <f>BN$3*temperature!$I282+BN$4*temperature!$I282^2</f>
        <v>-17.024219624989307</v>
      </c>
      <c r="BO172" s="8"/>
      <c r="BP172" s="8"/>
      <c r="BQ172" s="8"/>
    </row>
    <row r="173" spans="1:69" x14ac:dyDescent="0.3">
      <c r="A173">
        <f t="shared" si="141"/>
        <v>2127</v>
      </c>
      <c r="B173" s="4">
        <f t="shared" si="142"/>
        <v>1165.1806473047968</v>
      </c>
      <c r="C173" s="4">
        <f t="shared" si="143"/>
        <v>2963.042447849773</v>
      </c>
      <c r="D173" s="4">
        <f t="shared" si="144"/>
        <v>4366.5637746521979</v>
      </c>
      <c r="E173" s="11">
        <f t="shared" si="145"/>
        <v>1.0169270295370694E-5</v>
      </c>
      <c r="F173" s="11">
        <f t="shared" si="146"/>
        <v>2.0034144387187839E-5</v>
      </c>
      <c r="G173" s="11">
        <f t="shared" si="147"/>
        <v>4.089899310908874E-5</v>
      </c>
      <c r="H173" s="4">
        <f t="shared" si="148"/>
        <v>234842.02566452388</v>
      </c>
      <c r="I173" s="4">
        <f t="shared" si="149"/>
        <v>90115.053388049244</v>
      </c>
      <c r="J173" s="4">
        <f t="shared" si="150"/>
        <v>33019.81579493756</v>
      </c>
      <c r="K173" s="4">
        <f t="shared" si="151"/>
        <v>201549.88516822841</v>
      </c>
      <c r="L173" s="4">
        <f t="shared" si="152"/>
        <v>30413.014654394887</v>
      </c>
      <c r="M173" s="4">
        <f t="shared" si="153"/>
        <v>7561.9680597857823</v>
      </c>
      <c r="N173" s="11">
        <f t="shared" si="154"/>
        <v>8.1680200148857018E-3</v>
      </c>
      <c r="O173" s="11">
        <f t="shared" si="155"/>
        <v>1.0287288368619585E-2</v>
      </c>
      <c r="P173" s="11">
        <f t="shared" si="156"/>
        <v>9.3390065958616209E-3</v>
      </c>
      <c r="Q173" s="4">
        <f t="shared" si="157"/>
        <v>9344.755470921129</v>
      </c>
      <c r="R173" s="4">
        <f t="shared" si="158"/>
        <v>12875.676773147132</v>
      </c>
      <c r="S173" s="4">
        <f t="shared" si="159"/>
        <v>6902.2210109632861</v>
      </c>
      <c r="T173" s="4">
        <f t="shared" si="160"/>
        <v>39.791666097576091</v>
      </c>
      <c r="U173" s="4">
        <f t="shared" si="161"/>
        <v>142.88042107351913</v>
      </c>
      <c r="V173" s="4">
        <f t="shared" si="162"/>
        <v>209.03269278750798</v>
      </c>
      <c r="W173" s="11">
        <f t="shared" si="163"/>
        <v>-1.0734613539272964E-2</v>
      </c>
      <c r="X173" s="11">
        <f t="shared" si="164"/>
        <v>-1.217998157191269E-2</v>
      </c>
      <c r="Y173" s="11">
        <f t="shared" si="165"/>
        <v>-9.7425357312937999E-3</v>
      </c>
      <c r="Z173" s="4">
        <f t="shared" si="178"/>
        <v>10792.00421697708</v>
      </c>
      <c r="AA173" s="4">
        <f t="shared" si="179"/>
        <v>30726.207234500467</v>
      </c>
      <c r="AB173" s="4">
        <f t="shared" si="180"/>
        <v>40562.24952731462</v>
      </c>
      <c r="AC173" s="12">
        <f t="shared" si="166"/>
        <v>1.4397739953045845</v>
      </c>
      <c r="AD173" s="12">
        <f t="shared" si="167"/>
        <v>2.9770101467013288</v>
      </c>
      <c r="AE173" s="12">
        <f t="shared" si="168"/>
        <v>7.3425367297329514</v>
      </c>
      <c r="AF173" s="11">
        <f t="shared" si="169"/>
        <v>-4.0504037456468023E-3</v>
      </c>
      <c r="AG173" s="11">
        <f t="shared" si="170"/>
        <v>2.9673830763510267E-4</v>
      </c>
      <c r="AH173" s="11">
        <f t="shared" si="171"/>
        <v>9.7937136394747881E-3</v>
      </c>
      <c r="AI173" s="1">
        <f t="shared" si="135"/>
        <v>431208.60822731798</v>
      </c>
      <c r="AJ173" s="1">
        <f t="shared" si="136"/>
        <v>162036.82534238356</v>
      </c>
      <c r="AK173" s="1">
        <f t="shared" si="137"/>
        <v>59902.930115347059</v>
      </c>
      <c r="AL173" s="10">
        <f t="shared" si="172"/>
        <v>62.010378863916408</v>
      </c>
      <c r="AM173" s="10">
        <f t="shared" si="173"/>
        <v>13.715920596277861</v>
      </c>
      <c r="AN173" s="10">
        <f t="shared" si="174"/>
        <v>4.4969064039655127</v>
      </c>
      <c r="AO173" s="7">
        <f t="shared" si="175"/>
        <v>6.3625328487314763E-3</v>
      </c>
      <c r="AP173" s="7">
        <f t="shared" si="176"/>
        <v>8.0151132934205803E-3</v>
      </c>
      <c r="AQ173" s="7">
        <f t="shared" si="177"/>
        <v>7.2707190583291802E-3</v>
      </c>
      <c r="AR173" s="1">
        <f t="shared" si="183"/>
        <v>234842.02566452388</v>
      </c>
      <c r="AS173" s="1">
        <f t="shared" si="181"/>
        <v>90115.053388049244</v>
      </c>
      <c r="AT173" s="1">
        <f t="shared" si="182"/>
        <v>33019.81579493756</v>
      </c>
      <c r="AU173" s="1">
        <f t="shared" si="138"/>
        <v>46968.40513290478</v>
      </c>
      <c r="AV173" s="1">
        <f t="shared" si="139"/>
        <v>18023.010677609851</v>
      </c>
      <c r="AW173" s="1">
        <f t="shared" si="140"/>
        <v>6603.9631589875125</v>
      </c>
      <c r="AX173">
        <v>0.2</v>
      </c>
      <c r="AY173">
        <v>0.2</v>
      </c>
      <c r="AZ173">
        <v>0.2</v>
      </c>
      <c r="BA173">
        <f t="shared" si="184"/>
        <v>0.20000000000000004</v>
      </c>
      <c r="BB173">
        <f t="shared" si="190"/>
        <v>4.000000000000001E-3</v>
      </c>
      <c r="BC173">
        <f t="shared" si="185"/>
        <v>4.000000000000001E-3</v>
      </c>
      <c r="BD173">
        <f t="shared" si="186"/>
        <v>4.000000000000001E-3</v>
      </c>
      <c r="BE173">
        <f t="shared" si="187"/>
        <v>939.36810265809572</v>
      </c>
      <c r="BF173">
        <f t="shared" si="188"/>
        <v>360.46021355219705</v>
      </c>
      <c r="BG173">
        <f t="shared" si="189"/>
        <v>132.07926317975028</v>
      </c>
      <c r="BH173">
        <f t="shared" si="191"/>
        <v>870.42970311331055</v>
      </c>
      <c r="BI173">
        <f t="shared" si="192"/>
        <v>117.31360489799067</v>
      </c>
      <c r="BJ173">
        <f t="shared" si="193"/>
        <v>32.562114951442247</v>
      </c>
      <c r="BK173" s="7">
        <f t="shared" si="194"/>
        <v>3.8794640487018944E-2</v>
      </c>
      <c r="BL173" s="8">
        <f>BL$3*temperature!$I283+BL$4*temperature!$I283^2</f>
        <v>-21.282610663587537</v>
      </c>
      <c r="BM173" s="8">
        <f>BM$3*temperature!$I283+BM$4*temperature!$I283^2</f>
        <v>-19.22769938494266</v>
      </c>
      <c r="BN173" s="8">
        <f>BN$3*temperature!$I283+BN$4*temperature!$I283^2</f>
        <v>-17.345349732150879</v>
      </c>
      <c r="BO173" s="8"/>
      <c r="BP173" s="8"/>
      <c r="BQ173" s="8"/>
    </row>
    <row r="174" spans="1:69" x14ac:dyDescent="0.3">
      <c r="A174">
        <f t="shared" si="141"/>
        <v>2128</v>
      </c>
      <c r="B174" s="4">
        <f t="shared" si="142"/>
        <v>1165.1919038898948</v>
      </c>
      <c r="C174" s="4">
        <f t="shared" si="143"/>
        <v>2963.0988417689873</v>
      </c>
      <c r="D174" s="4">
        <f t="shared" si="144"/>
        <v>4366.733433310842</v>
      </c>
      <c r="E174" s="11">
        <f t="shared" si="145"/>
        <v>9.6608067806021595E-6</v>
      </c>
      <c r="F174" s="11">
        <f t="shared" si="146"/>
        <v>1.9032437167828447E-5</v>
      </c>
      <c r="G174" s="11">
        <f t="shared" si="147"/>
        <v>3.8854043453634304E-5</v>
      </c>
      <c r="H174" s="4">
        <f t="shared" si="148"/>
        <v>236743.33107978795</v>
      </c>
      <c r="I174" s="4">
        <f t="shared" si="149"/>
        <v>91034.55478364072</v>
      </c>
      <c r="J174" s="4">
        <f t="shared" si="150"/>
        <v>33326.391831629531</v>
      </c>
      <c r="K174" s="4">
        <f t="shared" si="151"/>
        <v>203179.69107873162</v>
      </c>
      <c r="L174" s="4">
        <f t="shared" si="152"/>
        <v>30722.753321753033</v>
      </c>
      <c r="M174" s="4">
        <f t="shared" si="153"/>
        <v>7631.8814373703544</v>
      </c>
      <c r="N174" s="11">
        <f t="shared" si="154"/>
        <v>8.0863648676496869E-3</v>
      </c>
      <c r="O174" s="11">
        <f t="shared" si="155"/>
        <v>1.0184411867022458E-2</v>
      </c>
      <c r="P174" s="11">
        <f t="shared" si="156"/>
        <v>9.2453944570816127E-3</v>
      </c>
      <c r="Q174" s="4">
        <f t="shared" si="157"/>
        <v>9319.2871034502423</v>
      </c>
      <c r="R174" s="4">
        <f t="shared" si="158"/>
        <v>12848.629823191812</v>
      </c>
      <c r="S174" s="4">
        <f t="shared" si="159"/>
        <v>6898.4359459345096</v>
      </c>
      <c r="T174" s="4">
        <f t="shared" si="160"/>
        <v>39.364517939934821</v>
      </c>
      <c r="U174" s="4">
        <f t="shared" si="161"/>
        <v>141.14014017785655</v>
      </c>
      <c r="V174" s="4">
        <f t="shared" si="162"/>
        <v>206.99618430901714</v>
      </c>
      <c r="W174" s="11">
        <f t="shared" si="163"/>
        <v>-1.0734613539272964E-2</v>
      </c>
      <c r="X174" s="11">
        <f t="shared" si="164"/>
        <v>-1.217998157191269E-2</v>
      </c>
      <c r="Y174" s="11">
        <f t="shared" si="165"/>
        <v>-9.7425357312937999E-3</v>
      </c>
      <c r="Z174" s="4">
        <f t="shared" si="178"/>
        <v>10719.872341527123</v>
      </c>
      <c r="AA174" s="4">
        <f t="shared" si="179"/>
        <v>30673.91574514308</v>
      </c>
      <c r="AB174" s="4">
        <f t="shared" si="180"/>
        <v>40940.92387904536</v>
      </c>
      <c r="AC174" s="12">
        <f t="shared" si="166"/>
        <v>1.433942329321118</v>
      </c>
      <c r="AD174" s="12">
        <f t="shared" si="167"/>
        <v>2.9778935396540733</v>
      </c>
      <c r="AE174" s="12">
        <f t="shared" si="168"/>
        <v>7.4144474318512819</v>
      </c>
      <c r="AF174" s="11">
        <f t="shared" si="169"/>
        <v>-4.0504037456468023E-3</v>
      </c>
      <c r="AG174" s="11">
        <f t="shared" si="170"/>
        <v>2.9673830763510267E-4</v>
      </c>
      <c r="AH174" s="11">
        <f t="shared" si="171"/>
        <v>9.7937136394747881E-3</v>
      </c>
      <c r="AI174" s="1">
        <f t="shared" si="135"/>
        <v>435056.15253749094</v>
      </c>
      <c r="AJ174" s="1">
        <f t="shared" si="136"/>
        <v>163856.15348575506</v>
      </c>
      <c r="AK174" s="1">
        <f t="shared" si="137"/>
        <v>60516.600262799868</v>
      </c>
      <c r="AL174" s="10">
        <f t="shared" si="172"/>
        <v>62.400976505675523</v>
      </c>
      <c r="AM174" s="10">
        <f t="shared" si="173"/>
        <v>13.82475590720556</v>
      </c>
      <c r="AN174" s="10">
        <f t="shared" si="174"/>
        <v>4.5292751896293995</v>
      </c>
      <c r="AO174" s="7">
        <f t="shared" si="175"/>
        <v>6.2989075202441614E-3</v>
      </c>
      <c r="AP174" s="7">
        <f t="shared" si="176"/>
        <v>7.9349621604863745E-3</v>
      </c>
      <c r="AQ174" s="7">
        <f t="shared" si="177"/>
        <v>7.198011867745888E-3</v>
      </c>
      <c r="AR174" s="1">
        <f t="shared" si="183"/>
        <v>236743.33107978795</v>
      </c>
      <c r="AS174" s="1">
        <f t="shared" si="181"/>
        <v>91034.55478364072</v>
      </c>
      <c r="AT174" s="1">
        <f t="shared" si="182"/>
        <v>33326.391831629531</v>
      </c>
      <c r="AU174" s="1">
        <f t="shared" si="138"/>
        <v>47348.666215957594</v>
      </c>
      <c r="AV174" s="1">
        <f t="shared" si="139"/>
        <v>18206.910956728145</v>
      </c>
      <c r="AW174" s="1">
        <f t="shared" si="140"/>
        <v>6665.278366325907</v>
      </c>
      <c r="AX174">
        <v>0.2</v>
      </c>
      <c r="AY174">
        <v>0.2</v>
      </c>
      <c r="AZ174">
        <v>0.2</v>
      </c>
      <c r="BA174">
        <f t="shared" si="184"/>
        <v>0.19999999999999998</v>
      </c>
      <c r="BB174">
        <f t="shared" si="190"/>
        <v>4.000000000000001E-3</v>
      </c>
      <c r="BC174">
        <f t="shared" si="185"/>
        <v>4.000000000000001E-3</v>
      </c>
      <c r="BD174">
        <f t="shared" si="186"/>
        <v>4.000000000000001E-3</v>
      </c>
      <c r="BE174">
        <f t="shared" si="187"/>
        <v>946.97332431915208</v>
      </c>
      <c r="BF174">
        <f t="shared" si="188"/>
        <v>364.13821913456297</v>
      </c>
      <c r="BG174">
        <f t="shared" si="189"/>
        <v>133.30556732651814</v>
      </c>
      <c r="BH174">
        <f t="shared" si="191"/>
        <v>883.38115804861241</v>
      </c>
      <c r="BI174">
        <f t="shared" si="192"/>
        <v>118.71266197639626</v>
      </c>
      <c r="BJ174">
        <f t="shared" si="193"/>
        <v>32.560468767229608</v>
      </c>
      <c r="BK174" s="7">
        <f t="shared" si="194"/>
        <v>3.8708090986475402E-2</v>
      </c>
      <c r="BL174" s="8">
        <f>BL$3*temperature!$I284+BL$4*temperature!$I284^2</f>
        <v>-21.796788429693368</v>
      </c>
      <c r="BM174" s="8">
        <f>BM$3*temperature!$I284+BM$4*temperature!$I284^2</f>
        <v>-19.633372139633622</v>
      </c>
      <c r="BN174" s="8">
        <f>BN$3*temperature!$I284+BN$4*temperature!$I284^2</f>
        <v>-17.668486094268591</v>
      </c>
      <c r="BO174" s="8"/>
      <c r="BP174" s="8"/>
      <c r="BQ174" s="8"/>
    </row>
    <row r="175" spans="1:69" x14ac:dyDescent="0.3">
      <c r="A175">
        <f t="shared" si="141"/>
        <v>2129</v>
      </c>
      <c r="B175" s="4">
        <f t="shared" si="142"/>
        <v>1165.2025977490482</v>
      </c>
      <c r="C175" s="4">
        <f t="shared" si="143"/>
        <v>2963.1524170118887</v>
      </c>
      <c r="D175" s="4">
        <f t="shared" si="144"/>
        <v>4366.8946152988819</v>
      </c>
      <c r="E175" s="11">
        <f t="shared" si="145"/>
        <v>9.1777664415720506E-6</v>
      </c>
      <c r="F175" s="11">
        <f t="shared" si="146"/>
        <v>1.8080815309437025E-5</v>
      </c>
      <c r="G175" s="11">
        <f t="shared" si="147"/>
        <v>3.6911341280952588E-5</v>
      </c>
      <c r="H175" s="4">
        <f t="shared" si="148"/>
        <v>238640.77681289281</v>
      </c>
      <c r="I175" s="4">
        <f t="shared" si="149"/>
        <v>91954.079611967914</v>
      </c>
      <c r="J175" s="4">
        <f t="shared" si="150"/>
        <v>33632.660794989984</v>
      </c>
      <c r="K175" s="4">
        <f t="shared" si="151"/>
        <v>204806.251954726</v>
      </c>
      <c r="L175" s="4">
        <f t="shared" si="152"/>
        <v>31032.517626851113</v>
      </c>
      <c r="M175" s="4">
        <f t="shared" si="153"/>
        <v>7701.7340141807099</v>
      </c>
      <c r="N175" s="11">
        <f t="shared" si="154"/>
        <v>8.005528836856568E-3</v>
      </c>
      <c r="O175" s="11">
        <f t="shared" si="155"/>
        <v>1.0082569809221953E-2</v>
      </c>
      <c r="P175" s="11">
        <f t="shared" si="156"/>
        <v>9.1527334882739453E-3</v>
      </c>
      <c r="Q175" s="4">
        <f t="shared" si="157"/>
        <v>9293.1384043866601</v>
      </c>
      <c r="R175" s="4">
        <f t="shared" si="158"/>
        <v>12820.334871186385</v>
      </c>
      <c r="S175" s="4">
        <f t="shared" si="159"/>
        <v>6894.0065512964738</v>
      </c>
      <c r="T175" s="4">
        <f t="shared" si="160"/>
        <v>38.941955052689842</v>
      </c>
      <c r="U175" s="4">
        <f t="shared" si="161"/>
        <v>139.42105587143308</v>
      </c>
      <c r="V175" s="4">
        <f t="shared" si="162"/>
        <v>204.97951658714507</v>
      </c>
      <c r="W175" s="11">
        <f t="shared" si="163"/>
        <v>-1.0734613539272964E-2</v>
      </c>
      <c r="X175" s="11">
        <f t="shared" si="164"/>
        <v>-1.217998157191269E-2</v>
      </c>
      <c r="Y175" s="11">
        <f t="shared" si="165"/>
        <v>-9.7425357312937999E-3</v>
      </c>
      <c r="Z175" s="4">
        <f t="shared" si="178"/>
        <v>10647.354731449235</v>
      </c>
      <c r="AA175" s="4">
        <f t="shared" si="179"/>
        <v>30618.564400818417</v>
      </c>
      <c r="AB175" s="4">
        <f t="shared" si="180"/>
        <v>41319.216349184891</v>
      </c>
      <c r="AC175" s="12">
        <f t="shared" si="166"/>
        <v>1.4281342839393942</v>
      </c>
      <c r="AD175" s="12">
        <f t="shared" si="167"/>
        <v>2.9787771947433477</v>
      </c>
      <c r="AE175" s="12">
        <f t="shared" si="168"/>
        <v>7.4870624067937728</v>
      </c>
      <c r="AF175" s="11">
        <f t="shared" si="169"/>
        <v>-4.0504037456468023E-3</v>
      </c>
      <c r="AG175" s="11">
        <f t="shared" si="170"/>
        <v>2.9673830763510267E-4</v>
      </c>
      <c r="AH175" s="11">
        <f t="shared" si="171"/>
        <v>9.7937136394747881E-3</v>
      </c>
      <c r="AI175" s="1">
        <f t="shared" si="135"/>
        <v>438899.20349969948</v>
      </c>
      <c r="AJ175" s="1">
        <f t="shared" si="136"/>
        <v>165677.44909390772</v>
      </c>
      <c r="AK175" s="1">
        <f t="shared" si="137"/>
        <v>61130.218602845795</v>
      </c>
      <c r="AL175" s="10">
        <f t="shared" si="172"/>
        <v>62.790103906055883</v>
      </c>
      <c r="AM175" s="10">
        <f t="shared" si="173"/>
        <v>13.933357833057181</v>
      </c>
      <c r="AN175" s="10">
        <f t="shared" si="174"/>
        <v>4.5615509484309662</v>
      </c>
      <c r="AO175" s="7">
        <f t="shared" si="175"/>
        <v>6.2359184450417196E-3</v>
      </c>
      <c r="AP175" s="7">
        <f t="shared" si="176"/>
        <v>7.8556125388815103E-3</v>
      </c>
      <c r="AQ175" s="7">
        <f t="shared" si="177"/>
        <v>7.1260317490684294E-3</v>
      </c>
      <c r="AR175" s="1">
        <f t="shared" si="183"/>
        <v>238640.77681289281</v>
      </c>
      <c r="AS175" s="1">
        <f t="shared" si="181"/>
        <v>91954.079611967914</v>
      </c>
      <c r="AT175" s="1">
        <f t="shared" si="182"/>
        <v>33632.660794989984</v>
      </c>
      <c r="AU175" s="1">
        <f t="shared" si="138"/>
        <v>47728.155362578567</v>
      </c>
      <c r="AV175" s="1">
        <f t="shared" si="139"/>
        <v>18390.815922393584</v>
      </c>
      <c r="AW175" s="1">
        <f t="shared" si="140"/>
        <v>6726.5321589979976</v>
      </c>
      <c r="AX175">
        <v>0.2</v>
      </c>
      <c r="AY175">
        <v>0.2</v>
      </c>
      <c r="AZ175">
        <v>0.2</v>
      </c>
      <c r="BA175">
        <f t="shared" si="184"/>
        <v>0.2</v>
      </c>
      <c r="BB175">
        <f t="shared" si="190"/>
        <v>4.000000000000001E-3</v>
      </c>
      <c r="BC175">
        <f t="shared" si="185"/>
        <v>4.000000000000001E-3</v>
      </c>
      <c r="BD175">
        <f t="shared" si="186"/>
        <v>4.000000000000001E-3</v>
      </c>
      <c r="BE175">
        <f t="shared" si="187"/>
        <v>954.56310725157152</v>
      </c>
      <c r="BF175">
        <f t="shared" si="188"/>
        <v>367.81631844787177</v>
      </c>
      <c r="BG175">
        <f t="shared" si="189"/>
        <v>134.53064317995998</v>
      </c>
      <c r="BH175">
        <f t="shared" si="191"/>
        <v>896.52606804962136</v>
      </c>
      <c r="BI175">
        <f t="shared" si="192"/>
        <v>120.128531708051</v>
      </c>
      <c r="BJ175">
        <f t="shared" si="193"/>
        <v>32.558856403048374</v>
      </c>
      <c r="BK175" s="7">
        <f t="shared" si="194"/>
        <v>3.8622366637843325E-2</v>
      </c>
      <c r="BL175" s="8">
        <f>BL$3*temperature!$I285+BL$4*temperature!$I285^2</f>
        <v>-22.314773978484947</v>
      </c>
      <c r="BM175" s="8">
        <f>BM$3*temperature!$I285+BM$4*temperature!$I285^2</f>
        <v>-20.041787471864531</v>
      </c>
      <c r="BN175" s="8">
        <f>BN$3*temperature!$I285+BN$4*temperature!$I285^2</f>
        <v>-17.993589052969007</v>
      </c>
      <c r="BO175" s="8"/>
      <c r="BP175" s="8"/>
      <c r="BQ175" s="8"/>
    </row>
    <row r="176" spans="1:69" x14ac:dyDescent="0.3">
      <c r="A176">
        <f t="shared" si="141"/>
        <v>2130</v>
      </c>
      <c r="B176" s="4">
        <f t="shared" si="142"/>
        <v>1165.2127570084824</v>
      </c>
      <c r="C176" s="4">
        <f t="shared" si="143"/>
        <v>2963.2033144128955</v>
      </c>
      <c r="D176" s="4">
        <f t="shared" si="144"/>
        <v>4367.047743839491</v>
      </c>
      <c r="E176" s="11">
        <f t="shared" si="145"/>
        <v>8.7188781194934471E-6</v>
      </c>
      <c r="F176" s="11">
        <f t="shared" si="146"/>
        <v>1.7176774543965172E-5</v>
      </c>
      <c r="G176" s="11">
        <f t="shared" si="147"/>
        <v>3.5065774216904959E-5</v>
      </c>
      <c r="H176" s="4">
        <f t="shared" si="148"/>
        <v>240534.22230672764</v>
      </c>
      <c r="I176" s="4">
        <f t="shared" si="149"/>
        <v>92873.53762433042</v>
      </c>
      <c r="J176" s="4">
        <f t="shared" si="150"/>
        <v>33938.596826857291</v>
      </c>
      <c r="K176" s="4">
        <f t="shared" si="151"/>
        <v>206429.44463143792</v>
      </c>
      <c r="L176" s="4">
        <f t="shared" si="152"/>
        <v>31342.276506170692</v>
      </c>
      <c r="M176" s="4">
        <f t="shared" si="153"/>
        <v>7771.519529351106</v>
      </c>
      <c r="N176" s="11">
        <f t="shared" si="154"/>
        <v>7.9255035489382841E-3</v>
      </c>
      <c r="O176" s="11">
        <f t="shared" si="155"/>
        <v>9.9817514983560063E-3</v>
      </c>
      <c r="P176" s="11">
        <f t="shared" si="156"/>
        <v>9.061013408396601E-3</v>
      </c>
      <c r="Q176" s="4">
        <f t="shared" si="157"/>
        <v>9266.3231133316003</v>
      </c>
      <c r="R176" s="4">
        <f t="shared" si="158"/>
        <v>12790.813861776744</v>
      </c>
      <c r="S176" s="4">
        <f t="shared" si="159"/>
        <v>6888.9411056021536</v>
      </c>
      <c r="T176" s="4">
        <f t="shared" si="160"/>
        <v>38.523928214735477</v>
      </c>
      <c r="U176" s="4">
        <f t="shared" si="161"/>
        <v>137.72290998018241</v>
      </c>
      <c r="V176" s="4">
        <f t="shared" si="162"/>
        <v>202.98249632261147</v>
      </c>
      <c r="W176" s="11">
        <f t="shared" si="163"/>
        <v>-1.0734613539272964E-2</v>
      </c>
      <c r="X176" s="11">
        <f t="shared" si="164"/>
        <v>-1.217998157191269E-2</v>
      </c>
      <c r="Y176" s="11">
        <f t="shared" si="165"/>
        <v>-9.7425357312937999E-3</v>
      </c>
      <c r="Z176" s="4">
        <f t="shared" si="178"/>
        <v>10574.474569220891</v>
      </c>
      <c r="AA176" s="4">
        <f t="shared" si="179"/>
        <v>30560.202607274692</v>
      </c>
      <c r="AB176" s="4">
        <f t="shared" si="180"/>
        <v>41697.094566305328</v>
      </c>
      <c r="AC176" s="12">
        <f t="shared" si="166"/>
        <v>1.4223497634864395</v>
      </c>
      <c r="AD176" s="12">
        <f t="shared" si="167"/>
        <v>2.9796611120469381</v>
      </c>
      <c r="AE176" s="12">
        <f t="shared" si="168"/>
        <v>7.5603885520067875</v>
      </c>
      <c r="AF176" s="11">
        <f t="shared" si="169"/>
        <v>-4.0504037456468023E-3</v>
      </c>
      <c r="AG176" s="11">
        <f t="shared" si="170"/>
        <v>2.9673830763510267E-4</v>
      </c>
      <c r="AH176" s="11">
        <f t="shared" si="171"/>
        <v>9.7937136394747881E-3</v>
      </c>
      <c r="AI176" s="1">
        <f t="shared" si="135"/>
        <v>442737.43851230812</v>
      </c>
      <c r="AJ176" s="1">
        <f t="shared" si="136"/>
        <v>167500.52010691052</v>
      </c>
      <c r="AK176" s="1">
        <f t="shared" si="137"/>
        <v>61743.72890155921</v>
      </c>
      <c r="AL176" s="10">
        <f t="shared" si="172"/>
        <v>63.177742333498607</v>
      </c>
      <c r="AM176" s="10">
        <f t="shared" si="173"/>
        <v>14.041718342954248</v>
      </c>
      <c r="AN176" s="10">
        <f t="shared" si="174"/>
        <v>4.5937316477456438</v>
      </c>
      <c r="AO176" s="7">
        <f t="shared" si="175"/>
        <v>6.1735592605913023E-3</v>
      </c>
      <c r="AP176" s="7">
        <f t="shared" si="176"/>
        <v>7.777056413492695E-3</v>
      </c>
      <c r="AQ176" s="7">
        <f t="shared" si="177"/>
        <v>7.0547714315777454E-3</v>
      </c>
      <c r="AR176" s="1">
        <f t="shared" si="183"/>
        <v>240534.22230672764</v>
      </c>
      <c r="AS176" s="1">
        <f t="shared" si="181"/>
        <v>92873.53762433042</v>
      </c>
      <c r="AT176" s="1">
        <f t="shared" si="182"/>
        <v>33938.596826857291</v>
      </c>
      <c r="AU176" s="1">
        <f t="shared" si="138"/>
        <v>48106.844461345529</v>
      </c>
      <c r="AV176" s="1">
        <f t="shared" si="139"/>
        <v>18574.707524866084</v>
      </c>
      <c r="AW176" s="1">
        <f t="shared" si="140"/>
        <v>6787.7193653714585</v>
      </c>
      <c r="AX176">
        <v>0.2</v>
      </c>
      <c r="AY176">
        <v>0.2</v>
      </c>
      <c r="AZ176">
        <v>0.2</v>
      </c>
      <c r="BA176">
        <f t="shared" si="184"/>
        <v>0.2</v>
      </c>
      <c r="BB176">
        <f t="shared" si="190"/>
        <v>4.000000000000001E-3</v>
      </c>
      <c r="BC176">
        <f t="shared" si="185"/>
        <v>4.000000000000001E-3</v>
      </c>
      <c r="BD176">
        <f t="shared" si="186"/>
        <v>4.000000000000001E-3</v>
      </c>
      <c r="BE176">
        <f t="shared" si="187"/>
        <v>962.13688922691074</v>
      </c>
      <c r="BF176">
        <f t="shared" si="188"/>
        <v>371.49415049732175</v>
      </c>
      <c r="BG176">
        <f t="shared" si="189"/>
        <v>135.7543873074292</v>
      </c>
      <c r="BH176">
        <f t="shared" si="191"/>
        <v>909.86732525453442</v>
      </c>
      <c r="BI176">
        <f t="shared" si="192"/>
        <v>121.56141609116477</v>
      </c>
      <c r="BJ176">
        <f t="shared" si="193"/>
        <v>32.557277364147538</v>
      </c>
      <c r="BK176" s="7">
        <f t="shared" si="194"/>
        <v>3.8537460680188013E-2</v>
      </c>
      <c r="BL176" s="8">
        <f>BL$3*temperature!$I286+BL$4*temperature!$I286^2</f>
        <v>-22.836498733293237</v>
      </c>
      <c r="BM176" s="8">
        <f>BM$3*temperature!$I286+BM$4*temperature!$I286^2</f>
        <v>-20.452893448057498</v>
      </c>
      <c r="BN176" s="8">
        <f>BN$3*temperature!$I286+BN$4*temperature!$I286^2</f>
        <v>-18.320619049995322</v>
      </c>
      <c r="BO176" s="8"/>
      <c r="BP176" s="8"/>
      <c r="BQ176" s="8"/>
    </row>
    <row r="177" spans="1:69" x14ac:dyDescent="0.3">
      <c r="A177">
        <f t="shared" si="141"/>
        <v>2131</v>
      </c>
      <c r="B177" s="4">
        <f t="shared" si="142"/>
        <v>1165.2224083890935</v>
      </c>
      <c r="C177" s="4">
        <f t="shared" si="143"/>
        <v>2963.251667774392</v>
      </c>
      <c r="D177" s="4">
        <f t="shared" si="144"/>
        <v>4367.1932210541618</v>
      </c>
      <c r="E177" s="11">
        <f t="shared" si="145"/>
        <v>8.2829342135187741E-6</v>
      </c>
      <c r="F177" s="11">
        <f t="shared" si="146"/>
        <v>1.6317935816766913E-5</v>
      </c>
      <c r="G177" s="11">
        <f t="shared" si="147"/>
        <v>3.3312485506059708E-5</v>
      </c>
      <c r="H177" s="4">
        <f t="shared" si="148"/>
        <v>242423.52930001603</v>
      </c>
      <c r="I177" s="4">
        <f t="shared" si="149"/>
        <v>93792.839422120145</v>
      </c>
      <c r="J177" s="4">
        <f t="shared" si="150"/>
        <v>34244.174365741412</v>
      </c>
      <c r="K177" s="4">
        <f t="shared" si="151"/>
        <v>208049.14800356762</v>
      </c>
      <c r="L177" s="4">
        <f t="shared" si="152"/>
        <v>31651.999201460025</v>
      </c>
      <c r="M177" s="4">
        <f t="shared" si="153"/>
        <v>7841.2318009312821</v>
      </c>
      <c r="N177" s="11">
        <f t="shared" si="154"/>
        <v>7.8462807232830833E-3</v>
      </c>
      <c r="O177" s="11">
        <f t="shared" si="155"/>
        <v>9.881946361756988E-3</v>
      </c>
      <c r="P177" s="11">
        <f t="shared" si="156"/>
        <v>8.9702240748272821E-3</v>
      </c>
      <c r="Q177" s="4">
        <f t="shared" si="157"/>
        <v>9238.8549397307816</v>
      </c>
      <c r="R177" s="4">
        <f t="shared" si="158"/>
        <v>12760.088809095038</v>
      </c>
      <c r="S177" s="4">
        <f t="shared" si="159"/>
        <v>6883.2479431845386</v>
      </c>
      <c r="T177" s="4">
        <f t="shared" si="160"/>
        <v>38.110388733335597</v>
      </c>
      <c r="U177" s="4">
        <f t="shared" si="161"/>
        <v>136.0454474745936</v>
      </c>
      <c r="V177" s="4">
        <f t="shared" si="162"/>
        <v>201.00493209936121</v>
      </c>
      <c r="W177" s="11">
        <f t="shared" si="163"/>
        <v>-1.0734613539272964E-2</v>
      </c>
      <c r="X177" s="11">
        <f t="shared" si="164"/>
        <v>-1.217998157191269E-2</v>
      </c>
      <c r="Y177" s="11">
        <f t="shared" si="165"/>
        <v>-9.7425357312937999E-3</v>
      </c>
      <c r="Z177" s="4">
        <f t="shared" si="178"/>
        <v>10501.25468776697</v>
      </c>
      <c r="AA177" s="4">
        <f t="shared" si="179"/>
        <v>30498.880025597005</v>
      </c>
      <c r="AB177" s="4">
        <f t="shared" si="180"/>
        <v>42074.526526149893</v>
      </c>
      <c r="AC177" s="12">
        <f t="shared" si="166"/>
        <v>1.4165886726767942</v>
      </c>
      <c r="AD177" s="12">
        <f t="shared" si="167"/>
        <v>2.9805452916426529</v>
      </c>
      <c r="AE177" s="12">
        <f t="shared" si="168"/>
        <v>7.6344328324883053</v>
      </c>
      <c r="AF177" s="11">
        <f t="shared" si="169"/>
        <v>-4.0504037456468023E-3</v>
      </c>
      <c r="AG177" s="11">
        <f t="shared" si="170"/>
        <v>2.9673830763510267E-4</v>
      </c>
      <c r="AH177" s="11">
        <f t="shared" si="171"/>
        <v>9.7937136394747881E-3</v>
      </c>
      <c r="AI177" s="1">
        <f t="shared" si="135"/>
        <v>446570.53912242281</v>
      </c>
      <c r="AJ177" s="1">
        <f t="shared" si="136"/>
        <v>169325.17562108557</v>
      </c>
      <c r="AK177" s="1">
        <f t="shared" si="137"/>
        <v>62357.075376774745</v>
      </c>
      <c r="AL177" s="10">
        <f t="shared" si="172"/>
        <v>63.563873554382361</v>
      </c>
      <c r="AM177" s="10">
        <f t="shared" si="173"/>
        <v>14.149829546292825</v>
      </c>
      <c r="AN177" s="10">
        <f t="shared" si="174"/>
        <v>4.6258152972705657</v>
      </c>
      <c r="AO177" s="7">
        <f t="shared" si="175"/>
        <v>6.111823667985389E-3</v>
      </c>
      <c r="AP177" s="7">
        <f t="shared" si="176"/>
        <v>7.6992858493577683E-3</v>
      </c>
      <c r="AQ177" s="7">
        <f t="shared" si="177"/>
        <v>6.984223717261968E-3</v>
      </c>
      <c r="AR177" s="1">
        <f t="shared" si="183"/>
        <v>242423.52930001603</v>
      </c>
      <c r="AS177" s="1">
        <f t="shared" si="181"/>
        <v>93792.839422120145</v>
      </c>
      <c r="AT177" s="1">
        <f t="shared" si="182"/>
        <v>34244.174365741412</v>
      </c>
      <c r="AU177" s="1">
        <f t="shared" si="138"/>
        <v>48484.705860003211</v>
      </c>
      <c r="AV177" s="1">
        <f t="shared" si="139"/>
        <v>18758.567884424028</v>
      </c>
      <c r="AW177" s="1">
        <f t="shared" si="140"/>
        <v>6848.8348731482829</v>
      </c>
      <c r="AX177">
        <v>0.2</v>
      </c>
      <c r="AY177">
        <v>0.2</v>
      </c>
      <c r="AZ177">
        <v>0.2</v>
      </c>
      <c r="BA177">
        <f t="shared" si="184"/>
        <v>0.20000000000000004</v>
      </c>
      <c r="BB177">
        <f t="shared" si="190"/>
        <v>4.000000000000001E-3</v>
      </c>
      <c r="BC177">
        <f t="shared" si="185"/>
        <v>4.000000000000001E-3</v>
      </c>
      <c r="BD177">
        <f t="shared" si="186"/>
        <v>4.000000000000001E-3</v>
      </c>
      <c r="BE177">
        <f t="shared" si="187"/>
        <v>969.6941172000644</v>
      </c>
      <c r="BF177">
        <f t="shared" si="188"/>
        <v>375.17135768848067</v>
      </c>
      <c r="BG177">
        <f t="shared" si="189"/>
        <v>136.97669746296569</v>
      </c>
      <c r="BH177">
        <f t="shared" si="191"/>
        <v>923.40786509032284</v>
      </c>
      <c r="BI177">
        <f t="shared" si="192"/>
        <v>123.0115195619013</v>
      </c>
      <c r="BJ177">
        <f t="shared" si="193"/>
        <v>32.555731168557003</v>
      </c>
      <c r="BK177" s="7">
        <f t="shared" si="194"/>
        <v>3.8453366353457169E-2</v>
      </c>
      <c r="BL177" s="8">
        <f>BL$3*temperature!$I287+BL$4*temperature!$I287^2</f>
        <v>-23.361894195119156</v>
      </c>
      <c r="BM177" s="8">
        <f>BM$3*temperature!$I287+BM$4*temperature!$I287^2</f>
        <v>-20.866638239792344</v>
      </c>
      <c r="BN177" s="8">
        <f>BN$3*temperature!$I287+BN$4*temperature!$I287^2</f>
        <v>-18.649536647407842</v>
      </c>
      <c r="BO177" s="8"/>
      <c r="BP177" s="8"/>
      <c r="BQ177" s="8"/>
    </row>
    <row r="178" spans="1:69" x14ac:dyDescent="0.3">
      <c r="A178">
        <f t="shared" si="141"/>
        <v>2132</v>
      </c>
      <c r="B178" s="4">
        <f t="shared" si="142"/>
        <v>1165.2315772766187</v>
      </c>
      <c r="C178" s="4">
        <f t="shared" si="143"/>
        <v>2963.2976042173896</v>
      </c>
      <c r="D178" s="4">
        <f t="shared" si="144"/>
        <v>4367.3314290119961</v>
      </c>
      <c r="E178" s="11">
        <f t="shared" si="145"/>
        <v>7.8687875028428348E-6</v>
      </c>
      <c r="F178" s="11">
        <f t="shared" si="146"/>
        <v>1.5502039025928565E-5</v>
      </c>
      <c r="G178" s="11">
        <f t="shared" si="147"/>
        <v>3.1646861230756722E-5</v>
      </c>
      <c r="H178" s="4">
        <f t="shared" si="148"/>
        <v>244308.56183539963</v>
      </c>
      <c r="I178" s="4">
        <f t="shared" si="149"/>
        <v>94711.896476322421</v>
      </c>
      <c r="J178" s="4">
        <f t="shared" si="150"/>
        <v>34549.368151701761</v>
      </c>
      <c r="K178" s="4">
        <f t="shared" si="151"/>
        <v>209665.2430295427</v>
      </c>
      <c r="L178" s="4">
        <f t="shared" si="152"/>
        <v>31961.655265919857</v>
      </c>
      <c r="M178" s="4">
        <f t="shared" si="153"/>
        <v>7910.8647267280385</v>
      </c>
      <c r="N178" s="11">
        <f t="shared" si="154"/>
        <v>7.7678521709081405E-3</v>
      </c>
      <c r="O178" s="11">
        <f t="shared" si="155"/>
        <v>9.7831439489468597E-3</v>
      </c>
      <c r="P178" s="11">
        <f t="shared" si="156"/>
        <v>8.8803554804344209E-3</v>
      </c>
      <c r="Q178" s="4">
        <f t="shared" si="157"/>
        <v>9210.7475577397327</v>
      </c>
      <c r="R178" s="4">
        <f t="shared" si="158"/>
        <v>12728.181784668652</v>
      </c>
      <c r="S178" s="4">
        <f t="shared" si="159"/>
        <v>6876.935450075599</v>
      </c>
      <c r="T178" s="4">
        <f t="shared" si="160"/>
        <v>37.701288438451776</v>
      </c>
      <c r="U178" s="4">
        <f t="shared" si="161"/>
        <v>134.38841643141043</v>
      </c>
      <c r="V178" s="4">
        <f t="shared" si="162"/>
        <v>199.04663436621689</v>
      </c>
      <c r="W178" s="11">
        <f t="shared" si="163"/>
        <v>-1.0734613539272964E-2</v>
      </c>
      <c r="X178" s="11">
        <f t="shared" si="164"/>
        <v>-1.217998157191269E-2</v>
      </c>
      <c r="Y178" s="11">
        <f t="shared" si="165"/>
        <v>-9.7425357312937999E-3</v>
      </c>
      <c r="Z178" s="4">
        <f t="shared" si="178"/>
        <v>10427.717568123771</v>
      </c>
      <c r="AA178" s="4">
        <f t="shared" si="179"/>
        <v>30434.64654313503</v>
      </c>
      <c r="AB178" s="4">
        <f t="shared" si="180"/>
        <v>42451.480597904665</v>
      </c>
      <c r="AC178" s="12">
        <f t="shared" si="166"/>
        <v>1.4108509166109433</v>
      </c>
      <c r="AD178" s="12">
        <f t="shared" si="167"/>
        <v>2.9814297336083246</v>
      </c>
      <c r="AE178" s="12">
        <f t="shared" si="168"/>
        <v>7.7092022814495005</v>
      </c>
      <c r="AF178" s="11">
        <f t="shared" si="169"/>
        <v>-4.0504037456468023E-3</v>
      </c>
      <c r="AG178" s="11">
        <f t="shared" si="170"/>
        <v>2.9673830763510267E-4</v>
      </c>
      <c r="AH178" s="11">
        <f t="shared" si="171"/>
        <v>9.7937136394747881E-3</v>
      </c>
      <c r="AI178" s="1">
        <f t="shared" si="135"/>
        <v>450398.1910701837</v>
      </c>
      <c r="AJ178" s="1">
        <f t="shared" si="136"/>
        <v>171151.22594340105</v>
      </c>
      <c r="AK178" s="1">
        <f t="shared" si="137"/>
        <v>62970.202712245555</v>
      </c>
      <c r="AL178" s="10">
        <f t="shared" si="172"/>
        <v>63.948479829332676</v>
      </c>
      <c r="AM178" s="10">
        <f t="shared" si="173"/>
        <v>14.257683692865456</v>
      </c>
      <c r="AN178" s="10">
        <f t="shared" si="174"/>
        <v>4.6577999488923272</v>
      </c>
      <c r="AO178" s="7">
        <f t="shared" si="175"/>
        <v>6.0507054313055347E-3</v>
      </c>
      <c r="AP178" s="7">
        <f t="shared" si="176"/>
        <v>7.6222929908641903E-3</v>
      </c>
      <c r="AQ178" s="7">
        <f t="shared" si="177"/>
        <v>6.9143814800893483E-3</v>
      </c>
      <c r="AR178" s="1">
        <f t="shared" si="183"/>
        <v>244308.56183539963</v>
      </c>
      <c r="AS178" s="1">
        <f t="shared" si="181"/>
        <v>94711.896476322421</v>
      </c>
      <c r="AT178" s="1">
        <f t="shared" si="182"/>
        <v>34549.368151701761</v>
      </c>
      <c r="AU178" s="1">
        <f t="shared" si="138"/>
        <v>48861.712367079926</v>
      </c>
      <c r="AV178" s="1">
        <f t="shared" si="139"/>
        <v>18942.379295264484</v>
      </c>
      <c r="AW178" s="1">
        <f t="shared" si="140"/>
        <v>6909.873630340353</v>
      </c>
      <c r="AX178">
        <v>0.2</v>
      </c>
      <c r="AY178">
        <v>0.2</v>
      </c>
      <c r="AZ178">
        <v>0.2</v>
      </c>
      <c r="BA178">
        <f t="shared" si="184"/>
        <v>0.19999999999999996</v>
      </c>
      <c r="BB178">
        <f t="shared" si="190"/>
        <v>4.000000000000001E-3</v>
      </c>
      <c r="BC178">
        <f t="shared" si="185"/>
        <v>4.000000000000001E-3</v>
      </c>
      <c r="BD178">
        <f t="shared" si="186"/>
        <v>4.000000000000001E-3</v>
      </c>
      <c r="BE178">
        <f t="shared" si="187"/>
        <v>977.23424734159869</v>
      </c>
      <c r="BF178">
        <f t="shared" si="188"/>
        <v>378.84758590528975</v>
      </c>
      <c r="BG178">
        <f t="shared" si="189"/>
        <v>138.19747260680708</v>
      </c>
      <c r="BH178">
        <f t="shared" si="191"/>
        <v>937.15066691955826</v>
      </c>
      <c r="BI178">
        <f t="shared" si="192"/>
        <v>124.47904902340463</v>
      </c>
      <c r="BJ178">
        <f t="shared" si="193"/>
        <v>32.554217346574305</v>
      </c>
      <c r="BK178" s="7">
        <f t="shared" si="194"/>
        <v>3.8370076901792033E-2</v>
      </c>
      <c r="BL178" s="8">
        <f>BL$3*temperature!$I288+BL$4*temperature!$I288^2</f>
        <v>-23.890891980660445</v>
      </c>
      <c r="BM178" s="8">
        <f>BM$3*temperature!$I288+BM$4*temperature!$I288^2</f>
        <v>-21.282970151081429</v>
      </c>
      <c r="BN178" s="8">
        <f>BN$3*temperature!$I288+BN$4*temperature!$I288^2</f>
        <v>-18.980302547037482</v>
      </c>
      <c r="BO178" s="8"/>
      <c r="BP178" s="8"/>
      <c r="BQ178" s="8"/>
    </row>
    <row r="179" spans="1:69" x14ac:dyDescent="0.3">
      <c r="A179">
        <f t="shared" si="141"/>
        <v>2133</v>
      </c>
      <c r="B179" s="4">
        <f t="shared" si="142"/>
        <v>1165.2402877883083</v>
      </c>
      <c r="C179" s="4">
        <f t="shared" si="143"/>
        <v>2963.3412445147405</v>
      </c>
      <c r="D179" s="4">
        <f t="shared" si="144"/>
        <v>4367.4627307270948</v>
      </c>
      <c r="E179" s="11">
        <f t="shared" si="145"/>
        <v>7.4753481277006928E-6</v>
      </c>
      <c r="F179" s="11">
        <f t="shared" si="146"/>
        <v>1.4726937074632135E-5</v>
      </c>
      <c r="G179" s="11">
        <f t="shared" si="147"/>
        <v>3.0064518169218883E-5</v>
      </c>
      <c r="H179" s="4">
        <f t="shared" si="148"/>
        <v>246189.1862662874</v>
      </c>
      <c r="I179" s="4">
        <f t="shared" si="149"/>
        <v>95630.621146209494</v>
      </c>
      <c r="J179" s="4">
        <f t="shared" si="150"/>
        <v>34854.153230980803</v>
      </c>
      <c r="K179" s="4">
        <f t="shared" si="151"/>
        <v>211277.61273476764</v>
      </c>
      <c r="L179" s="4">
        <f t="shared" si="152"/>
        <v>32271.21457011591</v>
      </c>
      <c r="M179" s="4">
        <f t="shared" si="153"/>
        <v>7980.4122850931089</v>
      </c>
      <c r="N179" s="11">
        <f t="shared" si="154"/>
        <v>7.6902097931308422E-3</v>
      </c>
      <c r="O179" s="11">
        <f t="shared" si="155"/>
        <v>9.6853339296893992E-3</v>
      </c>
      <c r="P179" s="11">
        <f t="shared" si="156"/>
        <v>8.7913977507532159E-3</v>
      </c>
      <c r="Q179" s="4">
        <f t="shared" si="157"/>
        <v>9182.0146012289624</v>
      </c>
      <c r="R179" s="4">
        <f t="shared" si="158"/>
        <v>12695.114905571363</v>
      </c>
      <c r="S179" s="4">
        <f t="shared" si="159"/>
        <v>6870.0120599663142</v>
      </c>
      <c r="T179" s="4">
        <f t="shared" si="160"/>
        <v>37.296579677132335</v>
      </c>
      <c r="U179" s="4">
        <f t="shared" si="161"/>
        <v>132.75156799579733</v>
      </c>
      <c r="V179" s="4">
        <f t="shared" si="162"/>
        <v>197.10741541871025</v>
      </c>
      <c r="W179" s="11">
        <f t="shared" si="163"/>
        <v>-1.0734613539272964E-2</v>
      </c>
      <c r="X179" s="11">
        <f t="shared" si="164"/>
        <v>-1.217998157191269E-2</v>
      </c>
      <c r="Y179" s="11">
        <f t="shared" si="165"/>
        <v>-9.7425357312937999E-3</v>
      </c>
      <c r="Z179" s="4">
        <f t="shared" si="178"/>
        <v>10353.885337374435</v>
      </c>
      <c r="AA179" s="4">
        <f t="shared" si="179"/>
        <v>30367.552244946812</v>
      </c>
      <c r="AB179" s="4">
        <f t="shared" si="180"/>
        <v>42827.925530163193</v>
      </c>
      <c r="AC179" s="12">
        <f t="shared" si="166"/>
        <v>1.405136400773753</v>
      </c>
      <c r="AD179" s="12">
        <f t="shared" si="167"/>
        <v>2.9823144380218087</v>
      </c>
      <c r="AE179" s="12">
        <f t="shared" si="168"/>
        <v>7.7847040009828028</v>
      </c>
      <c r="AF179" s="11">
        <f t="shared" si="169"/>
        <v>-4.0504037456468023E-3</v>
      </c>
      <c r="AG179" s="11">
        <f t="shared" si="170"/>
        <v>2.9673830763510267E-4</v>
      </c>
      <c r="AH179" s="11">
        <f t="shared" si="171"/>
        <v>9.7937136394747881E-3</v>
      </c>
      <c r="AI179" s="1">
        <f t="shared" si="135"/>
        <v>454220.08433024527</v>
      </c>
      <c r="AJ179" s="1">
        <f t="shared" si="136"/>
        <v>172978.48264432544</v>
      </c>
      <c r="AK179" s="1">
        <f t="shared" si="137"/>
        <v>63583.056071361352</v>
      </c>
      <c r="AL179" s="10">
        <f t="shared" si="172"/>
        <v>64.331543909417491</v>
      </c>
      <c r="AM179" s="10">
        <f t="shared" si="173"/>
        <v>14.365273172918762</v>
      </c>
      <c r="AN179" s="10">
        <f t="shared" si="174"/>
        <v>4.6896836965398636</v>
      </c>
      <c r="AO179" s="7">
        <f t="shared" si="175"/>
        <v>5.9901983769924793E-3</v>
      </c>
      <c r="AP179" s="7">
        <f t="shared" si="176"/>
        <v>7.5460700609555481E-3</v>
      </c>
      <c r="AQ179" s="7">
        <f t="shared" si="177"/>
        <v>6.8452376652884551E-3</v>
      </c>
      <c r="AR179" s="1">
        <f t="shared" si="183"/>
        <v>246189.1862662874</v>
      </c>
      <c r="AS179" s="1">
        <f t="shared" si="181"/>
        <v>95630.621146209494</v>
      </c>
      <c r="AT179" s="1">
        <f t="shared" si="182"/>
        <v>34854.153230980803</v>
      </c>
      <c r="AU179" s="1">
        <f t="shared" si="138"/>
        <v>49237.837253257487</v>
      </c>
      <c r="AV179" s="1">
        <f t="shared" si="139"/>
        <v>19126.124229241901</v>
      </c>
      <c r="AW179" s="1">
        <f t="shared" si="140"/>
        <v>6970.8306461961611</v>
      </c>
      <c r="AX179">
        <v>0.2</v>
      </c>
      <c r="AY179">
        <v>0.2</v>
      </c>
      <c r="AZ179">
        <v>0.2</v>
      </c>
      <c r="BA179">
        <f t="shared" si="184"/>
        <v>0.2</v>
      </c>
      <c r="BB179">
        <f t="shared" si="190"/>
        <v>4.000000000000001E-3</v>
      </c>
      <c r="BC179">
        <f t="shared" si="185"/>
        <v>4.000000000000001E-3</v>
      </c>
      <c r="BD179">
        <f t="shared" si="186"/>
        <v>4.000000000000001E-3</v>
      </c>
      <c r="BE179">
        <f t="shared" si="187"/>
        <v>984.75674506514986</v>
      </c>
      <c r="BF179">
        <f t="shared" si="188"/>
        <v>382.52248458483808</v>
      </c>
      <c r="BG179">
        <f t="shared" si="189"/>
        <v>139.41661292392325</v>
      </c>
      <c r="BH179">
        <f t="shared" si="191"/>
        <v>951.09875469691747</v>
      </c>
      <c r="BI179">
        <f t="shared" si="192"/>
        <v>125.9642138751865</v>
      </c>
      <c r="BJ179">
        <f t="shared" si="193"/>
        <v>32.552735440275711</v>
      </c>
      <c r="BK179" s="7">
        <f t="shared" si="194"/>
        <v>3.8287585576624233E-2</v>
      </c>
      <c r="BL179" s="8">
        <f>BL$3*temperature!$I289+BL$4*temperature!$I289^2</f>
        <v>-24.423423858994781</v>
      </c>
      <c r="BM179" s="8">
        <f>BM$3*temperature!$I289+BM$4*temperature!$I289^2</f>
        <v>-21.701837644648482</v>
      </c>
      <c r="BN179" s="8">
        <f>BN$3*temperature!$I289+BN$4*temperature!$I289^2</f>
        <v>-19.312877609199361</v>
      </c>
      <c r="BO179" s="8"/>
      <c r="BP179" s="8"/>
      <c r="BQ179" s="8"/>
    </row>
    <row r="180" spans="1:69" x14ac:dyDescent="0.3">
      <c r="A180">
        <f t="shared" si="141"/>
        <v>2134</v>
      </c>
      <c r="B180" s="4">
        <f t="shared" si="142"/>
        <v>1165.2485628362717</v>
      </c>
      <c r="C180" s="4">
        <f t="shared" si="143"/>
        <v>2963.3827034077776</v>
      </c>
      <c r="D180" s="4">
        <f t="shared" si="144"/>
        <v>4367.5874711065853</v>
      </c>
      <c r="E180" s="11">
        <f t="shared" si="145"/>
        <v>7.1015807213156576E-6</v>
      </c>
      <c r="F180" s="11">
        <f t="shared" si="146"/>
        <v>1.3990590220900528E-5</v>
      </c>
      <c r="G180" s="11">
        <f t="shared" si="147"/>
        <v>2.8561292260757936E-5</v>
      </c>
      <c r="H180" s="4">
        <f t="shared" si="148"/>
        <v>248065.27126250294</v>
      </c>
      <c r="I180" s="4">
        <f t="shared" si="149"/>
        <v>96548.926697230505</v>
      </c>
      <c r="J180" s="4">
        <f t="shared" si="150"/>
        <v>35158.504960394952</v>
      </c>
      <c r="K180" s="4">
        <f t="shared" si="151"/>
        <v>212886.14221389813</v>
      </c>
      <c r="L180" s="4">
        <f t="shared" si="152"/>
        <v>32580.647307620075</v>
      </c>
      <c r="M180" s="4">
        <f t="shared" si="153"/>
        <v>8049.8685356579908</v>
      </c>
      <c r="N180" s="11">
        <f t="shared" si="154"/>
        <v>7.6133455802995798E-3</v>
      </c>
      <c r="O180" s="11">
        <f t="shared" si="155"/>
        <v>9.5885060920735121E-3</v>
      </c>
      <c r="P180" s="11">
        <f t="shared" si="156"/>
        <v>8.7033411412367201E-3</v>
      </c>
      <c r="Q180" s="4">
        <f t="shared" si="157"/>
        <v>9152.6696589292114</v>
      </c>
      <c r="R180" s="4">
        <f t="shared" si="158"/>
        <v>12660.910322820087</v>
      </c>
      <c r="S180" s="4">
        <f t="shared" si="159"/>
        <v>6862.4862502101232</v>
      </c>
      <c r="T180" s="4">
        <f t="shared" si="160"/>
        <v>36.896215307961619</v>
      </c>
      <c r="U180" s="4">
        <f t="shared" si="161"/>
        <v>131.13465634396601</v>
      </c>
      <c r="V180" s="4">
        <f t="shared" si="162"/>
        <v>195.18708938109049</v>
      </c>
      <c r="W180" s="11">
        <f t="shared" si="163"/>
        <v>-1.0734613539272964E-2</v>
      </c>
      <c r="X180" s="11">
        <f t="shared" si="164"/>
        <v>-1.217998157191269E-2</v>
      </c>
      <c r="Y180" s="11">
        <f t="shared" si="165"/>
        <v>-9.7425357312937999E-3</v>
      </c>
      <c r="Z180" s="4">
        <f t="shared" si="178"/>
        <v>10279.779766849231</v>
      </c>
      <c r="AA180" s="4">
        <f t="shared" si="179"/>
        <v>30297.647385769436</v>
      </c>
      <c r="AB180" s="4">
        <f t="shared" si="180"/>
        <v>43203.830456586904</v>
      </c>
      <c r="AC180" s="12">
        <f t="shared" si="166"/>
        <v>1.3994450310329143</v>
      </c>
      <c r="AD180" s="12">
        <f t="shared" si="167"/>
        <v>2.9831994049609829</v>
      </c>
      <c r="AE180" s="12">
        <f t="shared" si="168"/>
        <v>7.8609451627365017</v>
      </c>
      <c r="AF180" s="11">
        <f t="shared" si="169"/>
        <v>-4.0504037456468023E-3</v>
      </c>
      <c r="AG180" s="11">
        <f t="shared" si="170"/>
        <v>2.9673830763510267E-4</v>
      </c>
      <c r="AH180" s="11">
        <f t="shared" si="171"/>
        <v>9.7937136394747881E-3</v>
      </c>
      <c r="AI180" s="1">
        <f t="shared" si="135"/>
        <v>458035.91315047827</v>
      </c>
      <c r="AJ180" s="1">
        <f t="shared" si="136"/>
        <v>174806.75860913479</v>
      </c>
      <c r="AK180" s="1">
        <f t="shared" si="137"/>
        <v>64195.581110421379</v>
      </c>
      <c r="AL180" s="10">
        <f t="shared" si="172"/>
        <v>64.713049032233954</v>
      </c>
      <c r="AM180" s="10">
        <f t="shared" si="173"/>
        <v>14.472590517148298</v>
      </c>
      <c r="AN180" s="10">
        <f t="shared" si="174"/>
        <v>4.7214646760229293</v>
      </c>
      <c r="AO180" s="7">
        <f t="shared" si="175"/>
        <v>5.9302963932225542E-3</v>
      </c>
      <c r="AP180" s="7">
        <f t="shared" si="176"/>
        <v>7.4706093603459922E-3</v>
      </c>
      <c r="AQ180" s="7">
        <f t="shared" si="177"/>
        <v>6.7767852886355708E-3</v>
      </c>
      <c r="AR180" s="1">
        <f t="shared" si="183"/>
        <v>248065.27126250294</v>
      </c>
      <c r="AS180" s="1">
        <f t="shared" si="181"/>
        <v>96548.926697230505</v>
      </c>
      <c r="AT180" s="1">
        <f t="shared" si="182"/>
        <v>35158.504960394952</v>
      </c>
      <c r="AU180" s="1">
        <f t="shared" si="138"/>
        <v>49613.054252500588</v>
      </c>
      <c r="AV180" s="1">
        <f t="shared" si="139"/>
        <v>19309.785339446102</v>
      </c>
      <c r="AW180" s="1">
        <f t="shared" si="140"/>
        <v>7031.7009920789906</v>
      </c>
      <c r="AX180">
        <v>0.2</v>
      </c>
      <c r="AY180">
        <v>0.2</v>
      </c>
      <c r="AZ180">
        <v>0.2</v>
      </c>
      <c r="BA180">
        <f t="shared" si="184"/>
        <v>0.2</v>
      </c>
      <c r="BB180">
        <f t="shared" si="190"/>
        <v>4.000000000000001E-3</v>
      </c>
      <c r="BC180">
        <f t="shared" si="185"/>
        <v>4.000000000000001E-3</v>
      </c>
      <c r="BD180">
        <f t="shared" si="186"/>
        <v>4.000000000000001E-3</v>
      </c>
      <c r="BE180">
        <f t="shared" si="187"/>
        <v>992.26108505001196</v>
      </c>
      <c r="BF180">
        <f t="shared" si="188"/>
        <v>386.19570678892211</v>
      </c>
      <c r="BG180">
        <f t="shared" si="189"/>
        <v>140.63401984157983</v>
      </c>
      <c r="BH180">
        <f t="shared" si="191"/>
        <v>965.25519763556338</v>
      </c>
      <c r="BI180">
        <f t="shared" si="192"/>
        <v>127.46722604287591</v>
      </c>
      <c r="BJ180">
        <f t="shared" si="193"/>
        <v>32.551285003049678</v>
      </c>
      <c r="BK180" s="7">
        <f t="shared" si="194"/>
        <v>3.8205885639582132E-2</v>
      </c>
      <c r="BL180" s="8">
        <f>BL$3*temperature!$I290+BL$4*temperature!$I290^2</f>
        <v>-24.959421786929802</v>
      </c>
      <c r="BM180" s="8">
        <f>BM$3*temperature!$I290+BM$4*temperature!$I290^2</f>
        <v>-22.123189367220256</v>
      </c>
      <c r="BN180" s="8">
        <f>BN$3*temperature!$I290+BN$4*temperature!$I290^2</f>
        <v>-19.647222870673851</v>
      </c>
      <c r="BO180" s="8"/>
      <c r="BP180" s="8"/>
      <c r="BQ180" s="8"/>
    </row>
    <row r="181" spans="1:69" x14ac:dyDescent="0.3">
      <c r="A181">
        <f t="shared" si="141"/>
        <v>2135</v>
      </c>
      <c r="B181" s="4">
        <f t="shared" si="142"/>
        <v>1165.2564241876646</v>
      </c>
      <c r="C181" s="4">
        <f t="shared" si="143"/>
        <v>2963.4220899071952</v>
      </c>
      <c r="D181" s="4">
        <f t="shared" si="144"/>
        <v>4367.7059778517105</v>
      </c>
      <c r="E181" s="11">
        <f t="shared" si="145"/>
        <v>6.7465016852498745E-6</v>
      </c>
      <c r="F181" s="11">
        <f t="shared" si="146"/>
        <v>1.3291060709855502E-5</v>
      </c>
      <c r="G181" s="11">
        <f t="shared" si="147"/>
        <v>2.7133227647720037E-5</v>
      </c>
      <c r="H181" s="4">
        <f t="shared" si="148"/>
        <v>249936.68781475513</v>
      </c>
      <c r="I181" s="4">
        <f t="shared" si="149"/>
        <v>97466.727318106292</v>
      </c>
      <c r="J181" s="4">
        <f t="shared" si="150"/>
        <v>35462.399011485024</v>
      </c>
      <c r="K181" s="4">
        <f t="shared" si="151"/>
        <v>214490.71863216162</v>
      </c>
      <c r="L181" s="4">
        <f t="shared" si="152"/>
        <v>32889.924000383835</v>
      </c>
      <c r="M181" s="4">
        <f t="shared" si="153"/>
        <v>8119.2276200165561</v>
      </c>
      <c r="N181" s="11">
        <f t="shared" si="154"/>
        <v>7.5372516105407517E-3</v>
      </c>
      <c r="O181" s="11">
        <f t="shared" si="155"/>
        <v>9.4926503406649321E-3</v>
      </c>
      <c r="P181" s="11">
        <f t="shared" si="156"/>
        <v>8.6161760345935257E-3</v>
      </c>
      <c r="Q181" s="4">
        <f t="shared" si="157"/>
        <v>9122.7262697165334</v>
      </c>
      <c r="R181" s="4">
        <f t="shared" si="158"/>
        <v>12625.590210020695</v>
      </c>
      <c r="S181" s="4">
        <f t="shared" si="159"/>
        <v>6854.3665378721616</v>
      </c>
      <c r="T181" s="4">
        <f t="shared" si="160"/>
        <v>36.500148695568846</v>
      </c>
      <c r="U181" s="4">
        <f t="shared" si="161"/>
        <v>129.53743864625741</v>
      </c>
      <c r="V181" s="4">
        <f t="shared" si="162"/>
        <v>193.28547218850798</v>
      </c>
      <c r="W181" s="11">
        <f t="shared" si="163"/>
        <v>-1.0734613539272964E-2</v>
      </c>
      <c r="X181" s="11">
        <f t="shared" si="164"/>
        <v>-1.217998157191269E-2</v>
      </c>
      <c r="Y181" s="11">
        <f t="shared" si="165"/>
        <v>-9.7425357312937999E-3</v>
      </c>
      <c r="Z181" s="4">
        <f t="shared" si="178"/>
        <v>10205.422270584821</v>
      </c>
      <c r="AA181" s="4">
        <f t="shared" si="179"/>
        <v>30224.982362525865</v>
      </c>
      <c r="AB181" s="4">
        <f t="shared" si="180"/>
        <v>43579.164901263073</v>
      </c>
      <c r="AC181" s="12">
        <f t="shared" si="166"/>
        <v>1.3937767136373918</v>
      </c>
      <c r="AD181" s="12">
        <f t="shared" si="167"/>
        <v>2.9840846345037493</v>
      </c>
      <c r="AE181" s="12">
        <f t="shared" si="168"/>
        <v>7.9379330085959579</v>
      </c>
      <c r="AF181" s="11">
        <f t="shared" si="169"/>
        <v>-4.0504037456468023E-3</v>
      </c>
      <c r="AG181" s="11">
        <f t="shared" si="170"/>
        <v>2.9673830763510267E-4</v>
      </c>
      <c r="AH181" s="11">
        <f t="shared" si="171"/>
        <v>9.7937136394747881E-3</v>
      </c>
      <c r="AI181" s="1">
        <f t="shared" si="135"/>
        <v>461845.37608793104</v>
      </c>
      <c r="AJ181" s="1">
        <f t="shared" si="136"/>
        <v>176635.86808766742</v>
      </c>
      <c r="AK181" s="1">
        <f t="shared" si="137"/>
        <v>64807.723991458239</v>
      </c>
      <c r="AL181" s="10">
        <f t="shared" si="172"/>
        <v>65.092978917891543</v>
      </c>
      <c r="AM181" s="10">
        <f t="shared" si="173"/>
        <v>14.579628396632302</v>
      </c>
      <c r="AN181" s="10">
        <f t="shared" si="174"/>
        <v>4.7531410648566412</v>
      </c>
      <c r="AO181" s="7">
        <f t="shared" si="175"/>
        <v>5.8709934292903287E-3</v>
      </c>
      <c r="AP181" s="7">
        <f t="shared" si="176"/>
        <v>7.3959032667425323E-3</v>
      </c>
      <c r="AQ181" s="7">
        <f t="shared" si="177"/>
        <v>6.7090174357492148E-3</v>
      </c>
      <c r="AR181" s="1">
        <f t="shared" si="183"/>
        <v>249936.68781475513</v>
      </c>
      <c r="AS181" s="1">
        <f t="shared" si="181"/>
        <v>97466.727318106292</v>
      </c>
      <c r="AT181" s="1">
        <f t="shared" si="182"/>
        <v>35462.399011485024</v>
      </c>
      <c r="AU181" s="1">
        <f t="shared" si="138"/>
        <v>49987.337562951026</v>
      </c>
      <c r="AV181" s="1">
        <f t="shared" si="139"/>
        <v>19493.345463621259</v>
      </c>
      <c r="AW181" s="1">
        <f t="shared" si="140"/>
        <v>7092.4798022970053</v>
      </c>
      <c r="AX181">
        <v>0.2</v>
      </c>
      <c r="AY181">
        <v>0.2</v>
      </c>
      <c r="AZ181">
        <v>0.2</v>
      </c>
      <c r="BA181">
        <f t="shared" si="184"/>
        <v>0.2</v>
      </c>
      <c r="BB181">
        <f t="shared" si="190"/>
        <v>4.000000000000001E-3</v>
      </c>
      <c r="BC181">
        <f t="shared" si="185"/>
        <v>4.000000000000001E-3</v>
      </c>
      <c r="BD181">
        <f t="shared" si="186"/>
        <v>4.000000000000001E-3</v>
      </c>
      <c r="BE181">
        <f t="shared" si="187"/>
        <v>999.74675125902081</v>
      </c>
      <c r="BF181">
        <f t="shared" si="188"/>
        <v>389.86690927242523</v>
      </c>
      <c r="BG181">
        <f t="shared" si="189"/>
        <v>141.84959604594013</v>
      </c>
      <c r="BH181">
        <f t="shared" si="191"/>
        <v>979.62311088351498</v>
      </c>
      <c r="BI181">
        <f t="shared" si="192"/>
        <v>128.98830000833939</v>
      </c>
      <c r="BJ181">
        <f t="shared" si="193"/>
        <v>32.549865599152142</v>
      </c>
      <c r="BK181" s="7">
        <f t="shared" si="194"/>
        <v>3.8124970365219751E-2</v>
      </c>
      <c r="BL181" s="8">
        <f>BL$3*temperature!$I291+BL$4*temperature!$I291^2</f>
        <v>-25.498817943032627</v>
      </c>
      <c r="BM181" s="8">
        <f>BM$3*temperature!$I291+BM$4*temperature!$I291^2</f>
        <v>-22.546974173841118</v>
      </c>
      <c r="BN181" s="8">
        <f>BN$3*temperature!$I291+BN$4*temperature!$I291^2</f>
        <v>-19.983299561963399</v>
      </c>
      <c r="BO181" s="8"/>
      <c r="BP181" s="8"/>
      <c r="BQ181" s="8"/>
    </row>
    <row r="182" spans="1:69" x14ac:dyDescent="0.3">
      <c r="A182">
        <f t="shared" si="141"/>
        <v>2136</v>
      </c>
      <c r="B182" s="4">
        <f t="shared" si="142"/>
        <v>1165.2638925218728</v>
      </c>
      <c r="C182" s="4">
        <f t="shared" si="143"/>
        <v>2963.4595075789557</v>
      </c>
      <c r="D182" s="4">
        <f t="shared" si="144"/>
        <v>4367.8185623142754</v>
      </c>
      <c r="E182" s="11">
        <f t="shared" si="145"/>
        <v>6.4091766009873806E-6</v>
      </c>
      <c r="F182" s="11">
        <f t="shared" si="146"/>
        <v>1.2626507674362726E-5</v>
      </c>
      <c r="G182" s="11">
        <f t="shared" si="147"/>
        <v>2.5776566265334033E-5</v>
      </c>
      <c r="H182" s="4">
        <f t="shared" si="148"/>
        <v>251803.30923795508</v>
      </c>
      <c r="I182" s="4">
        <f t="shared" si="149"/>
        <v>98383.938137134362</v>
      </c>
      <c r="J182" s="4">
        <f t="shared" si="150"/>
        <v>35765.811374428587</v>
      </c>
      <c r="K182" s="4">
        <f t="shared" si="151"/>
        <v>216091.23122574447</v>
      </c>
      <c r="L182" s="4">
        <f t="shared" si="152"/>
        <v>33199.015503846262</v>
      </c>
      <c r="M182" s="4">
        <f t="shared" si="153"/>
        <v>8188.4837623562325</v>
      </c>
      <c r="N182" s="11">
        <f t="shared" si="154"/>
        <v>7.4619200485201986E-3</v>
      </c>
      <c r="O182" s="11">
        <f t="shared" si="155"/>
        <v>9.3977566946892299E-3</v>
      </c>
      <c r="P182" s="11">
        <f t="shared" si="156"/>
        <v>8.529892938207162E-3</v>
      </c>
      <c r="Q182" s="4">
        <f t="shared" si="157"/>
        <v>9092.1979180367234</v>
      </c>
      <c r="R182" s="4">
        <f t="shared" si="158"/>
        <v>12589.17675226557</v>
      </c>
      <c r="S182" s="4">
        <f t="shared" si="159"/>
        <v>6845.6614758265459</v>
      </c>
      <c r="T182" s="4">
        <f t="shared" si="160"/>
        <v>36.108333705195918</v>
      </c>
      <c r="U182" s="4">
        <f t="shared" si="161"/>
        <v>127.95967503067322</v>
      </c>
      <c r="V182" s="4">
        <f t="shared" si="162"/>
        <v>191.40238156937144</v>
      </c>
      <c r="W182" s="11">
        <f t="shared" si="163"/>
        <v>-1.0734613539272964E-2</v>
      </c>
      <c r="X182" s="11">
        <f t="shared" si="164"/>
        <v>-1.217998157191269E-2</v>
      </c>
      <c r="Y182" s="11">
        <f t="shared" si="165"/>
        <v>-9.7425357312937999E-3</v>
      </c>
      <c r="Z182" s="4">
        <f t="shared" si="178"/>
        <v>10130.833904036095</v>
      </c>
      <c r="AA182" s="4">
        <f t="shared" si="179"/>
        <v>30149.607687377338</v>
      </c>
      <c r="AB182" s="4">
        <f t="shared" si="180"/>
        <v>43953.898783763274</v>
      </c>
      <c r="AC182" s="12">
        <f t="shared" si="166"/>
        <v>1.3881313552158796</v>
      </c>
      <c r="AD182" s="12">
        <f t="shared" si="167"/>
        <v>2.9849701267280317</v>
      </c>
      <c r="AE182" s="12">
        <f t="shared" si="168"/>
        <v>8.0156748513714806</v>
      </c>
      <c r="AF182" s="11">
        <f t="shared" si="169"/>
        <v>-4.0504037456468023E-3</v>
      </c>
      <c r="AG182" s="11">
        <f t="shared" si="170"/>
        <v>2.9673830763510267E-4</v>
      </c>
      <c r="AH182" s="11">
        <f t="shared" si="171"/>
        <v>9.7937136394747881E-3</v>
      </c>
      <c r="AI182" s="1">
        <f t="shared" si="135"/>
        <v>465648.17604208895</v>
      </c>
      <c r="AJ182" s="1">
        <f t="shared" si="136"/>
        <v>178465.62674252194</v>
      </c>
      <c r="AK182" s="1">
        <f t="shared" si="137"/>
        <v>65419.431394609419</v>
      </c>
      <c r="AL182" s="10">
        <f t="shared" si="172"/>
        <v>65.471317764896213</v>
      </c>
      <c r="AM182" s="10">
        <f t="shared" si="173"/>
        <v>14.68637962270598</v>
      </c>
      <c r="AN182" s="10">
        <f t="shared" si="174"/>
        <v>4.7847110820725529</v>
      </c>
      <c r="AO182" s="7">
        <f t="shared" si="175"/>
        <v>5.8122834949974255E-3</v>
      </c>
      <c r="AP182" s="7">
        <f t="shared" si="176"/>
        <v>7.3219442340751069E-3</v>
      </c>
      <c r="AQ182" s="7">
        <f t="shared" si="177"/>
        <v>6.6419272613917222E-3</v>
      </c>
      <c r="AR182" s="1">
        <f t="shared" si="183"/>
        <v>251803.30923795508</v>
      </c>
      <c r="AS182" s="1">
        <f t="shared" si="181"/>
        <v>98383.938137134362</v>
      </c>
      <c r="AT182" s="1">
        <f t="shared" si="182"/>
        <v>35765.811374428587</v>
      </c>
      <c r="AU182" s="1">
        <f t="shared" si="138"/>
        <v>50360.661847591022</v>
      </c>
      <c r="AV182" s="1">
        <f t="shared" si="139"/>
        <v>19676.787627426875</v>
      </c>
      <c r="AW182" s="1">
        <f t="shared" si="140"/>
        <v>7153.162274885718</v>
      </c>
      <c r="AX182">
        <v>0.2</v>
      </c>
      <c r="AY182">
        <v>0.2</v>
      </c>
      <c r="AZ182">
        <v>0.2</v>
      </c>
      <c r="BA182">
        <f t="shared" si="184"/>
        <v>0.2</v>
      </c>
      <c r="BB182">
        <f t="shared" si="190"/>
        <v>4.000000000000001E-3</v>
      </c>
      <c r="BC182">
        <f t="shared" si="185"/>
        <v>4.000000000000001E-3</v>
      </c>
      <c r="BD182">
        <f t="shared" si="186"/>
        <v>4.000000000000001E-3</v>
      </c>
      <c r="BE182">
        <f t="shared" si="187"/>
        <v>1007.2132369518206</v>
      </c>
      <c r="BF182">
        <f t="shared" si="188"/>
        <v>393.53575254853752</v>
      </c>
      <c r="BG182">
        <f t="shared" si="189"/>
        <v>143.06324549771438</v>
      </c>
      <c r="BH182">
        <f t="shared" si="191"/>
        <v>994.20565621014646</v>
      </c>
      <c r="BI182">
        <f t="shared" si="192"/>
        <v>130.52765284017218</v>
      </c>
      <c r="BJ182">
        <f t="shared" si="193"/>
        <v>32.548476803282455</v>
      </c>
      <c r="BK182" s="7">
        <f t="shared" si="194"/>
        <v>3.8044833043553411E-2</v>
      </c>
      <c r="BL182" s="8">
        <f>BL$3*temperature!$I292+BL$4*temperature!$I292^2</f>
        <v>-26.04154476035233</v>
      </c>
      <c r="BM182" s="8">
        <f>BM$3*temperature!$I292+BM$4*temperature!$I292^2</f>
        <v>-22.973141151221661</v>
      </c>
      <c r="BN182" s="8">
        <f>BN$3*temperature!$I292+BN$4*temperature!$I292^2</f>
        <v>-20.321069123834125</v>
      </c>
      <c r="BO182" s="8"/>
      <c r="BP182" s="8"/>
      <c r="BQ182" s="8"/>
    </row>
    <row r="183" spans="1:69" x14ac:dyDescent="0.3">
      <c r="A183">
        <f t="shared" si="141"/>
        <v>2137</v>
      </c>
      <c r="B183" s="4">
        <f t="shared" si="142"/>
        <v>1165.2709874848429</v>
      </c>
      <c r="C183" s="4">
        <f t="shared" si="143"/>
        <v>2963.49505481596</v>
      </c>
      <c r="D183" s="4">
        <f t="shared" si="144"/>
        <v>4367.9255203106513</v>
      </c>
      <c r="E183" s="11">
        <f t="shared" si="145"/>
        <v>6.0887177709380116E-6</v>
      </c>
      <c r="F183" s="11">
        <f t="shared" si="146"/>
        <v>1.1995182290644589E-5</v>
      </c>
      <c r="G183" s="11">
        <f t="shared" si="147"/>
        <v>2.448773795206733E-5</v>
      </c>
      <c r="H183" s="4">
        <f t="shared" si="148"/>
        <v>253665.01117341331</v>
      </c>
      <c r="I183" s="4">
        <f t="shared" si="149"/>
        <v>99300.475237712497</v>
      </c>
      <c r="J183" s="4">
        <f t="shared" si="150"/>
        <v>36068.718361717009</v>
      </c>
      <c r="K183" s="4">
        <f t="shared" si="151"/>
        <v>217687.57130127453</v>
      </c>
      <c r="L183" s="4">
        <f t="shared" si="152"/>
        <v>33507.89301178007</v>
      </c>
      <c r="M183" s="4">
        <f t="shared" si="153"/>
        <v>8257.6312700386352</v>
      </c>
      <c r="N183" s="11">
        <f t="shared" si="154"/>
        <v>7.3873431442592619E-3</v>
      </c>
      <c r="O183" s="11">
        <f t="shared" si="155"/>
        <v>9.3038152862703338E-3</v>
      </c>
      <c r="P183" s="11">
        <f t="shared" si="156"/>
        <v>8.4444824816389819E-3</v>
      </c>
      <c r="Q183" s="4">
        <f t="shared" si="157"/>
        <v>9061.0980294689944</v>
      </c>
      <c r="R183" s="4">
        <f t="shared" si="158"/>
        <v>12551.692135285561</v>
      </c>
      <c r="S183" s="4">
        <f t="shared" si="159"/>
        <v>6836.379648903845</v>
      </c>
      <c r="T183" s="4">
        <f t="shared" si="160"/>
        <v>35.720724697323533</v>
      </c>
      <c r="U183" s="4">
        <f t="shared" si="161"/>
        <v>126.40112854685169</v>
      </c>
      <c r="V183" s="4">
        <f t="shared" si="162"/>
        <v>189.53763702787711</v>
      </c>
      <c r="W183" s="11">
        <f t="shared" si="163"/>
        <v>-1.0734613539272964E-2</v>
      </c>
      <c r="X183" s="11">
        <f t="shared" si="164"/>
        <v>-1.217998157191269E-2</v>
      </c>
      <c r="Y183" s="11">
        <f t="shared" si="165"/>
        <v>-9.7425357312937999E-3</v>
      </c>
      <c r="Z183" s="4">
        <f t="shared" si="178"/>
        <v>10056.035363034056</v>
      </c>
      <c r="AA183" s="4">
        <f t="shared" si="179"/>
        <v>30071.573961329064</v>
      </c>
      <c r="AB183" s="4">
        <f t="shared" si="180"/>
        <v>44328.002423905564</v>
      </c>
      <c r="AC183" s="12">
        <f t="shared" si="166"/>
        <v>1.3825088627752635</v>
      </c>
      <c r="AD183" s="12">
        <f t="shared" si="167"/>
        <v>2.9858558817117782</v>
      </c>
      <c r="AE183" s="12">
        <f t="shared" si="168"/>
        <v>8.0941780754929518</v>
      </c>
      <c r="AF183" s="11">
        <f t="shared" si="169"/>
        <v>-4.0504037456468023E-3</v>
      </c>
      <c r="AG183" s="11">
        <f t="shared" si="170"/>
        <v>2.9673830763510267E-4</v>
      </c>
      <c r="AH183" s="11">
        <f t="shared" si="171"/>
        <v>9.7937136394747881E-3</v>
      </c>
      <c r="AI183" s="1">
        <f t="shared" si="135"/>
        <v>469444.02028547111</v>
      </c>
      <c r="AJ183" s="1">
        <f t="shared" si="136"/>
        <v>180295.85169569662</v>
      </c>
      <c r="AK183" s="1">
        <f t="shared" si="137"/>
        <v>66030.650530034196</v>
      </c>
      <c r="AL183" s="10">
        <f t="shared" si="172"/>
        <v>65.848050245940456</v>
      </c>
      <c r="AM183" s="10">
        <f t="shared" si="173"/>
        <v>14.792837146777911</v>
      </c>
      <c r="AN183" s="10">
        <f t="shared" si="174"/>
        <v>4.8161729880167146</v>
      </c>
      <c r="AO183" s="7">
        <f t="shared" si="175"/>
        <v>5.7541606600474511E-3</v>
      </c>
      <c r="AP183" s="7">
        <f t="shared" si="176"/>
        <v>7.2487247917343558E-3</v>
      </c>
      <c r="AQ183" s="7">
        <f t="shared" si="177"/>
        <v>6.5755079887778048E-3</v>
      </c>
      <c r="AR183" s="1">
        <f t="shared" si="183"/>
        <v>253665.01117341331</v>
      </c>
      <c r="AS183" s="1">
        <f t="shared" si="181"/>
        <v>99300.475237712497</v>
      </c>
      <c r="AT183" s="1">
        <f t="shared" si="182"/>
        <v>36068.718361717009</v>
      </c>
      <c r="AU183" s="1">
        <f t="shared" si="138"/>
        <v>50733.002234682666</v>
      </c>
      <c r="AV183" s="1">
        <f t="shared" si="139"/>
        <v>19860.095047542502</v>
      </c>
      <c r="AW183" s="1">
        <f t="shared" si="140"/>
        <v>7213.7436723434021</v>
      </c>
      <c r="AX183">
        <v>0.2</v>
      </c>
      <c r="AY183">
        <v>0.2</v>
      </c>
      <c r="AZ183">
        <v>0.2</v>
      </c>
      <c r="BA183">
        <f t="shared" si="184"/>
        <v>0.20000000000000004</v>
      </c>
      <c r="BB183">
        <f t="shared" si="190"/>
        <v>4.000000000000001E-3</v>
      </c>
      <c r="BC183">
        <f t="shared" si="185"/>
        <v>4.000000000000001E-3</v>
      </c>
      <c r="BD183">
        <f t="shared" si="186"/>
        <v>4.000000000000001E-3</v>
      </c>
      <c r="BE183">
        <f t="shared" si="187"/>
        <v>1014.6600446936535</v>
      </c>
      <c r="BF183">
        <f t="shared" si="188"/>
        <v>397.20190095085007</v>
      </c>
      <c r="BG183">
        <f t="shared" si="189"/>
        <v>144.27487344686807</v>
      </c>
      <c r="BH183">
        <f t="shared" si="191"/>
        <v>1009.0060427030114</v>
      </c>
      <c r="BI183">
        <f t="shared" si="192"/>
        <v>132.08550422456671</v>
      </c>
      <c r="BJ183">
        <f t="shared" si="193"/>
        <v>32.547118200179106</v>
      </c>
      <c r="BK183" s="7">
        <f t="shared" si="194"/>
        <v>3.7965466982459367E-2</v>
      </c>
      <c r="BL183" s="8">
        <f>BL$3*temperature!$I293+BL$4*temperature!$I293^2</f>
        <v>-26.587534957850544</v>
      </c>
      <c r="BM183" s="8">
        <f>BM$3*temperature!$I293+BM$4*temperature!$I293^2</f>
        <v>-23.401639640133006</v>
      </c>
      <c r="BN183" s="8">
        <f>BN$3*temperature!$I293+BN$4*temperature!$I293^2</f>
        <v>-20.660493223151541</v>
      </c>
      <c r="BO183" s="8"/>
      <c r="BP183" s="8"/>
      <c r="BQ183" s="8"/>
    </row>
    <row r="184" spans="1:69" x14ac:dyDescent="0.3">
      <c r="A184">
        <f t="shared" si="141"/>
        <v>2138</v>
      </c>
      <c r="B184" s="4">
        <f t="shared" si="142"/>
        <v>1165.2777277407038</v>
      </c>
      <c r="C184" s="4">
        <f t="shared" si="143"/>
        <v>2963.5288250961903</v>
      </c>
      <c r="D184" s="4">
        <f t="shared" si="144"/>
        <v>4368.0271328954095</v>
      </c>
      <c r="E184" s="11">
        <f t="shared" si="145"/>
        <v>5.7842818823911106E-6</v>
      </c>
      <c r="F184" s="11">
        <f t="shared" si="146"/>
        <v>1.139542317611236E-5</v>
      </c>
      <c r="G184" s="11">
        <f t="shared" si="147"/>
        <v>2.3263351054463962E-5</v>
      </c>
      <c r="H184" s="4">
        <f t="shared" si="148"/>
        <v>255521.67158993761</v>
      </c>
      <c r="I184" s="4">
        <f t="shared" si="149"/>
        <v>100216.25567308793</v>
      </c>
      <c r="J184" s="4">
        <f t="shared" si="150"/>
        <v>36371.096611599452</v>
      </c>
      <c r="K184" s="4">
        <f t="shared" si="151"/>
        <v>219279.63223441615</v>
      </c>
      <c r="L184" s="4">
        <f t="shared" si="152"/>
        <v>33816.528060878612</v>
      </c>
      <c r="M184" s="4">
        <f t="shared" si="153"/>
        <v>8326.6645341303883</v>
      </c>
      <c r="N184" s="11">
        <f t="shared" si="154"/>
        <v>7.3135132319439577E-3</v>
      </c>
      <c r="O184" s="11">
        <f t="shared" si="155"/>
        <v>9.2108163587021341E-3</v>
      </c>
      <c r="P184" s="11">
        <f t="shared" si="156"/>
        <v>8.3599354141941085E-3</v>
      </c>
      <c r="Q184" s="4">
        <f t="shared" si="157"/>
        <v>9029.4399664280081</v>
      </c>
      <c r="R184" s="4">
        <f t="shared" si="158"/>
        <v>12513.158534858312</v>
      </c>
      <c r="S184" s="4">
        <f t="shared" si="159"/>
        <v>6826.5296700906902</v>
      </c>
      <c r="T184" s="4">
        <f t="shared" si="160"/>
        <v>35.337276522355005</v>
      </c>
      <c r="U184" s="4">
        <f t="shared" si="161"/>
        <v>124.86156513048208</v>
      </c>
      <c r="V184" s="4">
        <f t="shared" si="162"/>
        <v>187.69105982670803</v>
      </c>
      <c r="W184" s="11">
        <f t="shared" si="163"/>
        <v>-1.0734613539272964E-2</v>
      </c>
      <c r="X184" s="11">
        <f t="shared" si="164"/>
        <v>-1.217998157191269E-2</v>
      </c>
      <c r="Y184" s="11">
        <f t="shared" si="165"/>
        <v>-9.7425357312937999E-3</v>
      </c>
      <c r="Z184" s="4">
        <f t="shared" si="178"/>
        <v>9981.0469829837239</v>
      </c>
      <c r="AA184" s="4">
        <f t="shared" si="179"/>
        <v>29990.931848396565</v>
      </c>
      <c r="AB184" s="4">
        <f t="shared" si="180"/>
        <v>44701.446546223589</v>
      </c>
      <c r="AC184" s="12">
        <f t="shared" si="166"/>
        <v>1.3769091436990888</v>
      </c>
      <c r="AD184" s="12">
        <f t="shared" si="167"/>
        <v>2.9867418995329595</v>
      </c>
      <c r="AE184" s="12">
        <f t="shared" si="168"/>
        <v>8.1734501377112441</v>
      </c>
      <c r="AF184" s="11">
        <f t="shared" si="169"/>
        <v>-4.0504037456468023E-3</v>
      </c>
      <c r="AG184" s="11">
        <f t="shared" si="170"/>
        <v>2.9673830763510267E-4</v>
      </c>
      <c r="AH184" s="11">
        <f t="shared" si="171"/>
        <v>9.7937136394747881E-3</v>
      </c>
      <c r="AI184" s="1">
        <f t="shared" si="135"/>
        <v>473232.62049160671</v>
      </c>
      <c r="AJ184" s="1">
        <f t="shared" si="136"/>
        <v>182126.36157366948</v>
      </c>
      <c r="AK184" s="1">
        <f t="shared" si="137"/>
        <v>66641.329149374185</v>
      </c>
      <c r="AL184" s="10">
        <f t="shared" si="172"/>
        <v>66.223161503603805</v>
      </c>
      <c r="AM184" s="10">
        <f t="shared" si="173"/>
        <v>14.898994060090189</v>
      </c>
      <c r="AN184" s="10">
        <f t="shared" si="174"/>
        <v>4.8475250841351736</v>
      </c>
      <c r="AO184" s="7">
        <f t="shared" si="175"/>
        <v>5.6966190534469769E-3</v>
      </c>
      <c r="AP184" s="7">
        <f t="shared" si="176"/>
        <v>7.1762375438170125E-3</v>
      </c>
      <c r="AQ184" s="7">
        <f t="shared" si="177"/>
        <v>6.5097529088900263E-3</v>
      </c>
      <c r="AR184" s="1">
        <f t="shared" si="183"/>
        <v>255521.67158993761</v>
      </c>
      <c r="AS184" s="1">
        <f t="shared" si="181"/>
        <v>100216.25567308793</v>
      </c>
      <c r="AT184" s="1">
        <f t="shared" si="182"/>
        <v>36371.096611599452</v>
      </c>
      <c r="AU184" s="1">
        <f t="shared" si="138"/>
        <v>51104.334317987523</v>
      </c>
      <c r="AV184" s="1">
        <f t="shared" si="139"/>
        <v>20043.251134617589</v>
      </c>
      <c r="AW184" s="1">
        <f t="shared" si="140"/>
        <v>7274.219322319891</v>
      </c>
      <c r="AX184">
        <v>0.2</v>
      </c>
      <c r="AY184">
        <v>0.2</v>
      </c>
      <c r="AZ184">
        <v>0.2</v>
      </c>
      <c r="BA184">
        <f t="shared" si="184"/>
        <v>0.2</v>
      </c>
      <c r="BB184">
        <f t="shared" si="190"/>
        <v>4.000000000000001E-3</v>
      </c>
      <c r="BC184">
        <f t="shared" si="185"/>
        <v>4.000000000000001E-3</v>
      </c>
      <c r="BD184">
        <f t="shared" si="186"/>
        <v>4.000000000000001E-3</v>
      </c>
      <c r="BE184">
        <f t="shared" si="187"/>
        <v>1022.0866863597507</v>
      </c>
      <c r="BF184">
        <f t="shared" si="188"/>
        <v>400.86502269235183</v>
      </c>
      <c r="BG184">
        <f t="shared" si="189"/>
        <v>145.48438644639785</v>
      </c>
      <c r="BH184">
        <f t="shared" si="191"/>
        <v>1024.0275274750877</v>
      </c>
      <c r="BI184">
        <f t="shared" si="192"/>
        <v>133.66207649656062</v>
      </c>
      <c r="BJ184">
        <f t="shared" si="193"/>
        <v>32.5457893842338</v>
      </c>
      <c r="BK184" s="7">
        <f t="shared" si="194"/>
        <v>3.7886865509888706E-2</v>
      </c>
      <c r="BL184" s="8">
        <f>BL$3*temperature!$I294+BL$4*temperature!$I294^2</f>
        <v>-27.136721570556144</v>
      </c>
      <c r="BM184" s="8">
        <f>BM$3*temperature!$I294+BM$4*temperature!$I294^2</f>
        <v>-23.832419256859708</v>
      </c>
      <c r="BN184" s="8">
        <f>BN$3*temperature!$I294+BN$4*temperature!$I294^2</f>
        <v>-21.001533768020636</v>
      </c>
      <c r="BO184" s="8"/>
      <c r="BP184" s="8"/>
      <c r="BQ184" s="8"/>
    </row>
    <row r="185" spans="1:69" x14ac:dyDescent="0.3">
      <c r="A185">
        <f t="shared" si="141"/>
        <v>2139</v>
      </c>
      <c r="B185" s="4">
        <f t="shared" si="142"/>
        <v>1165.28413102081</v>
      </c>
      <c r="C185" s="4">
        <f t="shared" si="143"/>
        <v>2963.560907227994</v>
      </c>
      <c r="D185" s="4">
        <f t="shared" si="144"/>
        <v>4368.1236670965873</v>
      </c>
      <c r="E185" s="11">
        <f t="shared" si="145"/>
        <v>5.4950677882715551E-6</v>
      </c>
      <c r="F185" s="11">
        <f t="shared" si="146"/>
        <v>1.0825652017306742E-5</v>
      </c>
      <c r="G185" s="11">
        <f t="shared" si="147"/>
        <v>2.2100183501740762E-5</v>
      </c>
      <c r="H185" s="4">
        <f t="shared" si="148"/>
        <v>257373.17078386445</v>
      </c>
      <c r="I185" s="4">
        <f t="shared" si="149"/>
        <v>101131.19748034162</v>
      </c>
      <c r="J185" s="4">
        <f t="shared" si="150"/>
        <v>36672.923091297307</v>
      </c>
      <c r="K185" s="4">
        <f t="shared" si="151"/>
        <v>220867.30946760674</v>
      </c>
      <c r="L185" s="4">
        <f t="shared" si="152"/>
        <v>34124.892535087471</v>
      </c>
      <c r="M185" s="4">
        <f t="shared" si="153"/>
        <v>8395.5780298851132</v>
      </c>
      <c r="N185" s="11">
        <f t="shared" si="154"/>
        <v>7.2404227287892198E-3</v>
      </c>
      <c r="O185" s="11">
        <f t="shared" si="155"/>
        <v>9.1187502647736007E-3</v>
      </c>
      <c r="P185" s="11">
        <f t="shared" si="156"/>
        <v>8.2762426025755342E-3</v>
      </c>
      <c r="Q185" s="4">
        <f t="shared" si="157"/>
        <v>8997.2370240038599</v>
      </c>
      <c r="R185" s="4">
        <f t="shared" si="158"/>
        <v>12473.598106474996</v>
      </c>
      <c r="S185" s="4">
        <f t="shared" si="159"/>
        <v>6816.1201767835373</v>
      </c>
      <c r="T185" s="4">
        <f t="shared" si="160"/>
        <v>34.957944515357099</v>
      </c>
      <c r="U185" s="4">
        <f t="shared" si="161"/>
        <v>123.34075356815264</v>
      </c>
      <c r="V185" s="4">
        <f t="shared" si="162"/>
        <v>185.86247296990192</v>
      </c>
      <c r="W185" s="11">
        <f t="shared" si="163"/>
        <v>-1.0734613539272964E-2</v>
      </c>
      <c r="X185" s="11">
        <f t="shared" si="164"/>
        <v>-1.217998157191269E-2</v>
      </c>
      <c r="Y185" s="11">
        <f t="shared" si="165"/>
        <v>-9.7425357312937999E-3</v>
      </c>
      <c r="Z185" s="4">
        <f t="shared" si="178"/>
        <v>9905.8887382952998</v>
      </c>
      <c r="AA185" s="4">
        <f t="shared" si="179"/>
        <v>29907.732050338702</v>
      </c>
      <c r="AB185" s="4">
        <f t="shared" si="180"/>
        <v>45074.202284145751</v>
      </c>
      <c r="AC185" s="12">
        <f t="shared" si="166"/>
        <v>1.3713321057460346</v>
      </c>
      <c r="AD185" s="12">
        <f t="shared" si="167"/>
        <v>2.9876281802695699</v>
      </c>
      <c r="AE185" s="12">
        <f t="shared" si="168"/>
        <v>8.2534985678065134</v>
      </c>
      <c r="AF185" s="11">
        <f t="shared" si="169"/>
        <v>-4.0504037456468023E-3</v>
      </c>
      <c r="AG185" s="11">
        <f t="shared" si="170"/>
        <v>2.9673830763510267E-4</v>
      </c>
      <c r="AH185" s="11">
        <f t="shared" si="171"/>
        <v>9.7937136394747881E-3</v>
      </c>
      <c r="AI185" s="1">
        <f t="shared" ref="AI185:AI248" si="195">(1-$AI$5)*AI184+AU184</f>
        <v>477013.69276043354</v>
      </c>
      <c r="AJ185" s="1">
        <f t="shared" ref="AJ185:AJ248" si="196">(1-$AI$5)*AJ184+AV184</f>
        <v>183956.97655092011</v>
      </c>
      <c r="AK185" s="1">
        <f t="shared" ref="AK185:AK248" si="197">(1-$AI$5)*AK184+AW184</f>
        <v>67251.415556756663</v>
      </c>
      <c r="AL185" s="10">
        <f t="shared" si="172"/>
        <v>66.596637145968728</v>
      </c>
      <c r="AM185" s="10">
        <f t="shared" si="173"/>
        <v>15.004843593423924</v>
      </c>
      <c r="AN185" s="10">
        <f t="shared" si="174"/>
        <v>4.8787657127473665</v>
      </c>
      <c r="AO185" s="7">
        <f t="shared" si="175"/>
        <v>5.6396528629125073E-3</v>
      </c>
      <c r="AP185" s="7">
        <f t="shared" si="176"/>
        <v>7.104475168378842E-3</v>
      </c>
      <c r="AQ185" s="7">
        <f t="shared" si="177"/>
        <v>6.444655379801126E-3</v>
      </c>
      <c r="AR185" s="1">
        <f t="shared" si="183"/>
        <v>257373.17078386445</v>
      </c>
      <c r="AS185" s="1">
        <f t="shared" si="181"/>
        <v>101131.19748034162</v>
      </c>
      <c r="AT185" s="1">
        <f t="shared" si="182"/>
        <v>36672.923091297307</v>
      </c>
      <c r="AU185" s="1">
        <f t="shared" ref="AU185:AU248" si="198">$AU$5*AR185</f>
        <v>51474.634156772896</v>
      </c>
      <c r="AV185" s="1">
        <f t="shared" ref="AV185:AV248" si="199">$AU$5*AS185</f>
        <v>20226.239496068327</v>
      </c>
      <c r="AW185" s="1">
        <f t="shared" ref="AW185:AW248" si="200">$AU$5*AT185</f>
        <v>7334.5846182594614</v>
      </c>
      <c r="AX185">
        <v>0.2</v>
      </c>
      <c r="AY185">
        <v>0.2</v>
      </c>
      <c r="AZ185">
        <v>0.2</v>
      </c>
      <c r="BA185">
        <f t="shared" si="184"/>
        <v>0.2</v>
      </c>
      <c r="BB185">
        <f t="shared" si="190"/>
        <v>4.000000000000001E-3</v>
      </c>
      <c r="BC185">
        <f t="shared" si="185"/>
        <v>4.000000000000001E-3</v>
      </c>
      <c r="BD185">
        <f t="shared" si="186"/>
        <v>4.000000000000001E-3</v>
      </c>
      <c r="BE185">
        <f t="shared" si="187"/>
        <v>1029.492683135458</v>
      </c>
      <c r="BF185">
        <f t="shared" si="188"/>
        <v>404.52478992136656</v>
      </c>
      <c r="BG185">
        <f t="shared" si="189"/>
        <v>146.69169236518925</v>
      </c>
      <c r="BH185">
        <f t="shared" si="191"/>
        <v>1039.2734163826506</v>
      </c>
      <c r="BI185">
        <f t="shared" si="192"/>
        <v>135.25759467167134</v>
      </c>
      <c r="BJ185">
        <f t="shared" si="193"/>
        <v>32.544489959123716</v>
      </c>
      <c r="BK185" s="7">
        <f t="shared" si="194"/>
        <v>3.7809021975961449E-2</v>
      </c>
      <c r="BL185" s="8">
        <f>BL$3*temperature!$I295+BL$4*temperature!$I295^2</f>
        <v>-27.68903797846124</v>
      </c>
      <c r="BM185" s="8">
        <f>BM$3*temperature!$I295+BM$4*temperature!$I295^2</f>
        <v>-24.265429913724521</v>
      </c>
      <c r="BN185" s="8">
        <f>BN$3*temperature!$I295+BN$4*temperature!$I295^2</f>
        <v>-21.344152922240795</v>
      </c>
      <c r="BO185" s="8"/>
      <c r="BP185" s="8"/>
      <c r="BQ185" s="8"/>
    </row>
    <row r="186" spans="1:69" x14ac:dyDescent="0.3">
      <c r="A186">
        <f t="shared" ref="A186:A249" si="201">1+A185</f>
        <v>2140</v>
      </c>
      <c r="B186" s="4">
        <f t="shared" ref="B186:B249" si="202">B185*(1+E186)</f>
        <v>1165.2902141703378</v>
      </c>
      <c r="C186" s="4">
        <f t="shared" ref="C186:C249" si="203">C185*(1+F186)</f>
        <v>2963.5913855831523</v>
      </c>
      <c r="D186" s="4">
        <f t="shared" ref="D186:D249" si="204">D185*(1+G186)</f>
        <v>4368.2153766144584</v>
      </c>
      <c r="E186" s="11">
        <f t="shared" ref="E186:E249" si="205">E185*$E$5</f>
        <v>5.2203143988579772E-6</v>
      </c>
      <c r="F186" s="11">
        <f t="shared" ref="F186:F249" si="206">F185*$E$5</f>
        <v>1.0284369416441405E-5</v>
      </c>
      <c r="G186" s="11">
        <f t="shared" ref="G186:G249" si="207">G185*$E$5</f>
        <v>2.0995174326653724E-5</v>
      </c>
      <c r="H186" s="4">
        <f t="shared" ref="H186:H249" si="208">AR186</f>
        <v>259219.39137804689</v>
      </c>
      <c r="I186" s="4">
        <f t="shared" ref="I186:I249" si="209">AS186</f>
        <v>102045.21969361547</v>
      </c>
      <c r="J186" s="4">
        <f t="shared" ref="J186:J249" si="210">AT186</f>
        <v>36974.175099991946</v>
      </c>
      <c r="K186" s="4">
        <f t="shared" ref="K186:K249" si="211">H186/B186*1000</f>
        <v>222450.50050695369</v>
      </c>
      <c r="L186" s="4">
        <f t="shared" ref="L186:L249" si="212">I186/C186*1000</f>
        <v>34432.958669683743</v>
      </c>
      <c r="M186" s="4">
        <f t="shared" ref="M186:M249" si="213">J186/D186*1000</f>
        <v>8464.3663171774315</v>
      </c>
      <c r="N186" s="11">
        <f t="shared" ref="N186:N249" si="214">K186/K185-1</f>
        <v>7.1680641339053608E-3</v>
      </c>
      <c r="O186" s="11">
        <f t="shared" ref="O186:O249" si="215">L186/L185-1</f>
        <v>9.0276074651229887E-3</v>
      </c>
      <c r="P186" s="11">
        <f t="shared" ref="P186:P249" si="216">M186/M185-1</f>
        <v>8.1933950286041668E-3</v>
      </c>
      <c r="Q186" s="4">
        <f t="shared" ref="Q186:Q249" si="217">T186*H186/1000</f>
        <v>8964.5024259390757</v>
      </c>
      <c r="R186" s="4">
        <f t="shared" ref="R186:R249" si="218">U186*I186/1000</f>
        <v>12433.032975266722</v>
      </c>
      <c r="S186" s="4">
        <f t="shared" ref="S186:S249" si="219">V186*J186/1000</f>
        <v>6805.159827098345</v>
      </c>
      <c r="T186" s="4">
        <f t="shared" ref="T186:T249" si="220">T185*(1+W186)</f>
        <v>34.582684490857396</v>
      </c>
      <c r="U186" s="4">
        <f t="shared" ref="U186:U249" si="221">U185*(1+X186)</f>
        <v>121.83846546262671</v>
      </c>
      <c r="V186" s="4">
        <f t="shared" ref="V186:V249" si="222">V185*(1+Y186)</f>
        <v>184.05170118588603</v>
      </c>
      <c r="W186" s="11">
        <f t="shared" ref="W186:W249" si="223">T$5-1</f>
        <v>-1.0734613539272964E-2</v>
      </c>
      <c r="X186" s="11">
        <f t="shared" ref="X186:X249" si="224">U$5-1</f>
        <v>-1.217998157191269E-2</v>
      </c>
      <c r="Y186" s="11">
        <f t="shared" ref="Y186:Y249" si="225">V$5-1</f>
        <v>-9.7425357312937999E-3</v>
      </c>
      <c r="Z186" s="4">
        <f t="shared" si="178"/>
        <v>9830.5802420424534</v>
      </c>
      <c r="AA186" s="4">
        <f t="shared" si="179"/>
        <v>29822.025281963506</v>
      </c>
      <c r="AB186" s="4">
        <f t="shared" si="180"/>
        <v>45446.241183888786</v>
      </c>
      <c r="AC186" s="12">
        <f t="shared" ref="AC186:AC249" si="226">AC185*(1+AF186)</f>
        <v>1.365777657048395</v>
      </c>
      <c r="AD186" s="12">
        <f t="shared" ref="AD186:AD249" si="227">AD185*(1+AG186)</f>
        <v>2.9885147239996259</v>
      </c>
      <c r="AE186" s="12">
        <f t="shared" ref="AE186:AE249" si="228">AE185*(1+AH186)</f>
        <v>8.3343309693034264</v>
      </c>
      <c r="AF186" s="11">
        <f t="shared" ref="AF186:AF249" si="229">AC$5-1</f>
        <v>-4.0504037456468023E-3</v>
      </c>
      <c r="AG186" s="11">
        <f t="shared" ref="AG186:AG249" si="230">AD$5-1</f>
        <v>2.9673830763510267E-4</v>
      </c>
      <c r="AH186" s="11">
        <f t="shared" ref="AH186:AH249" si="231">AE$5-1</f>
        <v>9.7937136394747881E-3</v>
      </c>
      <c r="AI186" s="1">
        <f t="shared" si="195"/>
        <v>480786.95764116314</v>
      </c>
      <c r="AJ186" s="1">
        <f t="shared" si="196"/>
        <v>185787.51839189645</v>
      </c>
      <c r="AK186" s="1">
        <f t="shared" si="197"/>
        <v>67860.858619340463</v>
      </c>
      <c r="AL186" s="10">
        <f t="shared" ref="AL186:AL249" si="232">AL185*(1+AO186)</f>
        <v>66.968463242155934</v>
      </c>
      <c r="AM186" s="10">
        <f t="shared" ref="AM186:AM249" si="233">AM185*(1+AP186)</f>
        <v>15.110379116751664</v>
      </c>
      <c r="AN186" s="10">
        <f t="shared" ref="AN186:AN249" si="234">AN185*(1+AQ186)</f>
        <v>4.9098932568078393</v>
      </c>
      <c r="AO186" s="7">
        <f t="shared" ref="AO186:AO249" si="235">AO$5*AO185</f>
        <v>5.5832563342833822E-3</v>
      </c>
      <c r="AP186" s="7">
        <f t="shared" ref="AP186:AP249" si="236">AP$5*AP185</f>
        <v>7.0334304166950537E-3</v>
      </c>
      <c r="AQ186" s="7">
        <f t="shared" ref="AQ186:AQ249" si="237">AQ$5*AQ185</f>
        <v>6.3802088260031149E-3</v>
      </c>
      <c r="AR186" s="1">
        <f t="shared" si="183"/>
        <v>259219.39137804689</v>
      </c>
      <c r="AS186" s="1">
        <f t="shared" si="181"/>
        <v>102045.21969361547</v>
      </c>
      <c r="AT186" s="1">
        <f t="shared" si="182"/>
        <v>36974.175099991946</v>
      </c>
      <c r="AU186" s="1">
        <f t="shared" si="198"/>
        <v>51843.878275609379</v>
      </c>
      <c r="AV186" s="1">
        <f t="shared" si="199"/>
        <v>20409.043938723094</v>
      </c>
      <c r="AW186" s="1">
        <f t="shared" si="200"/>
        <v>7394.8350199983897</v>
      </c>
      <c r="AX186">
        <v>0.2</v>
      </c>
      <c r="AY186">
        <v>0.2</v>
      </c>
      <c r="AZ186">
        <v>0.2</v>
      </c>
      <c r="BA186">
        <f t="shared" si="184"/>
        <v>0.19999999999999998</v>
      </c>
      <c r="BB186">
        <f t="shared" si="190"/>
        <v>4.000000000000001E-3</v>
      </c>
      <c r="BC186">
        <f t="shared" si="185"/>
        <v>4.000000000000001E-3</v>
      </c>
      <c r="BD186">
        <f t="shared" si="186"/>
        <v>4.000000000000001E-3</v>
      </c>
      <c r="BE186">
        <f t="shared" si="187"/>
        <v>1036.8775655121879</v>
      </c>
      <c r="BF186">
        <f t="shared" si="188"/>
        <v>408.18087877446197</v>
      </c>
      <c r="BG186">
        <f t="shared" si="189"/>
        <v>147.89670039996781</v>
      </c>
      <c r="BH186">
        <f t="shared" si="191"/>
        <v>1054.7470647538914</v>
      </c>
      <c r="BI186">
        <f t="shared" si="192"/>
        <v>136.8722864779179</v>
      </c>
      <c r="BJ186">
        <f t="shared" si="193"/>
        <v>32.543219537460644</v>
      </c>
      <c r="BK186" s="7">
        <f t="shared" si="194"/>
        <v>3.7731929754898558E-2</v>
      </c>
      <c r="BL186" s="8">
        <f>BL$3*temperature!$I296+BL$4*temperature!$I296^2</f>
        <v>-28.244417934176685</v>
      </c>
      <c r="BM186" s="8">
        <f>BM$3*temperature!$I296+BM$4*temperature!$I296^2</f>
        <v>-24.700621838699146</v>
      </c>
      <c r="BN186" s="8">
        <f>BN$3*temperature!$I296+BN$4*temperature!$I296^2</f>
        <v>-21.688313119086644</v>
      </c>
      <c r="BO186" s="8"/>
      <c r="BP186" s="8"/>
      <c r="BQ186" s="8"/>
    </row>
    <row r="187" spans="1:69" x14ac:dyDescent="0.3">
      <c r="A187">
        <f t="shared" si="201"/>
        <v>2141</v>
      </c>
      <c r="B187" s="4">
        <f t="shared" si="202"/>
        <v>1165.2959931925573</v>
      </c>
      <c r="C187" s="4">
        <f t="shared" si="203"/>
        <v>2963.6203403183304</v>
      </c>
      <c r="D187" s="4">
        <f t="shared" si="204"/>
        <v>4368.3025024856197</v>
      </c>
      <c r="E187" s="11">
        <f t="shared" si="205"/>
        <v>4.9592986789150782E-6</v>
      </c>
      <c r="F187" s="11">
        <f t="shared" si="206"/>
        <v>9.7701509456193339E-6</v>
      </c>
      <c r="G187" s="11">
        <f t="shared" si="207"/>
        <v>1.9945415610321037E-5</v>
      </c>
      <c r="H187" s="4">
        <f t="shared" si="208"/>
        <v>261060.2183198306</v>
      </c>
      <c r="I187" s="4">
        <f t="shared" si="209"/>
        <v>102958.24235659301</v>
      </c>
      <c r="J187" s="4">
        <f t="shared" si="210"/>
        <v>37274.830271588762</v>
      </c>
      <c r="K187" s="4">
        <f t="shared" si="211"/>
        <v>224029.10491831767</v>
      </c>
      <c r="L187" s="4">
        <f t="shared" si="212"/>
        <v>34740.699055107034</v>
      </c>
      <c r="M187" s="4">
        <f t="shared" si="213"/>
        <v>8533.0240408897753</v>
      </c>
      <c r="N187" s="11">
        <f t="shared" si="214"/>
        <v>7.0964300272033931E-3</v>
      </c>
      <c r="O187" s="11">
        <f t="shared" si="215"/>
        <v>8.9373785266451122E-3</v>
      </c>
      <c r="P187" s="11">
        <f t="shared" si="216"/>
        <v>8.1113837869954963E-3</v>
      </c>
      <c r="Q187" s="4">
        <f t="shared" si="217"/>
        <v>8931.2493207418574</v>
      </c>
      <c r="R187" s="4">
        <f t="shared" si="218"/>
        <v>12391.48522619203</v>
      </c>
      <c r="S187" s="4">
        <f t="shared" si="219"/>
        <v>6793.6572962378141</v>
      </c>
      <c r="T187" s="4">
        <f t="shared" si="220"/>
        <v>34.211452737697435</v>
      </c>
      <c r="U187" s="4">
        <f t="shared" si="221"/>
        <v>120.35447519854181</v>
      </c>
      <c r="V187" s="4">
        <f t="shared" si="222"/>
        <v>182.25857091067712</v>
      </c>
      <c r="W187" s="11">
        <f t="shared" si="223"/>
        <v>-1.0734613539272964E-2</v>
      </c>
      <c r="X187" s="11">
        <f t="shared" si="224"/>
        <v>-1.217998157191269E-2</v>
      </c>
      <c r="Y187" s="11">
        <f t="shared" si="225"/>
        <v>-9.7425357312937999E-3</v>
      </c>
      <c r="Z187" s="4">
        <f t="shared" si="178"/>
        <v>9755.1407458411013</v>
      </c>
      <c r="AA187" s="4">
        <f t="shared" si="179"/>
        <v>29733.862247010999</v>
      </c>
      <c r="AB187" s="4">
        <f t="shared" si="180"/>
        <v>45817.535208069363</v>
      </c>
      <c r="AC187" s="12">
        <f t="shared" si="226"/>
        <v>1.3602457061105655</v>
      </c>
      <c r="AD187" s="12">
        <f t="shared" si="227"/>
        <v>2.9894015308011683</v>
      </c>
      <c r="AE187" s="12">
        <f t="shared" si="228"/>
        <v>8.4159550201933904</v>
      </c>
      <c r="AF187" s="11">
        <f t="shared" si="229"/>
        <v>-4.0504037456468023E-3</v>
      </c>
      <c r="AG187" s="11">
        <f t="shared" si="230"/>
        <v>2.9673830763510267E-4</v>
      </c>
      <c r="AH187" s="11">
        <f t="shared" si="231"/>
        <v>9.7937136394747881E-3</v>
      </c>
      <c r="AI187" s="1">
        <f t="shared" si="195"/>
        <v>484552.14015265624</v>
      </c>
      <c r="AJ187" s="1">
        <f t="shared" si="196"/>
        <v>187617.8104914299</v>
      </c>
      <c r="AK187" s="1">
        <f t="shared" si="197"/>
        <v>68469.607777404803</v>
      </c>
      <c r="AL187" s="10">
        <f t="shared" si="232"/>
        <v>67.338626317783991</v>
      </c>
      <c r="AM187" s="10">
        <f t="shared" si="233"/>
        <v>15.215594138838345</v>
      </c>
      <c r="AN187" s="10">
        <f t="shared" si="234"/>
        <v>4.9409061396567395</v>
      </c>
      <c r="AO187" s="7">
        <f t="shared" si="235"/>
        <v>5.5274237709405484E-3</v>
      </c>
      <c r="AP187" s="7">
        <f t="shared" si="236"/>
        <v>6.9630961125281034E-3</v>
      </c>
      <c r="AQ187" s="7">
        <f t="shared" si="237"/>
        <v>6.3164067377430837E-3</v>
      </c>
      <c r="AR187" s="1">
        <f t="shared" si="183"/>
        <v>261060.2183198306</v>
      </c>
      <c r="AS187" s="1">
        <f t="shared" si="181"/>
        <v>102958.24235659301</v>
      </c>
      <c r="AT187" s="1">
        <f t="shared" si="182"/>
        <v>37274.830271588762</v>
      </c>
      <c r="AU187" s="1">
        <f t="shared" si="198"/>
        <v>52212.04366396612</v>
      </c>
      <c r="AV187" s="1">
        <f t="shared" si="199"/>
        <v>20591.648471318604</v>
      </c>
      <c r="AW187" s="1">
        <f t="shared" si="200"/>
        <v>7454.9660543177524</v>
      </c>
      <c r="AX187">
        <v>0.2</v>
      </c>
      <c r="AY187">
        <v>0.2</v>
      </c>
      <c r="AZ187">
        <v>0.2</v>
      </c>
      <c r="BA187">
        <f t="shared" si="184"/>
        <v>0.19999999999999998</v>
      </c>
      <c r="BB187">
        <f t="shared" si="190"/>
        <v>4.000000000000001E-3</v>
      </c>
      <c r="BC187">
        <f t="shared" si="185"/>
        <v>4.000000000000001E-3</v>
      </c>
      <c r="BD187">
        <f t="shared" si="186"/>
        <v>4.000000000000001E-3</v>
      </c>
      <c r="BE187">
        <f t="shared" si="187"/>
        <v>1044.2408732793226</v>
      </c>
      <c r="BF187">
        <f t="shared" si="188"/>
        <v>411.83296942637213</v>
      </c>
      <c r="BG187">
        <f t="shared" si="189"/>
        <v>149.09932108635508</v>
      </c>
      <c r="BH187">
        <f t="shared" si="191"/>
        <v>1070.4518781284758</v>
      </c>
      <c r="BI187">
        <f t="shared" si="192"/>
        <v>138.50638238823873</v>
      </c>
      <c r="BJ187">
        <f t="shared" si="193"/>
        <v>32.54197774045597</v>
      </c>
      <c r="BK187" s="7">
        <f t="shared" si="194"/>
        <v>3.7655582246846259E-2</v>
      </c>
      <c r="BL187" s="8">
        <f>BL$3*temperature!$I297+BL$4*temperature!$I297^2</f>
        <v>-28.802795589365946</v>
      </c>
      <c r="BM187" s="8">
        <f>BM$3*temperature!$I297+BM$4*temperature!$I297^2</f>
        <v>-25.137945594115717</v>
      </c>
      <c r="BN187" s="8">
        <f>BN$3*temperature!$I297+BN$4*temperature!$I297^2</f>
        <v>-22.033977074426268</v>
      </c>
      <c r="BO187" s="8"/>
      <c r="BP187" s="8"/>
      <c r="BQ187" s="8"/>
    </row>
    <row r="188" spans="1:69" x14ac:dyDescent="0.3">
      <c r="A188">
        <f t="shared" si="201"/>
        <v>2142</v>
      </c>
      <c r="B188" s="4">
        <f t="shared" si="202"/>
        <v>1165.3014832908927</v>
      </c>
      <c r="C188" s="4">
        <f t="shared" si="203"/>
        <v>2963.6478475854969</v>
      </c>
      <c r="D188" s="4">
        <f t="shared" si="204"/>
        <v>4368.3852737140969</v>
      </c>
      <c r="E188" s="11">
        <f t="shared" si="205"/>
        <v>4.7113337449693239E-6</v>
      </c>
      <c r="F188" s="11">
        <f t="shared" si="206"/>
        <v>9.2816433983383671E-6</v>
      </c>
      <c r="G188" s="11">
        <f t="shared" si="207"/>
        <v>1.8948144829804984E-5</v>
      </c>
      <c r="H188" s="4">
        <f t="shared" si="208"/>
        <v>262895.53887804004</v>
      </c>
      <c r="I188" s="4">
        <f t="shared" si="209"/>
        <v>103870.1865342417</v>
      </c>
      <c r="J188" s="4">
        <f t="shared" si="210"/>
        <v>37574.8665772616</v>
      </c>
      <c r="K188" s="4">
        <f t="shared" si="211"/>
        <v>225603.02432260249</v>
      </c>
      <c r="L188" s="4">
        <f t="shared" si="212"/>
        <v>35048.086640545174</v>
      </c>
      <c r="M188" s="4">
        <f t="shared" si="213"/>
        <v>8601.5459312531348</v>
      </c>
      <c r="N188" s="11">
        <f t="shared" si="214"/>
        <v>7.025513068307232E-3</v>
      </c>
      <c r="O188" s="11">
        <f t="shared" si="215"/>
        <v>8.8480541209188246E-3</v>
      </c>
      <c r="P188" s="11">
        <f t="shared" si="216"/>
        <v>8.0302000832304099E-3</v>
      </c>
      <c r="Q188" s="4">
        <f t="shared" si="217"/>
        <v>8897.490777934463</v>
      </c>
      <c r="R188" s="4">
        <f t="shared" si="218"/>
        <v>12348.976894486001</v>
      </c>
      <c r="S188" s="4">
        <f t="shared" si="219"/>
        <v>6781.6212729179197</v>
      </c>
      <c r="T188" s="4">
        <f t="shared" si="220"/>
        <v>33.844206013941154</v>
      </c>
      <c r="U188" s="4">
        <f t="shared" si="221"/>
        <v>118.88855990852635</v>
      </c>
      <c r="V188" s="4">
        <f t="shared" si="222"/>
        <v>180.48291027124532</v>
      </c>
      <c r="W188" s="11">
        <f t="shared" si="223"/>
        <v>-1.0734613539272964E-2</v>
      </c>
      <c r="X188" s="11">
        <f t="shared" si="224"/>
        <v>-1.217998157191269E-2</v>
      </c>
      <c r="Y188" s="11">
        <f t="shared" si="225"/>
        <v>-9.7425357312937999E-3</v>
      </c>
      <c r="Z188" s="4">
        <f t="shared" si="178"/>
        <v>9679.5891399423854</v>
      </c>
      <c r="AA188" s="4">
        <f t="shared" si="179"/>
        <v>29643.293614617654</v>
      </c>
      <c r="AB188" s="4">
        <f t="shared" si="180"/>
        <v>46188.056739037514</v>
      </c>
      <c r="AC188" s="12">
        <f t="shared" si="226"/>
        <v>1.3547361618075353</v>
      </c>
      <c r="AD188" s="12">
        <f t="shared" si="227"/>
        <v>2.99028860075226</v>
      </c>
      <c r="AE188" s="12">
        <f t="shared" si="228"/>
        <v>8.4983784736638643</v>
      </c>
      <c r="AF188" s="11">
        <f t="shared" si="229"/>
        <v>-4.0504037456468023E-3</v>
      </c>
      <c r="AG188" s="11">
        <f t="shared" si="230"/>
        <v>2.9673830763510267E-4</v>
      </c>
      <c r="AH188" s="11">
        <f t="shared" si="231"/>
        <v>9.7937136394747881E-3</v>
      </c>
      <c r="AI188" s="1">
        <f t="shared" si="195"/>
        <v>488308.96980135672</v>
      </c>
      <c r="AJ188" s="1">
        <f t="shared" si="196"/>
        <v>189447.6779136055</v>
      </c>
      <c r="AK188" s="1">
        <f t="shared" si="197"/>
        <v>69077.613053982073</v>
      </c>
      <c r="AL188" s="10">
        <f t="shared" si="232"/>
        <v>67.707113350357275</v>
      </c>
      <c r="AM188" s="10">
        <f t="shared" si="233"/>
        <v>15.320482306792314</v>
      </c>
      <c r="AN188" s="10">
        <f t="shared" si="234"/>
        <v>4.9718028247595125</v>
      </c>
      <c r="AO188" s="7">
        <f t="shared" si="235"/>
        <v>5.4721495332311432E-3</v>
      </c>
      <c r="AP188" s="7">
        <f t="shared" si="236"/>
        <v>6.8934651514028222E-3</v>
      </c>
      <c r="AQ188" s="7">
        <f t="shared" si="237"/>
        <v>6.2532426703656527E-3</v>
      </c>
      <c r="AR188" s="1">
        <f t="shared" si="183"/>
        <v>262895.53887804004</v>
      </c>
      <c r="AS188" s="1">
        <f t="shared" si="181"/>
        <v>103870.1865342417</v>
      </c>
      <c r="AT188" s="1">
        <f t="shared" si="182"/>
        <v>37574.8665772616</v>
      </c>
      <c r="AU188" s="1">
        <f t="shared" si="198"/>
        <v>52579.107775608012</v>
      </c>
      <c r="AV188" s="1">
        <f t="shared" si="199"/>
        <v>20774.037306848342</v>
      </c>
      <c r="AW188" s="1">
        <f t="shared" si="200"/>
        <v>7514.9733154523201</v>
      </c>
      <c r="AX188">
        <v>0.2</v>
      </c>
      <c r="AY188">
        <v>0.2</v>
      </c>
      <c r="AZ188">
        <v>0.2</v>
      </c>
      <c r="BA188">
        <f t="shared" si="184"/>
        <v>0.20000000000000004</v>
      </c>
      <c r="BB188">
        <f t="shared" si="190"/>
        <v>4.000000000000001E-3</v>
      </c>
      <c r="BC188">
        <f t="shared" si="185"/>
        <v>4.000000000000001E-3</v>
      </c>
      <c r="BD188">
        <f t="shared" si="186"/>
        <v>4.000000000000001E-3</v>
      </c>
      <c r="BE188">
        <f t="shared" si="187"/>
        <v>1051.5821555121604</v>
      </c>
      <c r="BF188">
        <f t="shared" si="188"/>
        <v>415.4807461369669</v>
      </c>
      <c r="BG188">
        <f t="shared" si="189"/>
        <v>150.29946630904644</v>
      </c>
      <c r="BH188">
        <f t="shared" si="191"/>
        <v>1086.3913130081671</v>
      </c>
      <c r="BI188">
        <f t="shared" si="192"/>
        <v>140.16011565330436</v>
      </c>
      <c r="BJ188">
        <f t="shared" si="193"/>
        <v>32.540764197601625</v>
      </c>
      <c r="BK188" s="7">
        <f t="shared" si="194"/>
        <v>3.7579972879549367E-2</v>
      </c>
      <c r="BL188" s="8">
        <f>BL$3*temperature!$I298+BL$4*temperature!$I298^2</f>
        <v>-29.364105519977276</v>
      </c>
      <c r="BM188" s="8">
        <f>BM$3*temperature!$I298+BM$4*temperature!$I298^2</f>
        <v>-25.577352094494163</v>
      </c>
      <c r="BN188" s="8">
        <f>BN$3*temperature!$I298+BN$4*temperature!$I298^2</f>
        <v>-22.381107799188534</v>
      </c>
      <c r="BO188" s="8"/>
      <c r="BP188" s="8"/>
      <c r="BQ188" s="8"/>
    </row>
    <row r="189" spans="1:69" x14ac:dyDescent="0.3">
      <c r="A189">
        <f t="shared" si="201"/>
        <v>2143</v>
      </c>
      <c r="B189" s="4">
        <f t="shared" si="202"/>
        <v>1165.3066989088838</v>
      </c>
      <c r="C189" s="4">
        <f t="shared" si="203"/>
        <v>2963.6739797318528</v>
      </c>
      <c r="D189" s="4">
        <f t="shared" si="204"/>
        <v>4368.4639078710934</v>
      </c>
      <c r="E189" s="11">
        <f t="shared" si="205"/>
        <v>4.4757670577208579E-6</v>
      </c>
      <c r="F189" s="11">
        <f t="shared" si="206"/>
        <v>8.8175612284214485E-6</v>
      </c>
      <c r="G189" s="11">
        <f t="shared" si="207"/>
        <v>1.8000737588314733E-5</v>
      </c>
      <c r="H189" s="4">
        <f t="shared" si="208"/>
        <v>264725.2426390074</v>
      </c>
      <c r="I189" s="4">
        <f t="shared" si="209"/>
        <v>104780.97432382904</v>
      </c>
      <c r="J189" s="4">
        <f t="shared" si="210"/>
        <v>37874.262327780285</v>
      </c>
      <c r="K189" s="4">
        <f t="shared" si="211"/>
        <v>227172.16239027769</v>
      </c>
      <c r="L189" s="4">
        <f t="shared" si="212"/>
        <v>35355.094737279236</v>
      </c>
      <c r="M189" s="4">
        <f t="shared" si="213"/>
        <v>8669.9268041424075</v>
      </c>
      <c r="N189" s="11">
        <f t="shared" si="214"/>
        <v>6.9553059955056451E-3</v>
      </c>
      <c r="O189" s="11">
        <f t="shared" si="215"/>
        <v>8.7596250226937844E-3</v>
      </c>
      <c r="P189" s="11">
        <f t="shared" si="216"/>
        <v>7.9498352314570919E-3</v>
      </c>
      <c r="Q189" s="4">
        <f t="shared" si="217"/>
        <v>8863.2397844357693</v>
      </c>
      <c r="R189" s="4">
        <f t="shared" si="218"/>
        <v>12305.529956371929</v>
      </c>
      <c r="S189" s="4">
        <f t="shared" si="219"/>
        <v>6769.060455855054</v>
      </c>
      <c r="T189" s="4">
        <f t="shared" si="220"/>
        <v>33.480901541837959</v>
      </c>
      <c r="U189" s="4">
        <f t="shared" si="221"/>
        <v>117.44049943972925</v>
      </c>
      <c r="V189" s="4">
        <f t="shared" si="222"/>
        <v>178.72454906903982</v>
      </c>
      <c r="W189" s="11">
        <f t="shared" si="223"/>
        <v>-1.0734613539272964E-2</v>
      </c>
      <c r="X189" s="11">
        <f t="shared" si="224"/>
        <v>-1.217998157191269E-2</v>
      </c>
      <c r="Y189" s="11">
        <f t="shared" si="225"/>
        <v>-9.7425357312937999E-3</v>
      </c>
      <c r="Z189" s="4">
        <f t="shared" si="178"/>
        <v>9603.9439535332767</v>
      </c>
      <c r="AA189" s="4">
        <f t="shared" si="179"/>
        <v>29550.369996365087</v>
      </c>
      <c r="AB189" s="4">
        <f t="shared" si="180"/>
        <v>46557.778581937098</v>
      </c>
      <c r="AC189" s="12">
        <f t="shared" si="226"/>
        <v>1.3492489333833868</v>
      </c>
      <c r="AD189" s="12">
        <f t="shared" si="227"/>
        <v>2.9911759339309878</v>
      </c>
      <c r="AE189" s="12">
        <f t="shared" si="228"/>
        <v>8.5816091588348051</v>
      </c>
      <c r="AF189" s="11">
        <f t="shared" si="229"/>
        <v>-4.0504037456468023E-3</v>
      </c>
      <c r="AG189" s="11">
        <f t="shared" si="230"/>
        <v>2.9673830763510267E-4</v>
      </c>
      <c r="AH189" s="11">
        <f t="shared" si="231"/>
        <v>9.7937136394747881E-3</v>
      </c>
      <c r="AI189" s="1">
        <f t="shared" si="195"/>
        <v>492057.1805968291</v>
      </c>
      <c r="AJ189" s="1">
        <f t="shared" si="196"/>
        <v>191276.94742909327</v>
      </c>
      <c r="AK189" s="1">
        <f t="shared" si="197"/>
        <v>69684.82506403618</v>
      </c>
      <c r="AL189" s="10">
        <f t="shared" si="232"/>
        <v>68.073911764586697</v>
      </c>
      <c r="AM189" s="10">
        <f t="shared" si="233"/>
        <v>15.425037405568027</v>
      </c>
      <c r="AN189" s="10">
        <f t="shared" si="234"/>
        <v>5.0025818154362192</v>
      </c>
      <c r="AO189" s="7">
        <f t="shared" si="235"/>
        <v>5.4174280378988318E-3</v>
      </c>
      <c r="AP189" s="7">
        <f t="shared" si="236"/>
        <v>6.8245304998887941E-3</v>
      </c>
      <c r="AQ189" s="7">
        <f t="shared" si="237"/>
        <v>6.1907102436619963E-3</v>
      </c>
      <c r="AR189" s="1">
        <f t="shared" si="183"/>
        <v>264725.2426390074</v>
      </c>
      <c r="AS189" s="1">
        <f t="shared" si="181"/>
        <v>104780.97432382904</v>
      </c>
      <c r="AT189" s="1">
        <f t="shared" si="182"/>
        <v>37874.262327780285</v>
      </c>
      <c r="AU189" s="1">
        <f t="shared" si="198"/>
        <v>52945.048527801482</v>
      </c>
      <c r="AV189" s="1">
        <f t="shared" si="199"/>
        <v>20956.19486476581</v>
      </c>
      <c r="AW189" s="1">
        <f t="shared" si="200"/>
        <v>7574.8524655560577</v>
      </c>
      <c r="AX189">
        <v>0.2</v>
      </c>
      <c r="AY189">
        <v>0.2</v>
      </c>
      <c r="AZ189">
        <v>0.2</v>
      </c>
      <c r="BA189">
        <f t="shared" si="184"/>
        <v>0.2</v>
      </c>
      <c r="BB189">
        <f t="shared" si="190"/>
        <v>4.000000000000001E-3</v>
      </c>
      <c r="BC189">
        <f t="shared" si="185"/>
        <v>4.000000000000001E-3</v>
      </c>
      <c r="BD189">
        <f t="shared" si="186"/>
        <v>4.000000000000001E-3</v>
      </c>
      <c r="BE189">
        <f t="shared" si="187"/>
        <v>1058.9009705560297</v>
      </c>
      <c r="BF189">
        <f t="shared" si="188"/>
        <v>419.12389729531628</v>
      </c>
      <c r="BG189">
        <f t="shared" si="189"/>
        <v>151.49704931112117</v>
      </c>
      <c r="BH189">
        <f t="shared" si="191"/>
        <v>1102.5688776187221</v>
      </c>
      <c r="BI189">
        <f t="shared" si="192"/>
        <v>141.83372233473611</v>
      </c>
      <c r="BJ189">
        <f t="shared" si="193"/>
        <v>32.539578546364986</v>
      </c>
      <c r="BK189" s="7">
        <f t="shared" si="194"/>
        <v>3.7505095109936687E-2</v>
      </c>
      <c r="BL189" s="8">
        <f>BL$3*temperature!$I299+BL$4*temperature!$I299^2</f>
        <v>-29.928282750294926</v>
      </c>
      <c r="BM189" s="8">
        <f>BM$3*temperature!$I299+BM$4*temperature!$I299^2</f>
        <v>-26.018792623501415</v>
      </c>
      <c r="BN189" s="8">
        <f>BN$3*temperature!$I299+BN$4*temperature!$I299^2</f>
        <v>-22.729668611191904</v>
      </c>
      <c r="BO189" s="8"/>
      <c r="BP189" s="8"/>
      <c r="BQ189" s="8"/>
    </row>
    <row r="190" spans="1:69" x14ac:dyDescent="0.3">
      <c r="A190">
        <f t="shared" si="201"/>
        <v>2144</v>
      </c>
      <c r="B190" s="4">
        <f t="shared" si="202"/>
        <v>1165.3116537681524</v>
      </c>
      <c r="C190" s="4">
        <f t="shared" si="203"/>
        <v>2963.6988054897915</v>
      </c>
      <c r="D190" s="4">
        <f t="shared" si="204"/>
        <v>4368.5386116649388</v>
      </c>
      <c r="E190" s="11">
        <f t="shared" si="205"/>
        <v>4.2519787048348144E-6</v>
      </c>
      <c r="F190" s="11">
        <f t="shared" si="206"/>
        <v>8.3766831670003763E-6</v>
      </c>
      <c r="G190" s="11">
        <f t="shared" si="207"/>
        <v>1.7100700708898994E-5</v>
      </c>
      <c r="H190" s="4">
        <f t="shared" si="208"/>
        <v>266549.22150166961</v>
      </c>
      <c r="I190" s="4">
        <f t="shared" si="209"/>
        <v>105690.52886522056</v>
      </c>
      <c r="J190" s="4">
        <f t="shared" si="210"/>
        <v>38172.996175625551</v>
      </c>
      <c r="K190" s="4">
        <f t="shared" si="211"/>
        <v>228736.4248351554</v>
      </c>
      <c r="L190" s="4">
        <f t="shared" si="212"/>
        <v>35661.697021790904</v>
      </c>
      <c r="M190" s="4">
        <f t="shared" si="213"/>
        <v>8738.1615613274953</v>
      </c>
      <c r="N190" s="11">
        <f t="shared" si="214"/>
        <v>6.8858016247181908E-3</v>
      </c>
      <c r="O190" s="11">
        <f t="shared" si="215"/>
        <v>8.6720821083920985E-3</v>
      </c>
      <c r="P190" s="11">
        <f t="shared" si="216"/>
        <v>7.8702806524832969E-3</v>
      </c>
      <c r="Q190" s="4">
        <f t="shared" si="217"/>
        <v>8828.5092410768539</v>
      </c>
      <c r="R190" s="4">
        <f t="shared" si="218"/>
        <v>12261.16632003542</v>
      </c>
      <c r="S190" s="4">
        <f t="shared" si="219"/>
        <v>6755.9835503152963</v>
      </c>
      <c r="T190" s="4">
        <f t="shared" si="220"/>
        <v>33.121497002839881</v>
      </c>
      <c r="U190" s="4">
        <f t="shared" si="221"/>
        <v>116.01007632075712</v>
      </c>
      <c r="V190" s="4">
        <f t="shared" si="222"/>
        <v>176.98331876367533</v>
      </c>
      <c r="W190" s="11">
        <f t="shared" si="223"/>
        <v>-1.0734613539272964E-2</v>
      </c>
      <c r="X190" s="11">
        <f t="shared" si="224"/>
        <v>-1.217998157191269E-2</v>
      </c>
      <c r="Y190" s="11">
        <f t="shared" si="225"/>
        <v>-9.7425357312937999E-3</v>
      </c>
      <c r="Z190" s="4">
        <f t="shared" ref="Z190:Z253" si="238">Q189*AC190*(1-AX189)</f>
        <v>9528.2233552385132</v>
      </c>
      <c r="AA190" s="4">
        <f t="shared" ref="AA190:AA253" si="239">R189*AD190*(1-AY189)</f>
        <v>29455.14192391633</v>
      </c>
      <c r="AB190" s="4">
        <f t="shared" ref="AB190:AB253" si="240">S189*AE190*(1-AZ189)</f>
        <v>46926.673967496608</v>
      </c>
      <c r="AC190" s="12">
        <f t="shared" si="226"/>
        <v>1.3437839304498007</v>
      </c>
      <c r="AD190" s="12">
        <f t="shared" si="227"/>
        <v>2.9920635304154612</v>
      </c>
      <c r="AE190" s="12">
        <f t="shared" si="228"/>
        <v>8.6656549815023265</v>
      </c>
      <c r="AF190" s="11">
        <f t="shared" si="229"/>
        <v>-4.0504037456468023E-3</v>
      </c>
      <c r="AG190" s="11">
        <f t="shared" si="230"/>
        <v>2.9673830763510267E-4</v>
      </c>
      <c r="AH190" s="11">
        <f t="shared" si="231"/>
        <v>9.7937136394747881E-3</v>
      </c>
      <c r="AI190" s="1">
        <f t="shared" si="195"/>
        <v>495796.51106494764</v>
      </c>
      <c r="AJ190" s="1">
        <f t="shared" si="196"/>
        <v>193105.44755094976</v>
      </c>
      <c r="AK190" s="1">
        <f t="shared" si="197"/>
        <v>70291.195023188615</v>
      </c>
      <c r="AL190" s="10">
        <f t="shared" si="232"/>
        <v>68.439009427647193</v>
      </c>
      <c r="AM190" s="10">
        <f t="shared" si="233"/>
        <v>15.529253357421888</v>
      </c>
      <c r="AN190" s="10">
        <f t="shared" si="234"/>
        <v>5.0332416545809018</v>
      </c>
      <c r="AO190" s="7">
        <f t="shared" si="235"/>
        <v>5.3632537575198438E-3</v>
      </c>
      <c r="AP190" s="7">
        <f t="shared" si="236"/>
        <v>6.7562851948899062E-3</v>
      </c>
      <c r="AQ190" s="7">
        <f t="shared" si="237"/>
        <v>6.1288031412253764E-3</v>
      </c>
      <c r="AR190" s="1">
        <f t="shared" si="183"/>
        <v>266549.22150166961</v>
      </c>
      <c r="AS190" s="1">
        <f t="shared" ref="AS190:AS253" si="241">AM190*AJ190^$AR$5*C190^(1-$AR$5)*(1-BC189)</f>
        <v>105690.52886522056</v>
      </c>
      <c r="AT190" s="1">
        <f t="shared" ref="AT190:AT253" si="242">AN190*AK190^$AR$5*D190^(1-$AR$5)*(1-BD189)</f>
        <v>38172.996175625551</v>
      </c>
      <c r="AU190" s="1">
        <f t="shared" si="198"/>
        <v>53309.844300333927</v>
      </c>
      <c r="AV190" s="1">
        <f t="shared" si="199"/>
        <v>21138.105773044113</v>
      </c>
      <c r="AW190" s="1">
        <f t="shared" si="200"/>
        <v>7634.5992351251107</v>
      </c>
      <c r="AX190">
        <v>0.2</v>
      </c>
      <c r="AY190">
        <v>0.2</v>
      </c>
      <c r="AZ190">
        <v>0.2</v>
      </c>
      <c r="BA190">
        <f t="shared" si="184"/>
        <v>0.19999999999999998</v>
      </c>
      <c r="BB190">
        <f t="shared" si="190"/>
        <v>4.000000000000001E-3</v>
      </c>
      <c r="BC190">
        <f t="shared" si="185"/>
        <v>4.000000000000001E-3</v>
      </c>
      <c r="BD190">
        <f t="shared" si="186"/>
        <v>4.000000000000001E-3</v>
      </c>
      <c r="BE190">
        <f t="shared" si="187"/>
        <v>1066.1968860066786</v>
      </c>
      <c r="BF190">
        <f t="shared" si="188"/>
        <v>422.76211546088234</v>
      </c>
      <c r="BG190">
        <f t="shared" si="189"/>
        <v>152.69198470250222</v>
      </c>
      <c r="BH190">
        <f t="shared" si="191"/>
        <v>1118.9881326831987</v>
      </c>
      <c r="BI190">
        <f t="shared" si="192"/>
        <v>143.52744133872849</v>
      </c>
      <c r="BJ190">
        <f t="shared" si="193"/>
        <v>32.538420431898317</v>
      </c>
      <c r="BK190" s="7">
        <f t="shared" si="194"/>
        <v>3.7430942425574293E-2</v>
      </c>
      <c r="BL190" s="8">
        <f>BL$3*temperature!$I300+BL$4*temperature!$I300^2</f>
        <v>-30.495262775830192</v>
      </c>
      <c r="BM190" s="8">
        <f>BM$3*temperature!$I300+BM$4*temperature!$I300^2</f>
        <v>-26.462218850058409</v>
      </c>
      <c r="BN190" s="8">
        <f>BN$3*temperature!$I300+BN$4*temperature!$I300^2</f>
        <v>-23.079623146346989</v>
      </c>
      <c r="BO190" s="8"/>
      <c r="BP190" s="8"/>
      <c r="BQ190" s="8"/>
    </row>
    <row r="191" spans="1:69" x14ac:dyDescent="0.3">
      <c r="A191">
        <f t="shared" si="201"/>
        <v>2145</v>
      </c>
      <c r="B191" s="4">
        <f t="shared" si="202"/>
        <v>1165.3163609044718</v>
      </c>
      <c r="C191" s="4">
        <f t="shared" si="203"/>
        <v>2963.7223901573925</v>
      </c>
      <c r="D191" s="4">
        <f t="shared" si="204"/>
        <v>4368.6095814827049</v>
      </c>
      <c r="E191" s="11">
        <f t="shared" si="205"/>
        <v>4.0393797695930734E-6</v>
      </c>
      <c r="F191" s="11">
        <f t="shared" si="206"/>
        <v>7.9578490086503572E-6</v>
      </c>
      <c r="G191" s="11">
        <f t="shared" si="207"/>
        <v>1.6245665673454043E-5</v>
      </c>
      <c r="H191" s="4">
        <f t="shared" si="208"/>
        <v>268367.36967175838</v>
      </c>
      <c r="I191" s="4">
        <f t="shared" si="209"/>
        <v>106598.77435047248</v>
      </c>
      <c r="J191" s="4">
        <f t="shared" si="210"/>
        <v>38471.047116894624</v>
      </c>
      <c r="K191" s="4">
        <f t="shared" si="211"/>
        <v>230295.71940744261</v>
      </c>
      <c r="L191" s="4">
        <f t="shared" si="212"/>
        <v>35967.867538636572</v>
      </c>
      <c r="M191" s="4">
        <f t="shared" si="213"/>
        <v>8806.2451906809129</v>
      </c>
      <c r="N191" s="11">
        <f t="shared" si="214"/>
        <v>6.8169928484760334E-3</v>
      </c>
      <c r="O191" s="11">
        <f t="shared" si="215"/>
        <v>8.5854163546559281E-3</v>
      </c>
      <c r="P191" s="11">
        <f t="shared" si="216"/>
        <v>7.7915278718048153E-3</v>
      </c>
      <c r="Q191" s="4">
        <f t="shared" si="217"/>
        <v>8793.3119592481908</v>
      </c>
      <c r="R191" s="4">
        <f t="shared" si="218"/>
        <v>12215.907816861183</v>
      </c>
      <c r="S191" s="4">
        <f t="shared" si="219"/>
        <v>6742.3992647269843</v>
      </c>
      <c r="T191" s="4">
        <f t="shared" si="220"/>
        <v>32.765950532672207</v>
      </c>
      <c r="U191" s="4">
        <f t="shared" si="221"/>
        <v>114.59707572901412</v>
      </c>
      <c r="V191" s="4">
        <f t="shared" si="222"/>
        <v>175.25905245677725</v>
      </c>
      <c r="W191" s="11">
        <f t="shared" si="223"/>
        <v>-1.0734613539272964E-2</v>
      </c>
      <c r="X191" s="11">
        <f t="shared" si="224"/>
        <v>-1.217998157191269E-2</v>
      </c>
      <c r="Y191" s="11">
        <f t="shared" si="225"/>
        <v>-9.7425357312937999E-3</v>
      </c>
      <c r="Z191" s="4">
        <f t="shared" si="238"/>
        <v>9452.4451538174962</v>
      </c>
      <c r="AA191" s="4">
        <f t="shared" si="239"/>
        <v>29357.659827240859</v>
      </c>
      <c r="AB191" s="4">
        <f t="shared" si="240"/>
        <v>47294.716554555926</v>
      </c>
      <c r="AC191" s="12">
        <f t="shared" si="226"/>
        <v>1.3383410629845669</v>
      </c>
      <c r="AD191" s="12">
        <f t="shared" si="227"/>
        <v>2.9929513902838134</v>
      </c>
      <c r="AE191" s="12">
        <f t="shared" si="228"/>
        <v>8.7505239248896487</v>
      </c>
      <c r="AF191" s="11">
        <f t="shared" si="229"/>
        <v>-4.0504037456468023E-3</v>
      </c>
      <c r="AG191" s="11">
        <f t="shared" si="230"/>
        <v>2.9673830763510267E-4</v>
      </c>
      <c r="AH191" s="11">
        <f t="shared" si="231"/>
        <v>9.7937136394747881E-3</v>
      </c>
      <c r="AI191" s="1">
        <f t="shared" si="195"/>
        <v>499526.70425878681</v>
      </c>
      <c r="AJ191" s="1">
        <f t="shared" si="196"/>
        <v>194933.00856889889</v>
      </c>
      <c r="AK191" s="1">
        <f t="shared" si="197"/>
        <v>70896.674755994856</v>
      </c>
      <c r="AL191" s="10">
        <f t="shared" si="232"/>
        <v>68.802394644376221</v>
      </c>
      <c r="AM191" s="10">
        <f t="shared" si="233"/>
        <v>15.633124221322868</v>
      </c>
      <c r="AN191" s="10">
        <f t="shared" si="234"/>
        <v>5.0637809243714118</v>
      </c>
      <c r="AO191" s="7">
        <f t="shared" si="235"/>
        <v>5.3096212199446454E-3</v>
      </c>
      <c r="AP191" s="7">
        <f t="shared" si="236"/>
        <v>6.6887223429410074E-3</v>
      </c>
      <c r="AQ191" s="7">
        <f t="shared" si="237"/>
        <v>6.0675151098131229E-3</v>
      </c>
      <c r="AR191" s="1">
        <f t="shared" ref="AR191:AR254" si="243">AL191*AI191^$AR$5*B191^(1-$AR$5)*(1-BB190)</f>
        <v>268367.36967175838</v>
      </c>
      <c r="AS191" s="1">
        <f t="shared" si="241"/>
        <v>106598.77435047248</v>
      </c>
      <c r="AT191" s="1">
        <f t="shared" si="242"/>
        <v>38471.047116894624</v>
      </c>
      <c r="AU191" s="1">
        <f t="shared" si="198"/>
        <v>53673.473934351678</v>
      </c>
      <c r="AV191" s="1">
        <f t="shared" si="199"/>
        <v>21319.754870094497</v>
      </c>
      <c r="AW191" s="1">
        <f t="shared" si="200"/>
        <v>7694.2094233789248</v>
      </c>
      <c r="AX191">
        <v>0.2</v>
      </c>
      <c r="AY191">
        <v>0.2</v>
      </c>
      <c r="AZ191">
        <v>0.2</v>
      </c>
      <c r="BA191">
        <f t="shared" si="184"/>
        <v>0.19999999999999998</v>
      </c>
      <c r="BB191">
        <f t="shared" si="190"/>
        <v>4.000000000000001E-3</v>
      </c>
      <c r="BC191">
        <f t="shared" si="185"/>
        <v>4.000000000000001E-3</v>
      </c>
      <c r="BD191">
        <f t="shared" si="186"/>
        <v>4.000000000000001E-3</v>
      </c>
      <c r="BE191">
        <f t="shared" si="187"/>
        <v>1073.4694786870339</v>
      </c>
      <c r="BF191">
        <f t="shared" si="188"/>
        <v>426.39509740189004</v>
      </c>
      <c r="BG191">
        <f t="shared" si="189"/>
        <v>153.88418846757853</v>
      </c>
      <c r="BH191">
        <f t="shared" si="191"/>
        <v>1135.6526922068399</v>
      </c>
      <c r="BI191">
        <f t="shared" si="192"/>
        <v>145.24151445008556</v>
      </c>
      <c r="BJ191">
        <f t="shared" si="193"/>
        <v>32.537289506760935</v>
      </c>
      <c r="BK191" s="7">
        <f t="shared" si="194"/>
        <v>3.7357508346023777E-2</v>
      </c>
      <c r="BL191" s="8">
        <f>BL$3*temperature!$I301+BL$4*temperature!$I301^2</f>
        <v>-31.064981585074502</v>
      </c>
      <c r="BM191" s="8">
        <f>BM$3*temperature!$I301+BM$4*temperature!$I301^2</f>
        <v>-26.907582843611671</v>
      </c>
      <c r="BN191" s="8">
        <f>BN$3*temperature!$I301+BN$4*temperature!$I301^2</f>
        <v>-23.430935369245638</v>
      </c>
      <c r="BO191" s="8"/>
      <c r="BP191" s="8"/>
      <c r="BQ191" s="8"/>
    </row>
    <row r="192" spans="1:69" x14ac:dyDescent="0.3">
      <c r="A192">
        <f t="shared" si="201"/>
        <v>2146</v>
      </c>
      <c r="B192" s="4">
        <f t="shared" si="202"/>
        <v>1165.3208327020386</v>
      </c>
      <c r="C192" s="4">
        <f t="shared" si="203"/>
        <v>2963.7447957699133</v>
      </c>
      <c r="D192" s="4">
        <f t="shared" si="204"/>
        <v>4368.6770039048879</v>
      </c>
      <c r="E192" s="11">
        <f t="shared" si="205"/>
        <v>3.8374107811134193E-6</v>
      </c>
      <c r="F192" s="11">
        <f t="shared" si="206"/>
        <v>7.5599565582178389E-6</v>
      </c>
      <c r="G192" s="11">
        <f t="shared" si="207"/>
        <v>1.5433382389781341E-5</v>
      </c>
      <c r="H192" s="4">
        <f t="shared" si="208"/>
        <v>270179.58365511306</v>
      </c>
      <c r="I192" s="4">
        <f t="shared" si="209"/>
        <v>107505.63603272918</v>
      </c>
      <c r="J192" s="4">
        <f t="shared" si="210"/>
        <v>38768.394493001535</v>
      </c>
      <c r="K192" s="4">
        <f t="shared" si="211"/>
        <v>231849.95588609323</v>
      </c>
      <c r="L192" s="4">
        <f t="shared" si="212"/>
        <v>36273.580703092106</v>
      </c>
      <c r="M192" s="4">
        <f t="shared" si="213"/>
        <v>8874.1727663429665</v>
      </c>
      <c r="N192" s="11">
        <f t="shared" si="214"/>
        <v>6.748872634930958E-3</v>
      </c>
      <c r="O192" s="11">
        <f t="shared" si="215"/>
        <v>8.49961883692818E-3</v>
      </c>
      <c r="P192" s="11">
        <f t="shared" si="216"/>
        <v>7.7135685177078805E-3</v>
      </c>
      <c r="Q192" s="4">
        <f t="shared" si="217"/>
        <v>8757.6606576773047</v>
      </c>
      <c r="R192" s="4">
        <f t="shared" si="218"/>
        <v>12169.77619293209</v>
      </c>
      <c r="S192" s="4">
        <f t="shared" si="219"/>
        <v>6728.3163073578025</v>
      </c>
      <c r="T192" s="4">
        <f t="shared" si="220"/>
        <v>32.414220716457038</v>
      </c>
      <c r="U192" s="4">
        <f t="shared" si="221"/>
        <v>113.20128545843964</v>
      </c>
      <c r="V192" s="4">
        <f t="shared" si="222"/>
        <v>173.55158487598442</v>
      </c>
      <c r="W192" s="11">
        <f t="shared" si="223"/>
        <v>-1.0734613539272964E-2</v>
      </c>
      <c r="X192" s="11">
        <f t="shared" si="224"/>
        <v>-1.217998157191269E-2</v>
      </c>
      <c r="Y192" s="11">
        <f t="shared" si="225"/>
        <v>-9.7425357312937999E-3</v>
      </c>
      <c r="Z192" s="4">
        <f t="shared" si="238"/>
        <v>9376.6267990495726</v>
      </c>
      <c r="AA192" s="4">
        <f t="shared" si="239"/>
        <v>29257.974013430074</v>
      </c>
      <c r="AB192" s="4">
        <f t="shared" si="240"/>
        <v>47661.880432332968</v>
      </c>
      <c r="AC192" s="12">
        <f t="shared" si="226"/>
        <v>1.3329202413301013</v>
      </c>
      <c r="AD192" s="12">
        <f t="shared" si="227"/>
        <v>2.9938395136142004</v>
      </c>
      <c r="AE192" s="12">
        <f t="shared" si="228"/>
        <v>8.8362240504053915</v>
      </c>
      <c r="AF192" s="11">
        <f t="shared" si="229"/>
        <v>-4.0504037456468023E-3</v>
      </c>
      <c r="AG192" s="11">
        <f t="shared" si="230"/>
        <v>2.9673830763510267E-4</v>
      </c>
      <c r="AH192" s="11">
        <f t="shared" si="231"/>
        <v>9.7937136394747881E-3</v>
      </c>
      <c r="AI192" s="1">
        <f t="shared" si="195"/>
        <v>503247.50776725984</v>
      </c>
      <c r="AJ192" s="1">
        <f t="shared" si="196"/>
        <v>196759.4625821035</v>
      </c>
      <c r="AK192" s="1">
        <f t="shared" si="197"/>
        <v>71501.216703774291</v>
      </c>
      <c r="AL192" s="10">
        <f t="shared" si="232"/>
        <v>69.164056152417146</v>
      </c>
      <c r="AM192" s="10">
        <f t="shared" si="233"/>
        <v>15.736644192319311</v>
      </c>
      <c r="AN192" s="10">
        <f t="shared" si="234"/>
        <v>5.0941982459701043</v>
      </c>
      <c r="AO192" s="7">
        <f t="shared" si="235"/>
        <v>5.2565250077451992E-3</v>
      </c>
      <c r="AP192" s="7">
        <f t="shared" si="236"/>
        <v>6.6218351195115972E-3</v>
      </c>
      <c r="AQ192" s="7">
        <f t="shared" si="237"/>
        <v>6.0068399587149919E-3</v>
      </c>
      <c r="AR192" s="1">
        <f t="shared" si="243"/>
        <v>270179.58365511306</v>
      </c>
      <c r="AS192" s="1">
        <f t="shared" si="241"/>
        <v>107505.63603272918</v>
      </c>
      <c r="AT192" s="1">
        <f t="shared" si="242"/>
        <v>38768.394493001535</v>
      </c>
      <c r="AU192" s="1">
        <f t="shared" si="198"/>
        <v>54035.916731022618</v>
      </c>
      <c r="AV192" s="1">
        <f t="shared" si="199"/>
        <v>21501.127206545836</v>
      </c>
      <c r="AW192" s="1">
        <f t="shared" si="200"/>
        <v>7753.6788986003075</v>
      </c>
      <c r="AX192">
        <v>0.2</v>
      </c>
      <c r="AY192">
        <v>0.2</v>
      </c>
      <c r="AZ192">
        <v>0.2</v>
      </c>
      <c r="BA192">
        <f t="shared" si="184"/>
        <v>0.2</v>
      </c>
      <c r="BB192">
        <f t="shared" si="190"/>
        <v>4.000000000000001E-3</v>
      </c>
      <c r="BC192">
        <f t="shared" si="185"/>
        <v>4.000000000000001E-3</v>
      </c>
      <c r="BD192">
        <f t="shared" si="186"/>
        <v>4.000000000000001E-3</v>
      </c>
      <c r="BE192">
        <f t="shared" si="187"/>
        <v>1080.7183346204524</v>
      </c>
      <c r="BF192">
        <f t="shared" si="188"/>
        <v>430.0225441309168</v>
      </c>
      <c r="BG192">
        <f t="shared" si="189"/>
        <v>155.07357797200618</v>
      </c>
      <c r="BH192">
        <f t="shared" si="191"/>
        <v>1152.5662242737394</v>
      </c>
      <c r="BI192">
        <f t="shared" si="192"/>
        <v>146.97618636667278</v>
      </c>
      <c r="BJ192">
        <f t="shared" si="193"/>
        <v>32.536185430654349</v>
      </c>
      <c r="BK192" s="7">
        <f t="shared" si="194"/>
        <v>3.7284786424097244E-2</v>
      </c>
      <c r="BL192" s="8">
        <f>BL$3*temperature!$I302+BL$4*temperature!$I302^2</f>
        <v>-31.637375680136564</v>
      </c>
      <c r="BM192" s="8">
        <f>BM$3*temperature!$I302+BM$4*temperature!$I302^2</f>
        <v>-27.354837088586297</v>
      </c>
      <c r="BN192" s="8">
        <f>BN$3*temperature!$I302+BN$4*temperature!$I302^2</f>
        <v>-23.783569583149536</v>
      </c>
      <c r="BO192" s="8"/>
      <c r="BP192" s="8"/>
      <c r="BQ192" s="8"/>
    </row>
    <row r="193" spans="1:69" x14ac:dyDescent="0.3">
      <c r="A193">
        <f t="shared" si="201"/>
        <v>2147</v>
      </c>
      <c r="B193" s="4">
        <f t="shared" si="202"/>
        <v>1165.3250809260292</v>
      </c>
      <c r="C193" s="4">
        <f t="shared" si="203"/>
        <v>2963.7660812627237</v>
      </c>
      <c r="D193" s="4">
        <f t="shared" si="204"/>
        <v>4368.7410561944898</v>
      </c>
      <c r="E193" s="11">
        <f t="shared" si="205"/>
        <v>3.6455402420577483E-6</v>
      </c>
      <c r="F193" s="11">
        <f t="shared" si="206"/>
        <v>7.181958730306947E-6</v>
      </c>
      <c r="G193" s="11">
        <f t="shared" si="207"/>
        <v>1.4661713270292274E-5</v>
      </c>
      <c r="H193" s="4">
        <f t="shared" si="208"/>
        <v>271985.76225014293</v>
      </c>
      <c r="I193" s="4">
        <f t="shared" si="209"/>
        <v>108411.04023443745</v>
      </c>
      <c r="J193" s="4">
        <f t="shared" si="210"/>
        <v>39065.017992176523</v>
      </c>
      <c r="K193" s="4">
        <f t="shared" si="211"/>
        <v>233399.04607048244</v>
      </c>
      <c r="L193" s="4">
        <f t="shared" si="212"/>
        <v>36578.811303572416</v>
      </c>
      <c r="M193" s="4">
        <f t="shared" si="213"/>
        <v>8941.9394488455127</v>
      </c>
      <c r="N193" s="11">
        <f t="shared" si="214"/>
        <v>6.6814340268852579E-3</v>
      </c>
      <c r="O193" s="11">
        <f t="shared" si="215"/>
        <v>8.4146807280673919E-3</v>
      </c>
      <c r="P193" s="11">
        <f t="shared" si="216"/>
        <v>7.6363943194304174E-3</v>
      </c>
      <c r="Q193" s="4">
        <f t="shared" si="217"/>
        <v>8721.5679593353834</v>
      </c>
      <c r="R193" s="4">
        <f t="shared" si="218"/>
        <v>12122.79310079005</v>
      </c>
      <c r="S193" s="4">
        <f t="shared" si="219"/>
        <v>6713.7433830575274</v>
      </c>
      <c r="T193" s="4">
        <f t="shared" si="220"/>
        <v>32.066266583889174</v>
      </c>
      <c r="U193" s="4">
        <f t="shared" si="221"/>
        <v>111.82249588763902</v>
      </c>
      <c r="V193" s="4">
        <f t="shared" si="222"/>
        <v>171.86075235910747</v>
      </c>
      <c r="W193" s="11">
        <f t="shared" si="223"/>
        <v>-1.0734613539272964E-2</v>
      </c>
      <c r="X193" s="11">
        <f t="shared" si="224"/>
        <v>-1.217998157191269E-2</v>
      </c>
      <c r="Y193" s="11">
        <f t="shared" si="225"/>
        <v>-9.7425357312937999E-3</v>
      </c>
      <c r="Z193" s="4">
        <f t="shared" si="238"/>
        <v>9300.7853828016359</v>
      </c>
      <c r="AA193" s="4">
        <f t="shared" si="239"/>
        <v>29156.13464610355</v>
      </c>
      <c r="AB193" s="4">
        <f t="shared" si="240"/>
        <v>48028.140122435405</v>
      </c>
      <c r="AC193" s="12">
        <f t="shared" si="226"/>
        <v>1.3275213761919695</v>
      </c>
      <c r="AD193" s="12">
        <f t="shared" si="227"/>
        <v>2.9947279004848015</v>
      </c>
      <c r="AE193" s="12">
        <f t="shared" si="228"/>
        <v>8.9227634984093012</v>
      </c>
      <c r="AF193" s="11">
        <f t="shared" si="229"/>
        <v>-4.0504037456468023E-3</v>
      </c>
      <c r="AG193" s="11">
        <f t="shared" si="230"/>
        <v>2.9673830763510267E-4</v>
      </c>
      <c r="AH193" s="11">
        <f t="shared" si="231"/>
        <v>9.7937136394747881E-3</v>
      </c>
      <c r="AI193" s="1">
        <f t="shared" si="195"/>
        <v>506958.67372155644</v>
      </c>
      <c r="AJ193" s="1">
        <f t="shared" si="196"/>
        <v>198584.643530439</v>
      </c>
      <c r="AK193" s="1">
        <f t="shared" si="197"/>
        <v>72104.773931997173</v>
      </c>
      <c r="AL193" s="10">
        <f t="shared" si="232"/>
        <v>69.523983117311403</v>
      </c>
      <c r="AM193" s="10">
        <f t="shared" si="233"/>
        <v>15.83980760086351</v>
      </c>
      <c r="AN193" s="10">
        <f t="shared" si="234"/>
        <v>5.124492279215799</v>
      </c>
      <c r="AO193" s="7">
        <f t="shared" si="235"/>
        <v>5.2039597576677473E-3</v>
      </c>
      <c r="AP193" s="7">
        <f t="shared" si="236"/>
        <v>6.555616768316481E-3</v>
      </c>
      <c r="AQ193" s="7">
        <f t="shared" si="237"/>
        <v>5.9467715591278421E-3</v>
      </c>
      <c r="AR193" s="1">
        <f t="shared" si="243"/>
        <v>271985.76225014293</v>
      </c>
      <c r="AS193" s="1">
        <f t="shared" si="241"/>
        <v>108411.04023443745</v>
      </c>
      <c r="AT193" s="1">
        <f t="shared" si="242"/>
        <v>39065.017992176523</v>
      </c>
      <c r="AU193" s="1">
        <f t="shared" si="198"/>
        <v>54397.152450028589</v>
      </c>
      <c r="AV193" s="1">
        <f t="shared" si="199"/>
        <v>21682.208046887492</v>
      </c>
      <c r="AW193" s="1">
        <f t="shared" si="200"/>
        <v>7813.0035984353053</v>
      </c>
      <c r="AX193">
        <v>0.2</v>
      </c>
      <c r="AY193">
        <v>0.2</v>
      </c>
      <c r="AZ193">
        <v>0.2</v>
      </c>
      <c r="BA193">
        <f t="shared" si="184"/>
        <v>0.2</v>
      </c>
      <c r="BB193">
        <f t="shared" si="190"/>
        <v>4.000000000000001E-3</v>
      </c>
      <c r="BC193">
        <f t="shared" si="185"/>
        <v>4.000000000000001E-3</v>
      </c>
      <c r="BD193">
        <f t="shared" si="186"/>
        <v>4.000000000000001E-3</v>
      </c>
      <c r="BE193">
        <f t="shared" si="187"/>
        <v>1087.943049000572</v>
      </c>
      <c r="BF193">
        <f t="shared" si="188"/>
        <v>433.64416093774986</v>
      </c>
      <c r="BG193">
        <f t="shared" si="189"/>
        <v>156.26007196870614</v>
      </c>
      <c r="BH193">
        <f t="shared" si="191"/>
        <v>1169.7324518554319</v>
      </c>
      <c r="BI193">
        <f t="shared" si="192"/>
        <v>148.73170473429079</v>
      </c>
      <c r="BJ193">
        <f t="shared" si="193"/>
        <v>32.535107870169703</v>
      </c>
      <c r="BK193" s="7">
        <f t="shared" si="194"/>
        <v>3.721277024702993E-2</v>
      </c>
      <c r="BL193" s="8">
        <f>BL$3*temperature!$I303+BL$4*temperature!$I303^2</f>
        <v>-32.212382096286575</v>
      </c>
      <c r="BM193" s="8">
        <f>BM$3*temperature!$I303+BM$4*temperature!$I303^2</f>
        <v>-27.803934498037759</v>
      </c>
      <c r="BN193" s="8">
        <f>BN$3*temperature!$I303+BN$4*temperature!$I303^2</f>
        <v>-24.137490439391481</v>
      </c>
      <c r="BO193" s="8"/>
      <c r="BP193" s="8"/>
      <c r="BQ193" s="8"/>
    </row>
    <row r="194" spans="1:69" x14ac:dyDescent="0.3">
      <c r="A194">
        <f t="shared" si="201"/>
        <v>2148</v>
      </c>
      <c r="B194" s="4">
        <f t="shared" si="202"/>
        <v>1165.3291167535328</v>
      </c>
      <c r="C194" s="4">
        <f t="shared" si="203"/>
        <v>2963.7863026261216</v>
      </c>
      <c r="D194" s="4">
        <f t="shared" si="204"/>
        <v>4368.8019067617724</v>
      </c>
      <c r="E194" s="11">
        <f t="shared" si="205"/>
        <v>3.4632632299548609E-6</v>
      </c>
      <c r="F194" s="11">
        <f t="shared" si="206"/>
        <v>6.8228607937915996E-6</v>
      </c>
      <c r="G194" s="11">
        <f t="shared" si="207"/>
        <v>1.3928627606777659E-5</v>
      </c>
      <c r="H194" s="4">
        <f t="shared" si="208"/>
        <v>273785.80653946381</v>
      </c>
      <c r="I194" s="4">
        <f t="shared" si="209"/>
        <v>109314.91435488763</v>
      </c>
      <c r="J194" s="4">
        <f t="shared" si="210"/>
        <v>39360.89765076722</v>
      </c>
      <c r="K194" s="4">
        <f t="shared" si="211"/>
        <v>234942.90377142403</v>
      </c>
      <c r="L194" s="4">
        <f t="shared" si="212"/>
        <v>36883.53450382944</v>
      </c>
      <c r="M194" s="4">
        <f t="shared" si="213"/>
        <v>9009.5404851949825</v>
      </c>
      <c r="N194" s="11">
        <f t="shared" si="214"/>
        <v>6.6146701408340558E-3</v>
      </c>
      <c r="O194" s="11">
        <f t="shared" si="215"/>
        <v>8.3305932969797158E-3</v>
      </c>
      <c r="P194" s="11">
        <f t="shared" si="216"/>
        <v>7.5599971053481596E-3</v>
      </c>
      <c r="Q194" s="4">
        <f t="shared" si="217"/>
        <v>8685.0463884713936</v>
      </c>
      <c r="R194" s="4">
        <f t="shared" si="218"/>
        <v>12074.980091457666</v>
      </c>
      <c r="S194" s="4">
        <f t="shared" si="219"/>
        <v>6698.6891900671717</v>
      </c>
      <c r="T194" s="4">
        <f t="shared" si="220"/>
        <v>31.722047604463821</v>
      </c>
      <c r="U194" s="4">
        <f t="shared" si="221"/>
        <v>110.4604999484023</v>
      </c>
      <c r="V194" s="4">
        <f t="shared" si="222"/>
        <v>170.18639283844183</v>
      </c>
      <c r="W194" s="11">
        <f t="shared" si="223"/>
        <v>-1.0734613539272964E-2</v>
      </c>
      <c r="X194" s="11">
        <f t="shared" si="224"/>
        <v>-1.217998157191269E-2</v>
      </c>
      <c r="Y194" s="11">
        <f t="shared" si="225"/>
        <v>-9.7425357312937999E-3</v>
      </c>
      <c r="Z194" s="4">
        <f t="shared" si="238"/>
        <v>9224.937640271577</v>
      </c>
      <c r="AA194" s="4">
        <f t="shared" si="239"/>
        <v>29052.191725406319</v>
      </c>
      <c r="AB194" s="4">
        <f t="shared" si="240"/>
        <v>48393.470580623056</v>
      </c>
      <c r="AC194" s="12">
        <f t="shared" si="226"/>
        <v>1.3221443786374154</v>
      </c>
      <c r="AD194" s="12">
        <f t="shared" si="227"/>
        <v>2.9956165509738191</v>
      </c>
      <c r="AE194" s="12">
        <f t="shared" si="228"/>
        <v>9.0101504889854809</v>
      </c>
      <c r="AF194" s="11">
        <f t="shared" si="229"/>
        <v>-4.0504037456468023E-3</v>
      </c>
      <c r="AG194" s="11">
        <f t="shared" si="230"/>
        <v>2.9673830763510267E-4</v>
      </c>
      <c r="AH194" s="11">
        <f t="shared" si="231"/>
        <v>9.7937136394747881E-3</v>
      </c>
      <c r="AI194" s="1">
        <f t="shared" si="195"/>
        <v>510659.95879942935</v>
      </c>
      <c r="AJ194" s="1">
        <f t="shared" si="196"/>
        <v>200408.3872242826</v>
      </c>
      <c r="AK194" s="1">
        <f t="shared" si="197"/>
        <v>72707.300137232756</v>
      </c>
      <c r="AL194" s="10">
        <f t="shared" si="232"/>
        <v>69.882165127543317</v>
      </c>
      <c r="AM194" s="10">
        <f t="shared" si="233"/>
        <v>15.942608912095487</v>
      </c>
      <c r="AN194" s="10">
        <f t="shared" si="234"/>
        <v>5.1546617223073996</v>
      </c>
      <c r="AO194" s="7">
        <f t="shared" si="235"/>
        <v>5.1519201600910697E-3</v>
      </c>
      <c r="AP194" s="7">
        <f t="shared" si="236"/>
        <v>6.4900606006333163E-3</v>
      </c>
      <c r="AQ194" s="7">
        <f t="shared" si="237"/>
        <v>5.8873038435365635E-3</v>
      </c>
      <c r="AR194" s="1">
        <f t="shared" si="243"/>
        <v>273785.80653946381</v>
      </c>
      <c r="AS194" s="1">
        <f t="shared" si="241"/>
        <v>109314.91435488763</v>
      </c>
      <c r="AT194" s="1">
        <f t="shared" si="242"/>
        <v>39360.89765076722</v>
      </c>
      <c r="AU194" s="1">
        <f t="shared" si="198"/>
        <v>54757.161307892762</v>
      </c>
      <c r="AV194" s="1">
        <f t="shared" si="199"/>
        <v>21862.982870977528</v>
      </c>
      <c r="AW194" s="1">
        <f t="shared" si="200"/>
        <v>7872.1795301534439</v>
      </c>
      <c r="AX194">
        <v>0.2</v>
      </c>
      <c r="AY194">
        <v>0.2</v>
      </c>
      <c r="AZ194">
        <v>0.2</v>
      </c>
      <c r="BA194">
        <f t="shared" si="184"/>
        <v>0.2</v>
      </c>
      <c r="BB194">
        <f t="shared" si="190"/>
        <v>4.000000000000001E-3</v>
      </c>
      <c r="BC194">
        <f t="shared" si="185"/>
        <v>4.000000000000001E-3</v>
      </c>
      <c r="BD194">
        <f t="shared" si="186"/>
        <v>4.000000000000001E-3</v>
      </c>
      <c r="BE194">
        <f t="shared" si="187"/>
        <v>1095.1432261578555</v>
      </c>
      <c r="BF194">
        <f t="shared" si="188"/>
        <v>437.25965741955065</v>
      </c>
      <c r="BG194">
        <f t="shared" si="189"/>
        <v>157.44359060306891</v>
      </c>
      <c r="BH194">
        <f t="shared" si="191"/>
        <v>1187.1551536316024</v>
      </c>
      <c r="BI194">
        <f t="shared" si="192"/>
        <v>150.50832018197249</v>
      </c>
      <c r="BJ194">
        <f t="shared" si="193"/>
        <v>32.534056498545482</v>
      </c>
      <c r="BK194" s="7">
        <f t="shared" si="194"/>
        <v>3.714145343754735E-2</v>
      </c>
      <c r="BL194" s="8">
        <f>BL$3*temperature!$I304+BL$4*temperature!$I304^2</f>
        <v>-32.789938420430445</v>
      </c>
      <c r="BM194" s="8">
        <f>BM$3*temperature!$I304+BM$4*temperature!$I304^2</f>
        <v>-28.254828426519818</v>
      </c>
      <c r="BN194" s="8">
        <f>BN$3*temperature!$I304+BN$4*temperature!$I304^2</f>
        <v>-24.492662946202564</v>
      </c>
      <c r="BO194" s="8"/>
      <c r="BP194" s="8"/>
      <c r="BQ194" s="8"/>
    </row>
    <row r="195" spans="1:69" x14ac:dyDescent="0.3">
      <c r="A195">
        <f t="shared" si="201"/>
        <v>2149</v>
      </c>
      <c r="B195" s="4">
        <f t="shared" si="202"/>
        <v>1165.3329508029396</v>
      </c>
      <c r="C195" s="4">
        <f t="shared" si="203"/>
        <v>2963.8055130524185</v>
      </c>
      <c r="D195" s="4">
        <f t="shared" si="204"/>
        <v>4368.8597156058777</v>
      </c>
      <c r="E195" s="11">
        <f t="shared" si="205"/>
        <v>3.2901000684571177E-6</v>
      </c>
      <c r="F195" s="11">
        <f t="shared" si="206"/>
        <v>6.4817177541020191E-6</v>
      </c>
      <c r="G195" s="11">
        <f t="shared" si="207"/>
        <v>1.3232196226438776E-5</v>
      </c>
      <c r="H195" s="4">
        <f t="shared" si="208"/>
        <v>275579.61988073739</v>
      </c>
      <c r="I195" s="4">
        <f t="shared" si="209"/>
        <v>110217.18687709558</v>
      </c>
      <c r="J195" s="4">
        <f t="shared" si="210"/>
        <v>39656.013854347286</v>
      </c>
      <c r="K195" s="4">
        <f t="shared" si="211"/>
        <v>236481.44480155397</v>
      </c>
      <c r="L195" s="4">
        <f t="shared" si="212"/>
        <v>37187.725844933419</v>
      </c>
      <c r="M195" s="4">
        <f t="shared" si="213"/>
        <v>9076.9712089159511</v>
      </c>
      <c r="N195" s="11">
        <f t="shared" si="214"/>
        <v>6.5485741660313845E-3</v>
      </c>
      <c r="O195" s="11">
        <f t="shared" si="215"/>
        <v>8.2473479072997513E-3</v>
      </c>
      <c r="P195" s="11">
        <f t="shared" si="216"/>
        <v>7.4843688012473653E-3</v>
      </c>
      <c r="Q195" s="4">
        <f t="shared" si="217"/>
        <v>8648.1083677721144</v>
      </c>
      <c r="R195" s="4">
        <f t="shared" si="218"/>
        <v>12026.358606719925</v>
      </c>
      <c r="S195" s="4">
        <f t="shared" si="219"/>
        <v>6683.1624168956832</v>
      </c>
      <c r="T195" s="4">
        <f t="shared" si="220"/>
        <v>31.381523682755482</v>
      </c>
      <c r="U195" s="4">
        <f t="shared" si="221"/>
        <v>109.11509309460649</v>
      </c>
      <c r="V195" s="4">
        <f t="shared" si="222"/>
        <v>168.52834582523332</v>
      </c>
      <c r="W195" s="11">
        <f t="shared" si="223"/>
        <v>-1.0734613539272964E-2</v>
      </c>
      <c r="X195" s="11">
        <f t="shared" si="224"/>
        <v>-1.217998157191269E-2</v>
      </c>
      <c r="Y195" s="11">
        <f t="shared" si="225"/>
        <v>-9.7425357312937999E-3</v>
      </c>
      <c r="Z195" s="4">
        <f t="shared" si="238"/>
        <v>9149.099951401422</v>
      </c>
      <c r="AA195" s="4">
        <f t="shared" si="239"/>
        <v>28946.195068595844</v>
      </c>
      <c r="AB195" s="4">
        <f t="shared" si="240"/>
        <v>48757.847198324074</v>
      </c>
      <c r="AC195" s="12">
        <f t="shared" si="226"/>
        <v>1.3167891600938966</v>
      </c>
      <c r="AD195" s="12">
        <f t="shared" si="227"/>
        <v>2.9965054651594789</v>
      </c>
      <c r="AE195" s="12">
        <f t="shared" si="228"/>
        <v>9.0983933227231777</v>
      </c>
      <c r="AF195" s="11">
        <f t="shared" si="229"/>
        <v>-4.0504037456468023E-3</v>
      </c>
      <c r="AG195" s="11">
        <f t="shared" si="230"/>
        <v>2.9673830763510267E-4</v>
      </c>
      <c r="AH195" s="11">
        <f t="shared" si="231"/>
        <v>9.7937136394747881E-3</v>
      </c>
      <c r="AI195" s="1">
        <f t="shared" si="195"/>
        <v>514351.12422737922</v>
      </c>
      <c r="AJ195" s="1">
        <f t="shared" si="196"/>
        <v>202230.53137283187</v>
      </c>
      <c r="AK195" s="1">
        <f t="shared" si="197"/>
        <v>73308.749653662933</v>
      </c>
      <c r="AL195" s="10">
        <f t="shared" si="232"/>
        <v>70.238592189541194</v>
      </c>
      <c r="AM195" s="10">
        <f t="shared" si="233"/>
        <v>16.045042725087466</v>
      </c>
      <c r="AN195" s="10">
        <f t="shared" si="234"/>
        <v>5.1847053114795711</v>
      </c>
      <c r="AO195" s="7">
        <f t="shared" si="235"/>
        <v>5.1004009584901594E-3</v>
      </c>
      <c r="AP195" s="7">
        <f t="shared" si="236"/>
        <v>6.4251599946269829E-3</v>
      </c>
      <c r="AQ195" s="7">
        <f t="shared" si="237"/>
        <v>5.8284308051011974E-3</v>
      </c>
      <c r="AR195" s="1">
        <f t="shared" si="243"/>
        <v>275579.61988073739</v>
      </c>
      <c r="AS195" s="1">
        <f t="shared" si="241"/>
        <v>110217.18687709558</v>
      </c>
      <c r="AT195" s="1">
        <f t="shared" si="242"/>
        <v>39656.013854347286</v>
      </c>
      <c r="AU195" s="1">
        <f t="shared" si="198"/>
        <v>55115.923976147482</v>
      </c>
      <c r="AV195" s="1">
        <f t="shared" si="199"/>
        <v>22043.437375419118</v>
      </c>
      <c r="AW195" s="1">
        <f t="shared" si="200"/>
        <v>7931.2027708694577</v>
      </c>
      <c r="AX195">
        <v>0.2</v>
      </c>
      <c r="AY195">
        <v>0.2</v>
      </c>
      <c r="AZ195">
        <v>0.2</v>
      </c>
      <c r="BA195">
        <f t="shared" si="184"/>
        <v>0.19999999999999998</v>
      </c>
      <c r="BB195">
        <f t="shared" si="190"/>
        <v>4.000000000000001E-3</v>
      </c>
      <c r="BC195">
        <f t="shared" si="185"/>
        <v>4.000000000000001E-3</v>
      </c>
      <c r="BD195">
        <f t="shared" si="186"/>
        <v>4.000000000000001E-3</v>
      </c>
      <c r="BE195">
        <f t="shared" si="187"/>
        <v>1102.3184795229497</v>
      </c>
      <c r="BF195">
        <f t="shared" si="188"/>
        <v>440.8687475083824</v>
      </c>
      <c r="BG195">
        <f t="shared" si="189"/>
        <v>158.62405541738917</v>
      </c>
      <c r="BH195">
        <f t="shared" si="191"/>
        <v>1204.8381648230886</v>
      </c>
      <c r="BI195">
        <f t="shared" si="192"/>
        <v>152.30628635771458</v>
      </c>
      <c r="BJ195">
        <f t="shared" si="193"/>
        <v>32.533030995437692</v>
      </c>
      <c r="BK195" s="7">
        <f t="shared" si="194"/>
        <v>3.7070829654864496E-2</v>
      </c>
      <c r="BL195" s="8">
        <f>BL$3*temperature!$I305+BL$4*temperature!$I305^2</f>
        <v>-33.3699828085375</v>
      </c>
      <c r="BM195" s="8">
        <f>BM$3*temperature!$I305+BM$4*temperature!$I305^2</f>
        <v>-28.70747268218636</v>
      </c>
      <c r="BN195" s="8">
        <f>BN$3*temperature!$I305+BN$4*temperature!$I305^2</f>
        <v>-24.849052476978724</v>
      </c>
      <c r="BO195" s="8"/>
      <c r="BP195" s="8"/>
      <c r="BQ195" s="8"/>
    </row>
    <row r="196" spans="1:69" x14ac:dyDescent="0.3">
      <c r="A196">
        <f t="shared" si="201"/>
        <v>2150</v>
      </c>
      <c r="B196" s="4">
        <f t="shared" si="202"/>
        <v>1165.3365931618598</v>
      </c>
      <c r="C196" s="4">
        <f t="shared" si="203"/>
        <v>2963.8237630756917</v>
      </c>
      <c r="D196" s="4">
        <f t="shared" si="204"/>
        <v>4368.9146347344686</v>
      </c>
      <c r="E196" s="11">
        <f t="shared" si="205"/>
        <v>3.1255950650342616E-6</v>
      </c>
      <c r="F196" s="11">
        <f t="shared" si="206"/>
        <v>6.1576318663969183E-6</v>
      </c>
      <c r="G196" s="11">
        <f t="shared" si="207"/>
        <v>1.2570586415116835E-5</v>
      </c>
      <c r="H196" s="4">
        <f t="shared" si="208"/>
        <v>277367.10789673903</v>
      </c>
      <c r="I196" s="4">
        <f t="shared" si="209"/>
        <v>111117.78737403653</v>
      </c>
      <c r="J196" s="4">
        <f t="shared" si="210"/>
        <v>39950.34733863546</v>
      </c>
      <c r="K196" s="4">
        <f t="shared" si="211"/>
        <v>238014.58696510186</v>
      </c>
      <c r="L196" s="4">
        <f t="shared" si="212"/>
        <v>37491.361247041445</v>
      </c>
      <c r="M196" s="4">
        <f t="shared" si="213"/>
        <v>9144.2270400560337</v>
      </c>
      <c r="N196" s="11">
        <f t="shared" si="214"/>
        <v>6.4831393635742529E-3</v>
      </c>
      <c r="O196" s="11">
        <f t="shared" si="215"/>
        <v>8.1649360160966911E-3</v>
      </c>
      <c r="P196" s="11">
        <f t="shared" si="216"/>
        <v>7.4095014286286176E-3</v>
      </c>
      <c r="Q196" s="4">
        <f t="shared" si="217"/>
        <v>8610.7662156465558</v>
      </c>
      <c r="R196" s="4">
        <f t="shared" si="218"/>
        <v>11976.949971664486</v>
      </c>
      <c r="S196" s="4">
        <f t="shared" si="219"/>
        <v>6667.1717392647415</v>
      </c>
      <c r="T196" s="4">
        <f t="shared" si="220"/>
        <v>31.044655153747559</v>
      </c>
      <c r="U196" s="4">
        <f t="shared" si="221"/>
        <v>107.78607327149665</v>
      </c>
      <c r="V196" s="4">
        <f t="shared" si="222"/>
        <v>166.88645239429513</v>
      </c>
      <c r="W196" s="11">
        <f t="shared" si="223"/>
        <v>-1.0734613539272964E-2</v>
      </c>
      <c r="X196" s="11">
        <f t="shared" si="224"/>
        <v>-1.217998157191269E-2</v>
      </c>
      <c r="Y196" s="11">
        <f t="shared" si="225"/>
        <v>-9.7425357312937999E-3</v>
      </c>
      <c r="Z196" s="4">
        <f t="shared" si="238"/>
        <v>9073.2883424538941</v>
      </c>
      <c r="AA196" s="4">
        <f t="shared" si="239"/>
        <v>28838.194291218213</v>
      </c>
      <c r="AB196" s="4">
        <f t="shared" si="240"/>
        <v>49121.245803912454</v>
      </c>
      <c r="AC196" s="12">
        <f t="shared" si="226"/>
        <v>1.3114556323476252</v>
      </c>
      <c r="AD196" s="12">
        <f t="shared" si="227"/>
        <v>2.9973946431200296</v>
      </c>
      <c r="AE196" s="12">
        <f t="shared" si="228"/>
        <v>9.1875003815052381</v>
      </c>
      <c r="AF196" s="11">
        <f t="shared" si="229"/>
        <v>-4.0504037456468023E-3</v>
      </c>
      <c r="AG196" s="11">
        <f t="shared" si="230"/>
        <v>2.9673830763510267E-4</v>
      </c>
      <c r="AH196" s="11">
        <f t="shared" si="231"/>
        <v>9.7937136394747881E-3</v>
      </c>
      <c r="AI196" s="1">
        <f t="shared" si="195"/>
        <v>518031.93578078877</v>
      </c>
      <c r="AJ196" s="1">
        <f t="shared" si="196"/>
        <v>204050.91561096779</v>
      </c>
      <c r="AK196" s="1">
        <f t="shared" si="197"/>
        <v>73909.077459166088</v>
      </c>
      <c r="AL196" s="10">
        <f t="shared" si="232"/>
        <v>70.593254722638463</v>
      </c>
      <c r="AM196" s="10">
        <f t="shared" si="233"/>
        <v>16.147103772050485</v>
      </c>
      <c r="AN196" s="10">
        <f t="shared" si="234"/>
        <v>5.2146218206708417</v>
      </c>
      <c r="AO196" s="7">
        <f t="shared" si="235"/>
        <v>5.0493969489052576E-3</v>
      </c>
      <c r="AP196" s="7">
        <f t="shared" si="236"/>
        <v>6.3609083946807128E-3</v>
      </c>
      <c r="AQ196" s="7">
        <f t="shared" si="237"/>
        <v>5.7701464970501852E-3</v>
      </c>
      <c r="AR196" s="1">
        <f t="shared" si="243"/>
        <v>277367.10789673903</v>
      </c>
      <c r="AS196" s="1">
        <f t="shared" si="241"/>
        <v>111117.78737403653</v>
      </c>
      <c r="AT196" s="1">
        <f t="shared" si="242"/>
        <v>39950.34733863546</v>
      </c>
      <c r="AU196" s="1">
        <f t="shared" si="198"/>
        <v>55473.421579347807</v>
      </c>
      <c r="AV196" s="1">
        <f t="shared" si="199"/>
        <v>22223.557474807309</v>
      </c>
      <c r="AW196" s="1">
        <f t="shared" si="200"/>
        <v>7990.0694677270922</v>
      </c>
      <c r="AX196">
        <v>0.2</v>
      </c>
      <c r="AY196">
        <v>0.2</v>
      </c>
      <c r="AZ196">
        <v>0.2</v>
      </c>
      <c r="BA196">
        <f t="shared" si="184"/>
        <v>0.20000000000000004</v>
      </c>
      <c r="BB196">
        <f t="shared" si="190"/>
        <v>4.000000000000001E-3</v>
      </c>
      <c r="BC196">
        <f t="shared" si="185"/>
        <v>4.000000000000001E-3</v>
      </c>
      <c r="BD196">
        <f t="shared" si="186"/>
        <v>4.000000000000001E-3</v>
      </c>
      <c r="BE196">
        <f t="shared" si="187"/>
        <v>1109.4684315869565</v>
      </c>
      <c r="BF196">
        <f t="shared" si="188"/>
        <v>444.47114949614621</v>
      </c>
      <c r="BG196">
        <f t="shared" si="189"/>
        <v>159.80138935454187</v>
      </c>
      <c r="BH196">
        <f t="shared" si="191"/>
        <v>1222.7853780373716</v>
      </c>
      <c r="BI196">
        <f t="shared" si="192"/>
        <v>154.1258599646429</v>
      </c>
      <c r="BJ196">
        <f t="shared" si="193"/>
        <v>32.532031046699117</v>
      </c>
      <c r="BK196" s="7">
        <f t="shared" si="194"/>
        <v>3.700089259560177E-2</v>
      </c>
      <c r="BL196" s="8">
        <f>BL$3*temperature!$I306+BL$4*temperature!$I306^2</f>
        <v>-33.952454002045641</v>
      </c>
      <c r="BM196" s="8">
        <f>BM$3*temperature!$I306+BM$4*temperature!$I306^2</f>
        <v>-29.161821538145052</v>
      </c>
      <c r="BN196" s="8">
        <f>BN$3*temperature!$I306+BN$4*temperature!$I306^2</f>
        <v>-25.206624778000254</v>
      </c>
      <c r="BO196" s="8"/>
      <c r="BP196" s="8"/>
      <c r="BQ196" s="8"/>
    </row>
    <row r="197" spans="1:69" x14ac:dyDescent="0.3">
      <c r="A197">
        <f t="shared" si="201"/>
        <v>2151</v>
      </c>
      <c r="B197" s="4">
        <f t="shared" si="202"/>
        <v>1165.3400534136495</v>
      </c>
      <c r="C197" s="4">
        <f t="shared" si="203"/>
        <v>2963.8411007045588</v>
      </c>
      <c r="D197" s="4">
        <f t="shared" si="204"/>
        <v>4368.9668085624771</v>
      </c>
      <c r="E197" s="11">
        <f t="shared" si="205"/>
        <v>2.9693153117825486E-6</v>
      </c>
      <c r="F197" s="11">
        <f t="shared" si="206"/>
        <v>5.8497502730770722E-6</v>
      </c>
      <c r="G197" s="11">
        <f t="shared" si="207"/>
        <v>1.1942057094360993E-5</v>
      </c>
      <c r="H197" s="4">
        <f t="shared" si="208"/>
        <v>279148.17846467934</v>
      </c>
      <c r="I197" s="4">
        <f t="shared" si="209"/>
        <v>112016.64651424228</v>
      </c>
      <c r="J197" s="4">
        <f t="shared" si="210"/>
        <v>40243.879190229993</v>
      </c>
      <c r="K197" s="4">
        <f t="shared" si="211"/>
        <v>239542.25004707088</v>
      </c>
      <c r="L197" s="4">
        <f t="shared" si="212"/>
        <v>37794.417010957135</v>
      </c>
      <c r="M197" s="4">
        <f t="shared" si="213"/>
        <v>9211.303485153152</v>
      </c>
      <c r="N197" s="11">
        <f t="shared" si="214"/>
        <v>6.4183590655013667E-3</v>
      </c>
      <c r="O197" s="11">
        <f t="shared" si="215"/>
        <v>8.08334917259379E-3</v>
      </c>
      <c r="P197" s="11">
        <f t="shared" si="216"/>
        <v>7.3353871030641393E-3</v>
      </c>
      <c r="Q197" s="4">
        <f t="shared" si="217"/>
        <v>8573.0321436329941</v>
      </c>
      <c r="R197" s="4">
        <f t="shared" si="218"/>
        <v>11926.775387479011</v>
      </c>
      <c r="S197" s="4">
        <f t="shared" si="219"/>
        <v>6650.7258171225139</v>
      </c>
      <c r="T197" s="4">
        <f t="shared" si="220"/>
        <v>30.711402778212079</v>
      </c>
      <c r="U197" s="4">
        <f t="shared" si="221"/>
        <v>106.47324088534099</v>
      </c>
      <c r="V197" s="4">
        <f t="shared" si="222"/>
        <v>165.26055516877486</v>
      </c>
      <c r="W197" s="11">
        <f t="shared" si="223"/>
        <v>-1.0734613539272964E-2</v>
      </c>
      <c r="X197" s="11">
        <f t="shared" si="224"/>
        <v>-1.217998157191269E-2</v>
      </c>
      <c r="Y197" s="11">
        <f t="shared" si="225"/>
        <v>-9.7425357312937999E-3</v>
      </c>
      <c r="Z197" s="4">
        <f t="shared" si="238"/>
        <v>8997.5184877463817</v>
      </c>
      <c r="AA197" s="4">
        <f t="shared" si="239"/>
        <v>28728.238788871422</v>
      </c>
      <c r="AB197" s="4">
        <f t="shared" si="240"/>
        <v>49483.642663750084</v>
      </c>
      <c r="AC197" s="12">
        <f t="shared" si="226"/>
        <v>1.3061437075421147</v>
      </c>
      <c r="AD197" s="12">
        <f t="shared" si="227"/>
        <v>2.9982840849337435</v>
      </c>
      <c r="AE197" s="12">
        <f t="shared" si="228"/>
        <v>9.2774801293042657</v>
      </c>
      <c r="AF197" s="11">
        <f t="shared" si="229"/>
        <v>-4.0504037456468023E-3</v>
      </c>
      <c r="AG197" s="11">
        <f t="shared" si="230"/>
        <v>2.9673830763510267E-4</v>
      </c>
      <c r="AH197" s="11">
        <f t="shared" si="231"/>
        <v>9.7937136394747881E-3</v>
      </c>
      <c r="AI197" s="1">
        <f t="shared" si="195"/>
        <v>521702.1637820577</v>
      </c>
      <c r="AJ197" s="1">
        <f t="shared" si="196"/>
        <v>205869.38152467832</v>
      </c>
      <c r="AK197" s="1">
        <f t="shared" si="197"/>
        <v>74508.239180976583</v>
      </c>
      <c r="AL197" s="10">
        <f t="shared" si="232"/>
        <v>70.946143553998141</v>
      </c>
      <c r="AM197" s="10">
        <f t="shared" si="233"/>
        <v>16.248786917504567</v>
      </c>
      <c r="AN197" s="10">
        <f t="shared" si="234"/>
        <v>5.2444100611845075</v>
      </c>
      <c r="AO197" s="7">
        <f t="shared" si="235"/>
        <v>4.9989029794162048E-3</v>
      </c>
      <c r="AP197" s="7">
        <f t="shared" si="236"/>
        <v>6.2972993107339057E-3</v>
      </c>
      <c r="AQ197" s="7">
        <f t="shared" si="237"/>
        <v>5.7124450320796836E-3</v>
      </c>
      <c r="AR197" s="1">
        <f t="shared" si="243"/>
        <v>279148.17846467934</v>
      </c>
      <c r="AS197" s="1">
        <f t="shared" si="241"/>
        <v>112016.64651424228</v>
      </c>
      <c r="AT197" s="1">
        <f t="shared" si="242"/>
        <v>40243.879190229993</v>
      </c>
      <c r="AU197" s="1">
        <f t="shared" si="198"/>
        <v>55829.635692935874</v>
      </c>
      <c r="AV197" s="1">
        <f t="shared" si="199"/>
        <v>22403.329302848459</v>
      </c>
      <c r="AW197" s="1">
        <f t="shared" si="200"/>
        <v>8048.7758380459991</v>
      </c>
      <c r="AX197">
        <v>0.2</v>
      </c>
      <c r="AY197">
        <v>0.2</v>
      </c>
      <c r="AZ197">
        <v>0.2</v>
      </c>
      <c r="BA197">
        <f t="shared" si="184"/>
        <v>0.2</v>
      </c>
      <c r="BB197">
        <f t="shared" si="190"/>
        <v>4.000000000000001E-3</v>
      </c>
      <c r="BC197">
        <f t="shared" si="185"/>
        <v>4.000000000000001E-3</v>
      </c>
      <c r="BD197">
        <f t="shared" si="186"/>
        <v>4.000000000000001E-3</v>
      </c>
      <c r="BE197">
        <f t="shared" si="187"/>
        <v>1116.5927138587176</v>
      </c>
      <c r="BF197">
        <f t="shared" si="188"/>
        <v>448.06658605696924</v>
      </c>
      <c r="BG197">
        <f t="shared" si="189"/>
        <v>160.97551676092002</v>
      </c>
      <c r="BH197">
        <f t="shared" si="191"/>
        <v>1241.0007441267194</v>
      </c>
      <c r="BI197">
        <f t="shared" si="192"/>
        <v>155.9673007976175</v>
      </c>
      <c r="BJ197">
        <f t="shared" si="193"/>
        <v>32.531056344169421</v>
      </c>
      <c r="BK197" s="7">
        <f t="shared" si="194"/>
        <v>3.693163599462343E-2</v>
      </c>
      <c r="BL197" s="8">
        <f>BL$3*temperature!$I307+BL$4*temperature!$I307^2</f>
        <v>-34.537291343267569</v>
      </c>
      <c r="BM197" s="8">
        <f>BM$3*temperature!$I307+BM$4*temperature!$I307^2</f>
        <v>-29.617829743080879</v>
      </c>
      <c r="BN197" s="8">
        <f>BN$3*temperature!$I307+BN$4*temperature!$I307^2</f>
        <v>-25.56534597561782</v>
      </c>
      <c r="BO197" s="8"/>
      <c r="BP197" s="8"/>
      <c r="BQ197" s="8"/>
    </row>
    <row r="198" spans="1:69" x14ac:dyDescent="0.3">
      <c r="A198">
        <f t="shared" si="201"/>
        <v>2152</v>
      </c>
      <c r="B198" s="4">
        <f t="shared" si="202"/>
        <v>1165.3433406626102</v>
      </c>
      <c r="C198" s="4">
        <f t="shared" si="203"/>
        <v>2963.857571548333</v>
      </c>
      <c r="D198" s="4">
        <f t="shared" si="204"/>
        <v>4369.0163742909945</v>
      </c>
      <c r="E198" s="11">
        <f t="shared" si="205"/>
        <v>2.8208495461934209E-6</v>
      </c>
      <c r="F198" s="11">
        <f t="shared" si="206"/>
        <v>5.5572627594232186E-6</v>
      </c>
      <c r="G198" s="11">
        <f t="shared" si="207"/>
        <v>1.1344954239642942E-5</v>
      </c>
      <c r="H198" s="4">
        <f t="shared" si="208"/>
        <v>280922.7417048054</v>
      </c>
      <c r="I198" s="4">
        <f t="shared" si="209"/>
        <v>112913.69606677635</v>
      </c>
      <c r="J198" s="4">
        <f t="shared" si="210"/>
        <v>40536.59084716194</v>
      </c>
      <c r="K198" s="4">
        <f t="shared" si="211"/>
        <v>241064.35580184779</v>
      </c>
      <c r="L198" s="4">
        <f t="shared" si="212"/>
        <v>38096.869819486536</v>
      </c>
      <c r="M198" s="4">
        <f t="shared" si="213"/>
        <v>9278.1961371660545</v>
      </c>
      <c r="N198" s="11">
        <f t="shared" si="214"/>
        <v>6.3542266739073927E-3</v>
      </c>
      <c r="O198" s="11">
        <f t="shared" si="215"/>
        <v>8.0025790169409028E-3</v>
      </c>
      <c r="P198" s="11">
        <f t="shared" si="216"/>
        <v>7.2620180325966288E-3</v>
      </c>
      <c r="Q198" s="4">
        <f t="shared" si="217"/>
        <v>8534.9182539269495</v>
      </c>
      <c r="R198" s="4">
        <f t="shared" si="218"/>
        <v>11875.855924504047</v>
      </c>
      <c r="S198" s="4">
        <f t="shared" si="219"/>
        <v>6633.8332917267753</v>
      </c>
      <c r="T198" s="4">
        <f t="shared" si="220"/>
        <v>30.38172773813902</v>
      </c>
      <c r="U198" s="4">
        <f t="shared" si="221"/>
        <v>105.17639877345572</v>
      </c>
      <c r="V198" s="4">
        <f t="shared" si="222"/>
        <v>163.65049830506962</v>
      </c>
      <c r="W198" s="11">
        <f t="shared" si="223"/>
        <v>-1.0734613539272964E-2</v>
      </c>
      <c r="X198" s="11">
        <f t="shared" si="224"/>
        <v>-1.217998157191269E-2</v>
      </c>
      <c r="Y198" s="11">
        <f t="shared" si="225"/>
        <v>-9.7425357312937999E-3</v>
      </c>
      <c r="Z198" s="4">
        <f t="shared" si="238"/>
        <v>8921.8057115361044</v>
      </c>
      <c r="AA198" s="4">
        <f t="shared" si="239"/>
        <v>28616.377719553137</v>
      </c>
      <c r="AB198" s="4">
        <f t="shared" si="240"/>
        <v>49845.014483000152</v>
      </c>
      <c r="AC198" s="12">
        <f t="shared" si="226"/>
        <v>1.3008532981767331</v>
      </c>
      <c r="AD198" s="12">
        <f t="shared" si="227"/>
        <v>2.999173790678916</v>
      </c>
      <c r="AE198" s="12">
        <f t="shared" si="228"/>
        <v>9.3683411129865899</v>
      </c>
      <c r="AF198" s="11">
        <f t="shared" si="229"/>
        <v>-4.0504037456468023E-3</v>
      </c>
      <c r="AG198" s="11">
        <f t="shared" si="230"/>
        <v>2.9673830763510267E-4</v>
      </c>
      <c r="AH198" s="11">
        <f t="shared" si="231"/>
        <v>9.7937136394747881E-3</v>
      </c>
      <c r="AI198" s="1">
        <f t="shared" si="195"/>
        <v>525361.5830967878</v>
      </c>
      <c r="AJ198" s="1">
        <f t="shared" si="196"/>
        <v>207685.77267505895</v>
      </c>
      <c r="AK198" s="1">
        <f t="shared" si="197"/>
        <v>75106.191100924931</v>
      </c>
      <c r="AL198" s="10">
        <f t="shared" si="232"/>
        <v>71.297249913504402</v>
      </c>
      <c r="AM198" s="10">
        <f t="shared" si="233"/>
        <v>16.350087157413871</v>
      </c>
      <c r="AN198" s="10">
        <f t="shared" si="234"/>
        <v>5.2740688813427079</v>
      </c>
      <c r="AO198" s="7">
        <f t="shared" si="235"/>
        <v>4.9489139496220426E-3</v>
      </c>
      <c r="AP198" s="7">
        <f t="shared" si="236"/>
        <v>6.2343263176265666E-3</v>
      </c>
      <c r="AQ198" s="7">
        <f t="shared" si="237"/>
        <v>5.6553205817588869E-3</v>
      </c>
      <c r="AR198" s="1">
        <f t="shared" si="243"/>
        <v>280922.7417048054</v>
      </c>
      <c r="AS198" s="1">
        <f t="shared" si="241"/>
        <v>112913.69606677635</v>
      </c>
      <c r="AT198" s="1">
        <f t="shared" si="242"/>
        <v>40536.59084716194</v>
      </c>
      <c r="AU198" s="1">
        <f t="shared" si="198"/>
        <v>56184.548340961082</v>
      </c>
      <c r="AV198" s="1">
        <f t="shared" si="199"/>
        <v>22582.739213355271</v>
      </c>
      <c r="AW198" s="1">
        <f t="shared" si="200"/>
        <v>8107.3181694323885</v>
      </c>
      <c r="AX198">
        <v>0.2</v>
      </c>
      <c r="AY198">
        <v>0.2</v>
      </c>
      <c r="AZ198">
        <v>0.2</v>
      </c>
      <c r="BA198">
        <f t="shared" ref="BA198:BA261" si="244">(AX198*Z198+AY198*AA198+AZ198*AB198)/(Z198+AA198+AB198)</f>
        <v>0.2</v>
      </c>
      <c r="BB198">
        <f t="shared" si="190"/>
        <v>4.000000000000001E-3</v>
      </c>
      <c r="BC198">
        <f t="shared" ref="BC198:BC261" si="245">BC$5*AY198^2</f>
        <v>4.000000000000001E-3</v>
      </c>
      <c r="BD198">
        <f t="shared" ref="BD198:BD261" si="246">BD$5*AZ198^2</f>
        <v>4.000000000000001E-3</v>
      </c>
      <c r="BE198">
        <f t="shared" ref="BE198:BE261" si="247">BB198*AR198</f>
        <v>1123.6909668192218</v>
      </c>
      <c r="BF198">
        <f t="shared" ref="BF198:BF261" si="248">BC198*AS198</f>
        <v>451.65478426710553</v>
      </c>
      <c r="BG198">
        <f t="shared" ref="BG198:BG261" si="249">BD198*AT198</f>
        <v>162.14636338864781</v>
      </c>
      <c r="BH198">
        <f t="shared" si="191"/>
        <v>1259.4882730591892</v>
      </c>
      <c r="BI198">
        <f t="shared" si="192"/>
        <v>157.83087178028705</v>
      </c>
      <c r="BJ198">
        <f t="shared" si="193"/>
        <v>32.530106585473753</v>
      </c>
      <c r="BK198" s="7">
        <f t="shared" si="194"/>
        <v>3.6863053625810521E-2</v>
      </c>
      <c r="BL198" s="8">
        <f>BL$3*temperature!$I308+BL$4*temperature!$I308^2</f>
        <v>-35.124434789822686</v>
      </c>
      <c r="BM198" s="8">
        <f>BM$3*temperature!$I308+BM$4*temperature!$I308^2</f>
        <v>-30.075452531167553</v>
      </c>
      <c r="BN198" s="8">
        <f>BN$3*temperature!$I308+BN$4*temperature!$I308^2</f>
        <v>-25.925182582918776</v>
      </c>
      <c r="BO198" s="8"/>
      <c r="BP198" s="8"/>
      <c r="BQ198" s="8"/>
    </row>
    <row r="199" spans="1:69" x14ac:dyDescent="0.3">
      <c r="A199">
        <f t="shared" si="201"/>
        <v>2153</v>
      </c>
      <c r="B199" s="4">
        <f t="shared" si="202"/>
        <v>1165.3464635579323</v>
      </c>
      <c r="C199" s="4">
        <f t="shared" si="203"/>
        <v>2963.8732189368743</v>
      </c>
      <c r="D199" s="4">
        <f t="shared" si="204"/>
        <v>4369.0634622672915</v>
      </c>
      <c r="E199" s="11">
        <f t="shared" si="205"/>
        <v>2.6798070688837497E-6</v>
      </c>
      <c r="F199" s="11">
        <f t="shared" si="206"/>
        <v>5.2793996214520573E-6</v>
      </c>
      <c r="G199" s="11">
        <f t="shared" si="207"/>
        <v>1.0777706527660796E-5</v>
      </c>
      <c r="H199" s="4">
        <f t="shared" si="208"/>
        <v>282690.70996830909</v>
      </c>
      <c r="I199" s="4">
        <f t="shared" si="209"/>
        <v>113808.86890559654</v>
      </c>
      <c r="J199" s="4">
        <f t="shared" si="210"/>
        <v>40828.464099272067</v>
      </c>
      <c r="K199" s="4">
        <f t="shared" si="211"/>
        <v>242580.82794126557</v>
      </c>
      <c r="L199" s="4">
        <f t="shared" si="212"/>
        <v>38398.696738593695</v>
      </c>
      <c r="M199" s="4">
        <f t="shared" si="213"/>
        <v>9344.9006753690992</v>
      </c>
      <c r="N199" s="11">
        <f t="shared" si="214"/>
        <v>6.2907356600836462E-3</v>
      </c>
      <c r="O199" s="11">
        <f t="shared" si="215"/>
        <v>7.9226172789863547E-3</v>
      </c>
      <c r="P199" s="11">
        <f t="shared" si="216"/>
        <v>7.1893865161831716E-3</v>
      </c>
      <c r="Q199" s="4">
        <f t="shared" si="217"/>
        <v>8496.4365370283413</v>
      </c>
      <c r="R199" s="4">
        <f t="shared" si="218"/>
        <v>11824.212515539253</v>
      </c>
      <c r="S199" s="4">
        <f t="shared" si="219"/>
        <v>6616.5027827980257</v>
      </c>
      <c r="T199" s="4">
        <f t="shared" si="220"/>
        <v>30.055591632214689</v>
      </c>
      <c r="U199" s="4">
        <f t="shared" si="221"/>
        <v>103.89535217459489</v>
      </c>
      <c r="V199" s="4">
        <f t="shared" si="222"/>
        <v>162.05612747788845</v>
      </c>
      <c r="W199" s="11">
        <f t="shared" si="223"/>
        <v>-1.0734613539272964E-2</v>
      </c>
      <c r="X199" s="11">
        <f t="shared" si="224"/>
        <v>-1.217998157191269E-2</v>
      </c>
      <c r="Y199" s="11">
        <f t="shared" si="225"/>
        <v>-9.7425357312937999E-3</v>
      </c>
      <c r="Z199" s="4">
        <f t="shared" si="238"/>
        <v>8846.1649900505399</v>
      </c>
      <c r="AA199" s="4">
        <f t="shared" si="239"/>
        <v>28502.65998659073</v>
      </c>
      <c r="AB199" s="4">
        <f t="shared" si="240"/>
        <v>50205.338406215655</v>
      </c>
      <c r="AC199" s="12">
        <f t="shared" si="226"/>
        <v>1.295584317105261</v>
      </c>
      <c r="AD199" s="12">
        <f t="shared" si="227"/>
        <v>3.0000637604338656</v>
      </c>
      <c r="AE199" s="12">
        <f t="shared" si="228"/>
        <v>9.4600919631240998</v>
      </c>
      <c r="AF199" s="11">
        <f t="shared" si="229"/>
        <v>-4.0504037456468023E-3</v>
      </c>
      <c r="AG199" s="11">
        <f t="shared" si="230"/>
        <v>2.9673830763510267E-4</v>
      </c>
      <c r="AH199" s="11">
        <f t="shared" si="231"/>
        <v>9.7937136394747881E-3</v>
      </c>
      <c r="AI199" s="1">
        <f t="shared" si="195"/>
        <v>529009.97312807012</v>
      </c>
      <c r="AJ199" s="1">
        <f t="shared" si="196"/>
        <v>209499.93462090832</v>
      </c>
      <c r="AK199" s="1">
        <f t="shared" si="197"/>
        <v>75702.890160264826</v>
      </c>
      <c r="AL199" s="10">
        <f t="shared" si="232"/>
        <v>71.646565428624356</v>
      </c>
      <c r="AM199" s="10">
        <f t="shared" si="233"/>
        <v>16.450999618288215</v>
      </c>
      <c r="AN199" s="10">
        <f t="shared" si="234"/>
        <v>5.3035971661340362</v>
      </c>
      <c r="AO199" s="7">
        <f t="shared" si="235"/>
        <v>4.8994248101258218E-3</v>
      </c>
      <c r="AP199" s="7">
        <f t="shared" si="236"/>
        <v>6.1719830544503008E-3</v>
      </c>
      <c r="AQ199" s="7">
        <f t="shared" si="237"/>
        <v>5.5987673759412982E-3</v>
      </c>
      <c r="AR199" s="1">
        <f t="shared" si="243"/>
        <v>282690.70996830909</v>
      </c>
      <c r="AS199" s="1">
        <f t="shared" si="241"/>
        <v>113808.86890559654</v>
      </c>
      <c r="AT199" s="1">
        <f t="shared" si="242"/>
        <v>40828.464099272067</v>
      </c>
      <c r="AU199" s="1">
        <f t="shared" si="198"/>
        <v>56538.141993661819</v>
      </c>
      <c r="AV199" s="1">
        <f t="shared" si="199"/>
        <v>22761.773781119307</v>
      </c>
      <c r="AW199" s="1">
        <f t="shared" si="200"/>
        <v>8165.6928198544138</v>
      </c>
      <c r="AX199">
        <v>0.2</v>
      </c>
      <c r="AY199">
        <v>0.2</v>
      </c>
      <c r="AZ199">
        <v>0.2</v>
      </c>
      <c r="BA199">
        <f t="shared" si="244"/>
        <v>0.2</v>
      </c>
      <c r="BB199">
        <f t="shared" ref="BB199:BB262" si="250">BB$5*AX199^2</f>
        <v>4.000000000000001E-3</v>
      </c>
      <c r="BC199">
        <f t="shared" si="245"/>
        <v>4.000000000000001E-3</v>
      </c>
      <c r="BD199">
        <f t="shared" si="246"/>
        <v>4.000000000000001E-3</v>
      </c>
      <c r="BE199">
        <f t="shared" si="247"/>
        <v>1130.7628398732365</v>
      </c>
      <c r="BF199">
        <f t="shared" si="248"/>
        <v>455.23547562238628</v>
      </c>
      <c r="BG199">
        <f t="shared" si="249"/>
        <v>163.3138563970883</v>
      </c>
      <c r="BH199">
        <f t="shared" ref="BH199:BH262" si="251">2*BB$5*AX199*AR199/Z199*1000</f>
        <v>1278.2520348026837</v>
      </c>
      <c r="BI199">
        <f t="shared" ref="BI199:BI262" si="252">2*BC$5*AY199*AS199/AA199*1000</f>
        <v>159.71683900258955</v>
      </c>
      <c r="BJ199">
        <f t="shared" ref="BJ199:BJ262" si="253">2*BD$5*AZ199*AT199/AB199*1000</f>
        <v>32.529181473830938</v>
      </c>
      <c r="BK199" s="7">
        <f t="shared" ref="BK199:BK262" si="254">SUM(H199:J199)*SUM(B198:D198)/SUM(H198:J198)/SUM(B199:D199)-1+BK$5</f>
        <v>3.679513930276454E-2</v>
      </c>
      <c r="BL199" s="8">
        <f>BL$3*temperature!$I309+BL$4*temperature!$I309^2</f>
        <v>-35.713824928118385</v>
      </c>
      <c r="BM199" s="8">
        <f>BM$3*temperature!$I309+BM$4*temperature!$I309^2</f>
        <v>-30.534645631285169</v>
      </c>
      <c r="BN199" s="8">
        <f>BN$3*temperature!$I309+BN$4*temperature!$I309^2</f>
        <v>-26.286101505887306</v>
      </c>
      <c r="BO199" s="8"/>
      <c r="BP199" s="8"/>
      <c r="BQ199" s="8"/>
    </row>
    <row r="200" spans="1:69" x14ac:dyDescent="0.3">
      <c r="A200">
        <f t="shared" si="201"/>
        <v>2154</v>
      </c>
      <c r="B200" s="4">
        <f t="shared" si="202"/>
        <v>1165.3494303164384</v>
      </c>
      <c r="C200" s="4">
        <f t="shared" si="203"/>
        <v>2963.8880840344673</v>
      </c>
      <c r="D200" s="4">
        <f t="shared" si="204"/>
        <v>4369.1081963268989</v>
      </c>
      <c r="E200" s="11">
        <f t="shared" si="205"/>
        <v>2.5458167154395623E-6</v>
      </c>
      <c r="F200" s="11">
        <f t="shared" si="206"/>
        <v>5.0154296403794541E-6</v>
      </c>
      <c r="G200" s="11">
        <f t="shared" si="207"/>
        <v>1.0238821201277756E-5</v>
      </c>
      <c r="H200" s="4">
        <f t="shared" si="208"/>
        <v>284451.99782456638</v>
      </c>
      <c r="I200" s="4">
        <f t="shared" si="209"/>
        <v>114702.09901332085</v>
      </c>
      <c r="J200" s="4">
        <f t="shared" si="210"/>
        <v>41119.481088415829</v>
      </c>
      <c r="K200" s="4">
        <f t="shared" si="211"/>
        <v>244091.59212213836</v>
      </c>
      <c r="L200" s="4">
        <f t="shared" si="212"/>
        <v>38699.875218360976</v>
      </c>
      <c r="M200" s="4">
        <f t="shared" si="213"/>
        <v>9411.4128652123782</v>
      </c>
      <c r="N200" s="11">
        <f t="shared" si="214"/>
        <v>6.2278795636667716E-3</v>
      </c>
      <c r="O200" s="11">
        <f t="shared" si="215"/>
        <v>7.8434557770961089E-3</v>
      </c>
      <c r="P200" s="11">
        <f t="shared" si="216"/>
        <v>7.1174849421984376E-3</v>
      </c>
      <c r="Q200" s="4">
        <f t="shared" si="217"/>
        <v>8457.598869505995</v>
      </c>
      <c r="R200" s="4">
        <f t="shared" si="218"/>
        <v>11771.865949401177</v>
      </c>
      <c r="S200" s="4">
        <f t="shared" si="219"/>
        <v>6598.7428857430086</v>
      </c>
      <c r="T200" s="4">
        <f t="shared" si="220"/>
        <v>29.732956471348658</v>
      </c>
      <c r="U200" s="4">
        <f t="shared" si="221"/>
        <v>102.62990869970095</v>
      </c>
      <c r="V200" s="4">
        <f t="shared" si="222"/>
        <v>160.47728986546002</v>
      </c>
      <c r="W200" s="11">
        <f t="shared" si="223"/>
        <v>-1.0734613539272964E-2</v>
      </c>
      <c r="X200" s="11">
        <f t="shared" si="224"/>
        <v>-1.217998157191269E-2</v>
      </c>
      <c r="Y200" s="11">
        <f t="shared" si="225"/>
        <v>-9.7425357312937999E-3</v>
      </c>
      <c r="Z200" s="4">
        <f t="shared" si="238"/>
        <v>8770.6109536572112</v>
      </c>
      <c r="AA200" s="4">
        <f t="shared" si="239"/>
        <v>28387.134222149471</v>
      </c>
      <c r="AB200" s="4">
        <f t="shared" si="240"/>
        <v>50564.592017709569</v>
      </c>
      <c r="AC200" s="12">
        <f t="shared" si="226"/>
        <v>1.2903366775344567</v>
      </c>
      <c r="AD200" s="12">
        <f t="shared" si="227"/>
        <v>3.0009539942769341</v>
      </c>
      <c r="AE200" s="12">
        <f t="shared" si="228"/>
        <v>9.5527413948140349</v>
      </c>
      <c r="AF200" s="11">
        <f t="shared" si="229"/>
        <v>-4.0504037456468023E-3</v>
      </c>
      <c r="AG200" s="11">
        <f t="shared" si="230"/>
        <v>2.9673830763510267E-4</v>
      </c>
      <c r="AH200" s="11">
        <f t="shared" si="231"/>
        <v>9.7937136394747881E-3</v>
      </c>
      <c r="AI200" s="1">
        <f t="shared" si="195"/>
        <v>532647.11780892499</v>
      </c>
      <c r="AJ200" s="1">
        <f t="shared" si="196"/>
        <v>211311.71493993682</v>
      </c>
      <c r="AK200" s="1">
        <f t="shared" si="197"/>
        <v>76298.293964092765</v>
      </c>
      <c r="AL200" s="10">
        <f t="shared" si="232"/>
        <v>71.994082119243444</v>
      </c>
      <c r="AM200" s="10">
        <f t="shared" si="233"/>
        <v>16.55151955625233</v>
      </c>
      <c r="AN200" s="10">
        <f t="shared" si="234"/>
        <v>5.3329938368550334</v>
      </c>
      <c r="AO200" s="7">
        <f t="shared" si="235"/>
        <v>4.8504305620245634E-3</v>
      </c>
      <c r="AP200" s="7">
        <f t="shared" si="236"/>
        <v>6.1102632239057979E-3</v>
      </c>
      <c r="AQ200" s="7">
        <f t="shared" si="237"/>
        <v>5.542779702181885E-3</v>
      </c>
      <c r="AR200" s="1">
        <f t="shared" si="243"/>
        <v>284451.99782456638</v>
      </c>
      <c r="AS200" s="1">
        <f t="shared" si="241"/>
        <v>114702.09901332085</v>
      </c>
      <c r="AT200" s="1">
        <f t="shared" si="242"/>
        <v>41119.481088415829</v>
      </c>
      <c r="AU200" s="1">
        <f t="shared" si="198"/>
        <v>56890.399564913278</v>
      </c>
      <c r="AV200" s="1">
        <f t="shared" si="199"/>
        <v>22940.419802664172</v>
      </c>
      <c r="AW200" s="1">
        <f t="shared" si="200"/>
        <v>8223.8962176831665</v>
      </c>
      <c r="AX200">
        <v>0.2</v>
      </c>
      <c r="AY200">
        <v>0.2</v>
      </c>
      <c r="AZ200">
        <v>0.2</v>
      </c>
      <c r="BA200">
        <f t="shared" si="244"/>
        <v>0.19999999999999998</v>
      </c>
      <c r="BB200">
        <f t="shared" si="250"/>
        <v>4.000000000000001E-3</v>
      </c>
      <c r="BC200">
        <f t="shared" si="245"/>
        <v>4.000000000000001E-3</v>
      </c>
      <c r="BD200">
        <f t="shared" si="246"/>
        <v>4.000000000000001E-3</v>
      </c>
      <c r="BE200">
        <f t="shared" si="247"/>
        <v>1137.8079912982657</v>
      </c>
      <c r="BF200">
        <f t="shared" si="248"/>
        <v>458.8083960532835</v>
      </c>
      <c r="BG200">
        <f t="shared" si="249"/>
        <v>164.47792435366335</v>
      </c>
      <c r="BH200">
        <f t="shared" si="251"/>
        <v>1297.2961602222445</v>
      </c>
      <c r="BI200">
        <f t="shared" si="252"/>
        <v>161.6254717587137</v>
      </c>
      <c r="BJ200">
        <f t="shared" si="253"/>
        <v>32.52828071787016</v>
      </c>
      <c r="BK200" s="7">
        <f t="shared" si="254"/>
        <v>3.6727886879456467E-2</v>
      </c>
      <c r="BL200" s="8">
        <f>BL$3*temperature!$I310+BL$4*temperature!$I310^2</f>
        <v>-36.305402985905467</v>
      </c>
      <c r="BM200" s="8">
        <f>BM$3*temperature!$I310+BM$4*temperature!$I310^2</f>
        <v>-30.995365275562087</v>
      </c>
      <c r="BN200" s="8">
        <f>BN$3*temperature!$I310+BN$4*temperature!$I310^2</f>
        <v>-26.648070049072196</v>
      </c>
      <c r="BO200" s="8"/>
      <c r="BP200" s="8"/>
      <c r="BQ200" s="8"/>
    </row>
    <row r="201" spans="1:69" x14ac:dyDescent="0.3">
      <c r="A201">
        <f t="shared" si="201"/>
        <v>2155</v>
      </c>
      <c r="B201" s="4">
        <f t="shared" si="202"/>
        <v>1165.3522487441944</v>
      </c>
      <c r="C201" s="4">
        <f t="shared" si="203"/>
        <v>2963.9022059480076</v>
      </c>
      <c r="D201" s="4">
        <f t="shared" si="204"/>
        <v>4369.1506941186481</v>
      </c>
      <c r="E201" s="11">
        <f t="shared" si="205"/>
        <v>2.4185258796675841E-6</v>
      </c>
      <c r="F201" s="11">
        <f t="shared" si="206"/>
        <v>4.7646581583604815E-6</v>
      </c>
      <c r="G201" s="11">
        <f t="shared" si="207"/>
        <v>9.7268801412138672E-6</v>
      </c>
      <c r="H201" s="4">
        <f t="shared" si="208"/>
        <v>286206.5220477308</v>
      </c>
      <c r="I201" s="4">
        <f t="shared" si="209"/>
        <v>115593.32148440692</v>
      </c>
      <c r="J201" s="4">
        <f t="shared" si="210"/>
        <v>41409.624308499813</v>
      </c>
      <c r="K201" s="4">
        <f t="shared" si="211"/>
        <v>245596.57593328741</v>
      </c>
      <c r="L201" s="4">
        <f t="shared" si="212"/>
        <v>39000.383093758064</v>
      </c>
      <c r="M201" s="4">
        <f t="shared" si="213"/>
        <v>9477.72855814785</v>
      </c>
      <c r="N201" s="11">
        <f t="shared" si="214"/>
        <v>6.1656519917980823E-3</v>
      </c>
      <c r="O201" s="11">
        <f t="shared" si="215"/>
        <v>7.7650864169844791E-3</v>
      </c>
      <c r="P201" s="11">
        <f t="shared" si="216"/>
        <v>7.0463057869447621E-3</v>
      </c>
      <c r="Q201" s="4">
        <f t="shared" si="217"/>
        <v>8418.4170118775692</v>
      </c>
      <c r="R201" s="4">
        <f t="shared" si="218"/>
        <v>11718.836864730058</v>
      </c>
      <c r="S201" s="4">
        <f t="shared" si="219"/>
        <v>6580.5621689488235</v>
      </c>
      <c r="T201" s="4">
        <f t="shared" si="220"/>
        <v>29.413784674248706</v>
      </c>
      <c r="U201" s="4">
        <f t="shared" si="221"/>
        <v>101.37987830301151</v>
      </c>
      <c r="V201" s="4">
        <f t="shared" si="222"/>
        <v>158.91383413488458</v>
      </c>
      <c r="W201" s="11">
        <f t="shared" si="223"/>
        <v>-1.0734613539272964E-2</v>
      </c>
      <c r="X201" s="11">
        <f t="shared" si="224"/>
        <v>-1.217998157191269E-2</v>
      </c>
      <c r="Y201" s="11">
        <f t="shared" si="225"/>
        <v>-9.7425357312937999E-3</v>
      </c>
      <c r="Z201" s="4">
        <f t="shared" si="238"/>
        <v>8695.1578891669415</v>
      </c>
      <c r="AA201" s="4">
        <f t="shared" si="239"/>
        <v>28269.848771315803</v>
      </c>
      <c r="AB201" s="4">
        <f t="shared" si="240"/>
        <v>50922.753341711825</v>
      </c>
      <c r="AC201" s="12">
        <f t="shared" si="226"/>
        <v>1.2851102930226257</v>
      </c>
      <c r="AD201" s="12">
        <f t="shared" si="227"/>
        <v>3.0018444922864864</v>
      </c>
      <c r="AE201" s="12">
        <f t="shared" si="228"/>
        <v>9.646298208506801</v>
      </c>
      <c r="AF201" s="11">
        <f t="shared" si="229"/>
        <v>-4.0504037456468023E-3</v>
      </c>
      <c r="AG201" s="11">
        <f t="shared" si="230"/>
        <v>2.9673830763510267E-4</v>
      </c>
      <c r="AH201" s="11">
        <f t="shared" si="231"/>
        <v>9.7937136394747881E-3</v>
      </c>
      <c r="AI201" s="1">
        <f t="shared" si="195"/>
        <v>536272.80559294578</v>
      </c>
      <c r="AJ201" s="1">
        <f t="shared" si="196"/>
        <v>213120.96324860732</v>
      </c>
      <c r="AK201" s="1">
        <f t="shared" si="197"/>
        <v>76892.360785366662</v>
      </c>
      <c r="AL201" s="10">
        <f t="shared" si="232"/>
        <v>72.339792392477563</v>
      </c>
      <c r="AM201" s="10">
        <f t="shared" si="233"/>
        <v>16.651642356084214</v>
      </c>
      <c r="AN201" s="10">
        <f t="shared" si="234"/>
        <v>5.3622578507459071</v>
      </c>
      <c r="AO201" s="7">
        <f t="shared" si="235"/>
        <v>4.8019262564043177E-3</v>
      </c>
      <c r="AP201" s="7">
        <f t="shared" si="236"/>
        <v>6.0491605916667395E-3</v>
      </c>
      <c r="AQ201" s="7">
        <f t="shared" si="237"/>
        <v>5.4873519051600664E-3</v>
      </c>
      <c r="AR201" s="1">
        <f t="shared" si="243"/>
        <v>286206.5220477308</v>
      </c>
      <c r="AS201" s="1">
        <f t="shared" si="241"/>
        <v>115593.32148440692</v>
      </c>
      <c r="AT201" s="1">
        <f t="shared" si="242"/>
        <v>41409.624308499813</v>
      </c>
      <c r="AU201" s="1">
        <f t="shared" si="198"/>
        <v>57241.304409546166</v>
      </c>
      <c r="AV201" s="1">
        <f t="shared" si="199"/>
        <v>23118.664296881383</v>
      </c>
      <c r="AW201" s="1">
        <f t="shared" si="200"/>
        <v>8281.924861699963</v>
      </c>
      <c r="AX201">
        <v>0.2</v>
      </c>
      <c r="AY201">
        <v>0.2</v>
      </c>
      <c r="AZ201">
        <v>0.2</v>
      </c>
      <c r="BA201">
        <f t="shared" si="244"/>
        <v>0.20000000000000004</v>
      </c>
      <c r="BB201">
        <f t="shared" si="250"/>
        <v>4.000000000000001E-3</v>
      </c>
      <c r="BC201">
        <f t="shared" si="245"/>
        <v>4.000000000000001E-3</v>
      </c>
      <c r="BD201">
        <f t="shared" si="246"/>
        <v>4.000000000000001E-3</v>
      </c>
      <c r="BE201">
        <f t="shared" si="247"/>
        <v>1144.8260881909234</v>
      </c>
      <c r="BF201">
        <f t="shared" si="248"/>
        <v>462.37328593762777</v>
      </c>
      <c r="BG201">
        <f t="shared" si="249"/>
        <v>165.63849723399929</v>
      </c>
      <c r="BH201">
        <f t="shared" si="251"/>
        <v>1316.6248419907715</v>
      </c>
      <c r="BI201">
        <f t="shared" si="252"/>
        <v>163.5570425855189</v>
      </c>
      <c r="BJ201">
        <f t="shared" si="253"/>
        <v>32.527404031455141</v>
      </c>
      <c r="BK201" s="7">
        <f t="shared" si="254"/>
        <v>3.666129025080142E-2</v>
      </c>
      <c r="BL201" s="8">
        <f>BL$3*temperature!$I311+BL$4*temperature!$I311^2</f>
        <v>-36.899110843931922</v>
      </c>
      <c r="BM201" s="8">
        <f>BM$3*temperature!$I311+BM$4*temperature!$I311^2</f>
        <v>-31.457568207259548</v>
      </c>
      <c r="BN201" s="8">
        <f>BN$3*temperature!$I311+BN$4*temperature!$I311^2</f>
        <v>-27.011055920775998</v>
      </c>
      <c r="BO201" s="8"/>
      <c r="BP201" s="8"/>
      <c r="BQ201" s="8"/>
    </row>
    <row r="202" spans="1:69" x14ac:dyDescent="0.3">
      <c r="A202">
        <f t="shared" si="201"/>
        <v>2156</v>
      </c>
      <c r="B202" s="4">
        <f t="shared" si="202"/>
        <v>1165.3549262570384</v>
      </c>
      <c r="C202" s="4">
        <f t="shared" si="203"/>
        <v>2963.9156218297921</v>
      </c>
      <c r="D202" s="4">
        <f t="shared" si="204"/>
        <v>4369.1910674135124</v>
      </c>
      <c r="E202" s="11">
        <f t="shared" si="205"/>
        <v>2.2975995856842047E-6</v>
      </c>
      <c r="F202" s="11">
        <f t="shared" si="206"/>
        <v>4.5264252504424573E-6</v>
      </c>
      <c r="G202" s="11">
        <f t="shared" si="207"/>
        <v>9.2405361341531739E-6</v>
      </c>
      <c r="H202" s="4">
        <f t="shared" si="208"/>
        <v>287954.20160270855</v>
      </c>
      <c r="I202" s="4">
        <f t="shared" si="209"/>
        <v>116482.47252776015</v>
      </c>
      <c r="J202" s="4">
        <f t="shared" si="210"/>
        <v>41698.876605355275</v>
      </c>
      <c r="K202" s="4">
        <f t="shared" si="211"/>
        <v>247095.70888208138</v>
      </c>
      <c r="L202" s="4">
        <f t="shared" si="212"/>
        <v>39300.198585224556</v>
      </c>
      <c r="M202" s="4">
        <f t="shared" si="213"/>
        <v>9543.8436914227932</v>
      </c>
      <c r="N202" s="11">
        <f t="shared" si="214"/>
        <v>6.1040466183095443E-3</v>
      </c>
      <c r="O202" s="11">
        <f t="shared" si="215"/>
        <v>7.687501190583923E-3</v>
      </c>
      <c r="P202" s="11">
        <f t="shared" si="216"/>
        <v>6.9758416132423839E-3</v>
      </c>
      <c r="Q202" s="4">
        <f t="shared" si="217"/>
        <v>8378.9026066030456</v>
      </c>
      <c r="R202" s="4">
        <f t="shared" si="218"/>
        <v>11665.145744043448</v>
      </c>
      <c r="S202" s="4">
        <f t="shared" si="219"/>
        <v>6561.9691711480937</v>
      </c>
      <c r="T202" s="4">
        <f t="shared" si="220"/>
        <v>29.098039063043256</v>
      </c>
      <c r="U202" s="4">
        <f t="shared" si="221"/>
        <v>100.14507325351808</v>
      </c>
      <c r="V202" s="4">
        <f t="shared" si="222"/>
        <v>157.36561042762858</v>
      </c>
      <c r="W202" s="11">
        <f t="shared" si="223"/>
        <v>-1.0734613539272964E-2</v>
      </c>
      <c r="X202" s="11">
        <f t="shared" si="224"/>
        <v>-1.217998157191269E-2</v>
      </c>
      <c r="Y202" s="11">
        <f t="shared" si="225"/>
        <v>-9.7425357312937999E-3</v>
      </c>
      <c r="Z202" s="4">
        <f t="shared" si="238"/>
        <v>8619.8197422647481</v>
      </c>
      <c r="AA202" s="4">
        <f t="shared" si="239"/>
        <v>28150.851676750899</v>
      </c>
      <c r="AB202" s="4">
        <f t="shared" si="240"/>
        <v>51279.800842317578</v>
      </c>
      <c r="AC202" s="12">
        <f t="shared" si="226"/>
        <v>1.2799050774781975</v>
      </c>
      <c r="AD202" s="12">
        <f t="shared" si="227"/>
        <v>3.0027352545409114</v>
      </c>
      <c r="AE202" s="12">
        <f t="shared" si="228"/>
        <v>9.7407712908418951</v>
      </c>
      <c r="AF202" s="11">
        <f t="shared" si="229"/>
        <v>-4.0504037456468023E-3</v>
      </c>
      <c r="AG202" s="11">
        <f t="shared" si="230"/>
        <v>2.9673830763510267E-4</v>
      </c>
      <c r="AH202" s="11">
        <f t="shared" si="231"/>
        <v>9.7937136394747881E-3</v>
      </c>
      <c r="AI202" s="1">
        <f t="shared" si="195"/>
        <v>539886.82944319735</v>
      </c>
      <c r="AJ202" s="1">
        <f t="shared" si="196"/>
        <v>214927.53122062798</v>
      </c>
      <c r="AK202" s="1">
        <f t="shared" si="197"/>
        <v>77485.049568529968</v>
      </c>
      <c r="AL202" s="10">
        <f t="shared" si="232"/>
        <v>72.683689037465115</v>
      </c>
      <c r="AM202" s="10">
        <f t="shared" si="233"/>
        <v>16.751363530223895</v>
      </c>
      <c r="AN202" s="10">
        <f t="shared" si="234"/>
        <v>5.391388200620824</v>
      </c>
      <c r="AO202" s="7">
        <f t="shared" si="235"/>
        <v>4.7539069938402744E-3</v>
      </c>
      <c r="AP202" s="7">
        <f t="shared" si="236"/>
        <v>5.9886689857500718E-3</v>
      </c>
      <c r="AQ202" s="7">
        <f t="shared" si="237"/>
        <v>5.4324783861084656E-3</v>
      </c>
      <c r="AR202" s="1">
        <f t="shared" si="243"/>
        <v>287954.20160270855</v>
      </c>
      <c r="AS202" s="1">
        <f t="shared" si="241"/>
        <v>116482.47252776015</v>
      </c>
      <c r="AT202" s="1">
        <f t="shared" si="242"/>
        <v>41698.876605355275</v>
      </c>
      <c r="AU202" s="1">
        <f t="shared" si="198"/>
        <v>57590.840320541713</v>
      </c>
      <c r="AV202" s="1">
        <f t="shared" si="199"/>
        <v>23296.494505552033</v>
      </c>
      <c r="AW202" s="1">
        <f t="shared" si="200"/>
        <v>8339.7753210710562</v>
      </c>
      <c r="AX202">
        <v>0.2</v>
      </c>
      <c r="AY202">
        <v>0.2</v>
      </c>
      <c r="AZ202">
        <v>0.2</v>
      </c>
      <c r="BA202">
        <f t="shared" si="244"/>
        <v>0.2</v>
      </c>
      <c r="BB202">
        <f t="shared" si="250"/>
        <v>4.000000000000001E-3</v>
      </c>
      <c r="BC202">
        <f t="shared" si="245"/>
        <v>4.000000000000001E-3</v>
      </c>
      <c r="BD202">
        <f t="shared" si="246"/>
        <v>4.000000000000001E-3</v>
      </c>
      <c r="BE202">
        <f t="shared" si="247"/>
        <v>1151.8168064108345</v>
      </c>
      <c r="BF202">
        <f t="shared" si="248"/>
        <v>465.92989011104072</v>
      </c>
      <c r="BG202">
        <f t="shared" si="249"/>
        <v>166.79550642142115</v>
      </c>
      <c r="BH202">
        <f t="shared" si="251"/>
        <v>1336.2423355133981</v>
      </c>
      <c r="BI202">
        <f t="shared" si="252"/>
        <v>165.51182730142435</v>
      </c>
      <c r="BJ202">
        <f t="shared" si="253"/>
        <v>32.52655113351701</v>
      </c>
      <c r="BK202" s="7">
        <f t="shared" si="254"/>
        <v>3.6595343353196669E-2</v>
      </c>
      <c r="BL202" s="8">
        <f>BL$3*temperature!$I312+BL$4*temperature!$I312^2</f>
        <v>-37.494891046719452</v>
      </c>
      <c r="BM202" s="8">
        <f>BM$3*temperature!$I312+BM$4*temperature!$I312^2</f>
        <v>-31.921211688017127</v>
      </c>
      <c r="BN202" s="8">
        <f>BN$3*temperature!$I312+BN$4*temperature!$I312^2</f>
        <v>-27.375027237779111</v>
      </c>
      <c r="BO202" s="8"/>
      <c r="BP202" s="8"/>
      <c r="BQ202" s="8"/>
    </row>
    <row r="203" spans="1:69" x14ac:dyDescent="0.3">
      <c r="A203">
        <f t="shared" si="201"/>
        <v>2157</v>
      </c>
      <c r="B203" s="4">
        <f t="shared" si="202"/>
        <v>1165.3574699000844</v>
      </c>
      <c r="C203" s="4">
        <f t="shared" si="203"/>
        <v>2963.9283669751776</v>
      </c>
      <c r="D203" s="4">
        <f t="shared" si="204"/>
        <v>4369.2294223980516</v>
      </c>
      <c r="E203" s="11">
        <f t="shared" si="205"/>
        <v>2.1827196063999944E-6</v>
      </c>
      <c r="F203" s="11">
        <f t="shared" si="206"/>
        <v>4.3001039879203342E-6</v>
      </c>
      <c r="G203" s="11">
        <f t="shared" si="207"/>
        <v>8.7785093274455143E-6</v>
      </c>
      <c r="H203" s="4">
        <f t="shared" si="208"/>
        <v>289694.95763054024</v>
      </c>
      <c r="I203" s="4">
        <f t="shared" si="209"/>
        <v>117369.48946878135</v>
      </c>
      <c r="J203" s="4">
        <f t="shared" si="210"/>
        <v>41987.22117645204</v>
      </c>
      <c r="K203" s="4">
        <f t="shared" si="211"/>
        <v>248588.92238051054</v>
      </c>
      <c r="L203" s="4">
        <f t="shared" si="212"/>
        <v>39599.300299069713</v>
      </c>
      <c r="M203" s="4">
        <f t="shared" si="213"/>
        <v>9609.7542878413005</v>
      </c>
      <c r="N203" s="11">
        <f t="shared" si="214"/>
        <v>6.0430571829224178E-3</v>
      </c>
      <c r="O203" s="11">
        <f t="shared" si="215"/>
        <v>7.6106921749146128E-3</v>
      </c>
      <c r="P203" s="11">
        <f t="shared" si="216"/>
        <v>6.9060850690316755E-3</v>
      </c>
      <c r="Q203" s="4">
        <f t="shared" si="217"/>
        <v>8339.0671761899248</v>
      </c>
      <c r="R203" s="4">
        <f t="shared" si="218"/>
        <v>11610.812908033771</v>
      </c>
      <c r="S203" s="4">
        <f t="shared" si="219"/>
        <v>6542.9723988551586</v>
      </c>
      <c r="T203" s="4">
        <f t="shared" si="220"/>
        <v>28.785682858950818</v>
      </c>
      <c r="U203" s="4">
        <f t="shared" si="221"/>
        <v>98.925308106772377</v>
      </c>
      <c r="V203" s="4">
        <f t="shared" si="222"/>
        <v>155.83247034516054</v>
      </c>
      <c r="W203" s="11">
        <f t="shared" si="223"/>
        <v>-1.0734613539272964E-2</v>
      </c>
      <c r="X203" s="11">
        <f t="shared" si="224"/>
        <v>-1.217998157191269E-2</v>
      </c>
      <c r="Y203" s="11">
        <f t="shared" si="225"/>
        <v>-9.7425357312937999E-3</v>
      </c>
      <c r="Z203" s="4">
        <f t="shared" si="238"/>
        <v>8544.6101200627527</v>
      </c>
      <c r="AA203" s="4">
        <f t="shared" si="239"/>
        <v>28030.19066391034</v>
      </c>
      <c r="AB203" s="4">
        <f t="shared" si="240"/>
        <v>51635.713423233778</v>
      </c>
      <c r="AC203" s="12">
        <f t="shared" si="226"/>
        <v>1.2747209451583075</v>
      </c>
      <c r="AD203" s="12">
        <f t="shared" si="227"/>
        <v>3.0036262811186201</v>
      </c>
      <c r="AE203" s="12">
        <f t="shared" si="228"/>
        <v>9.8361696154920182</v>
      </c>
      <c r="AF203" s="11">
        <f t="shared" si="229"/>
        <v>-4.0504037456468023E-3</v>
      </c>
      <c r="AG203" s="11">
        <f t="shared" si="230"/>
        <v>2.9673830763510267E-4</v>
      </c>
      <c r="AH203" s="11">
        <f t="shared" si="231"/>
        <v>9.7937136394747881E-3</v>
      </c>
      <c r="AI203" s="1">
        <f t="shared" si="195"/>
        <v>543488.98681941931</v>
      </c>
      <c r="AJ203" s="1">
        <f t="shared" si="196"/>
        <v>216731.2726041172</v>
      </c>
      <c r="AK203" s="1">
        <f t="shared" si="197"/>
        <v>78076.319932748025</v>
      </c>
      <c r="AL203" s="10">
        <f t="shared" si="232"/>
        <v>73.025765220141906</v>
      </c>
      <c r="AM203" s="10">
        <f t="shared" si="233"/>
        <v>16.850678717753947</v>
      </c>
      <c r="AN203" s="10">
        <f t="shared" si="234"/>
        <v>5.4203839144931072</v>
      </c>
      <c r="AO203" s="7">
        <f t="shared" si="235"/>
        <v>4.706367923901872E-3</v>
      </c>
      <c r="AP203" s="7">
        <f t="shared" si="236"/>
        <v>5.9287822958925714E-3</v>
      </c>
      <c r="AQ203" s="7">
        <f t="shared" si="237"/>
        <v>5.3781536022473805E-3</v>
      </c>
      <c r="AR203" s="1">
        <f t="shared" si="243"/>
        <v>289694.95763054024</v>
      </c>
      <c r="AS203" s="1">
        <f t="shared" si="241"/>
        <v>117369.48946878135</v>
      </c>
      <c r="AT203" s="1">
        <f t="shared" si="242"/>
        <v>41987.22117645204</v>
      </c>
      <c r="AU203" s="1">
        <f t="shared" si="198"/>
        <v>57938.991526108053</v>
      </c>
      <c r="AV203" s="1">
        <f t="shared" si="199"/>
        <v>23473.897893756272</v>
      </c>
      <c r="AW203" s="1">
        <f t="shared" si="200"/>
        <v>8397.444235290408</v>
      </c>
      <c r="AX203">
        <v>0.2</v>
      </c>
      <c r="AY203">
        <v>0.2</v>
      </c>
      <c r="AZ203">
        <v>0.2</v>
      </c>
      <c r="BA203">
        <f t="shared" si="244"/>
        <v>0.2</v>
      </c>
      <c r="BB203">
        <f t="shared" si="250"/>
        <v>4.000000000000001E-3</v>
      </c>
      <c r="BC203">
        <f t="shared" si="245"/>
        <v>4.000000000000001E-3</v>
      </c>
      <c r="BD203">
        <f t="shared" si="246"/>
        <v>4.000000000000001E-3</v>
      </c>
      <c r="BE203">
        <f t="shared" si="247"/>
        <v>1158.7798305221613</v>
      </c>
      <c r="BF203">
        <f t="shared" si="248"/>
        <v>469.47795787512553</v>
      </c>
      <c r="BG203">
        <f t="shared" si="249"/>
        <v>167.94888470580821</v>
      </c>
      <c r="BH203">
        <f t="shared" si="251"/>
        <v>1356.1529598657112</v>
      </c>
      <c r="BI203">
        <f t="shared" si="252"/>
        <v>167.49010504576825</v>
      </c>
      <c r="BJ203">
        <f t="shared" si="253"/>
        <v>32.525721747893705</v>
      </c>
      <c r="BK203" s="7">
        <f t="shared" si="254"/>
        <v>3.6530040164995253E-2</v>
      </c>
      <c r="BL203" s="8">
        <f>BL$3*temperature!$I313+BL$4*temperature!$I313^2</f>
        <v>-38.092686812487074</v>
      </c>
      <c r="BM203" s="8">
        <f>BM$3*temperature!$I313+BM$4*temperature!$I313^2</f>
        <v>-32.386253504476961</v>
      </c>
      <c r="BN203" s="8">
        <f>BN$3*temperature!$I313+BN$4*temperature!$I313^2</f>
        <v>-27.739952529612381</v>
      </c>
      <c r="BO203" s="8"/>
      <c r="BP203" s="8"/>
      <c r="BQ203" s="8"/>
    </row>
    <row r="204" spans="1:69" x14ac:dyDescent="0.3">
      <c r="A204">
        <f t="shared" si="201"/>
        <v>2158</v>
      </c>
      <c r="B204" s="4">
        <f t="shared" si="202"/>
        <v>1165.3598863662526</v>
      </c>
      <c r="C204" s="4">
        <f t="shared" si="203"/>
        <v>2963.9404749153591</v>
      </c>
      <c r="D204" s="4">
        <f t="shared" si="204"/>
        <v>4369.2658599532278</v>
      </c>
      <c r="E204" s="11">
        <f t="shared" si="205"/>
        <v>2.0735836260799947E-6</v>
      </c>
      <c r="F204" s="11">
        <f t="shared" si="206"/>
        <v>4.0850987885243171E-6</v>
      </c>
      <c r="G204" s="11">
        <f t="shared" si="207"/>
        <v>8.3395838610732374E-6</v>
      </c>
      <c r="H204" s="4">
        <f t="shared" si="208"/>
        <v>291428.71343320783</v>
      </c>
      <c r="I204" s="4">
        <f t="shared" si="209"/>
        <v>118254.31075086811</v>
      </c>
      <c r="J204" s="4">
        <f t="shared" si="210"/>
        <v>42274.641570457461</v>
      </c>
      <c r="K204" s="4">
        <f t="shared" si="211"/>
        <v>250076.14973081095</v>
      </c>
      <c r="L204" s="4">
        <f t="shared" si="212"/>
        <v>39897.667227694605</v>
      </c>
      <c r="M204" s="4">
        <f t="shared" si="213"/>
        <v>9675.456455494792</v>
      </c>
      <c r="N204" s="11">
        <f t="shared" si="214"/>
        <v>5.9826774904472302E-3</v>
      </c>
      <c r="O204" s="11">
        <f t="shared" si="215"/>
        <v>7.5346515309995254E-3</v>
      </c>
      <c r="P204" s="11">
        <f t="shared" si="216"/>
        <v>6.8370288860164496E-3</v>
      </c>
      <c r="Q204" s="4">
        <f t="shared" si="217"/>
        <v>8298.9221214079225</v>
      </c>
      <c r="R204" s="4">
        <f t="shared" si="218"/>
        <v>11555.858510107259</v>
      </c>
      <c r="S204" s="4">
        <f t="shared" si="219"/>
        <v>6523.5803238734807</v>
      </c>
      <c r="T204" s="4">
        <f t="shared" si="220"/>
        <v>28.476679677995907</v>
      </c>
      <c r="U204" s="4">
        <f t="shared" si="221"/>
        <v>97.720399677036099</v>
      </c>
      <c r="V204" s="4">
        <f t="shared" si="222"/>
        <v>154.31426693472704</v>
      </c>
      <c r="W204" s="11">
        <f t="shared" si="223"/>
        <v>-1.0734613539272964E-2</v>
      </c>
      <c r="X204" s="11">
        <f t="shared" si="224"/>
        <v>-1.217998157191269E-2</v>
      </c>
      <c r="Y204" s="11">
        <f t="shared" si="225"/>
        <v>-9.7425357312937999E-3</v>
      </c>
      <c r="Z204" s="4">
        <f t="shared" si="238"/>
        <v>8469.5422937695403</v>
      </c>
      <c r="AA204" s="4">
        <f t="shared" si="239"/>
        <v>27907.913126824238</v>
      </c>
      <c r="AB204" s="4">
        <f t="shared" si="240"/>
        <v>51990.470427328008</v>
      </c>
      <c r="AC204" s="12">
        <f t="shared" si="226"/>
        <v>1.2695578106673839</v>
      </c>
      <c r="AD204" s="12">
        <f t="shared" si="227"/>
        <v>3.0045175720980475</v>
      </c>
      <c r="AE204" s="12">
        <f t="shared" si="228"/>
        <v>9.9325022440154491</v>
      </c>
      <c r="AF204" s="11">
        <f t="shared" si="229"/>
        <v>-4.0504037456468023E-3</v>
      </c>
      <c r="AG204" s="11">
        <f t="shared" si="230"/>
        <v>2.9673830763510267E-4</v>
      </c>
      <c r="AH204" s="11">
        <f t="shared" si="231"/>
        <v>9.7937136394747881E-3</v>
      </c>
      <c r="AI204" s="1">
        <f t="shared" si="195"/>
        <v>547079.07966358541</v>
      </c>
      <c r="AJ204" s="1">
        <f t="shared" si="196"/>
        <v>218532.04323746177</v>
      </c>
      <c r="AK204" s="1">
        <f t="shared" si="197"/>
        <v>78666.132174763625</v>
      </c>
      <c r="AL204" s="10">
        <f t="shared" si="232"/>
        <v>73.366014478001858</v>
      </c>
      <c r="AM204" s="10">
        <f t="shared" si="233"/>
        <v>16.949583683352984</v>
      </c>
      <c r="AN204" s="10">
        <f t="shared" si="234"/>
        <v>5.4492440551956483</v>
      </c>
      <c r="AO204" s="7">
        <f t="shared" si="235"/>
        <v>4.6593042446628529E-3</v>
      </c>
      <c r="AP204" s="7">
        <f t="shared" si="236"/>
        <v>5.8694944729336456E-3</v>
      </c>
      <c r="AQ204" s="7">
        <f t="shared" si="237"/>
        <v>5.3243720662249066E-3</v>
      </c>
      <c r="AR204" s="1">
        <f t="shared" si="243"/>
        <v>291428.71343320783</v>
      </c>
      <c r="AS204" s="1">
        <f t="shared" si="241"/>
        <v>118254.31075086811</v>
      </c>
      <c r="AT204" s="1">
        <f t="shared" si="242"/>
        <v>42274.641570457461</v>
      </c>
      <c r="AU204" s="1">
        <f t="shared" si="198"/>
        <v>58285.74268664157</v>
      </c>
      <c r="AV204" s="1">
        <f t="shared" si="199"/>
        <v>23650.862150173623</v>
      </c>
      <c r="AW204" s="1">
        <f t="shared" si="200"/>
        <v>8454.9283140914922</v>
      </c>
      <c r="AX204">
        <v>0.2</v>
      </c>
      <c r="AY204">
        <v>0.2</v>
      </c>
      <c r="AZ204">
        <v>0.2</v>
      </c>
      <c r="BA204">
        <f t="shared" si="244"/>
        <v>0.20000000000000004</v>
      </c>
      <c r="BB204">
        <f t="shared" si="250"/>
        <v>4.000000000000001E-3</v>
      </c>
      <c r="BC204">
        <f t="shared" si="245"/>
        <v>4.000000000000001E-3</v>
      </c>
      <c r="BD204">
        <f t="shared" si="246"/>
        <v>4.000000000000001E-3</v>
      </c>
      <c r="BE204">
        <f t="shared" si="247"/>
        <v>1165.7148537328317</v>
      </c>
      <c r="BF204">
        <f t="shared" si="248"/>
        <v>473.01724300347257</v>
      </c>
      <c r="BG204">
        <f t="shared" si="249"/>
        <v>169.09856628182987</v>
      </c>
      <c r="BH204">
        <f t="shared" si="251"/>
        <v>1376.3610987459947</v>
      </c>
      <c r="BI204">
        <f t="shared" si="252"/>
        <v>169.49215831864646</v>
      </c>
      <c r="BJ204">
        <f t="shared" si="253"/>
        <v>32.524915603176723</v>
      </c>
      <c r="BK204" s="7">
        <f t="shared" si="254"/>
        <v>3.6465374706929649E-2</v>
      </c>
      <c r="BL204" s="8">
        <f>BL$3*temperature!$I314+BL$4*temperature!$I314^2</f>
        <v>-38.692442042245958</v>
      </c>
      <c r="BM204" s="8">
        <f>BM$3*temperature!$I314+BM$4*temperature!$I314^2</f>
        <v>-32.852651974305275</v>
      </c>
      <c r="BN204" s="8">
        <f>BN$3*temperature!$I314+BN$4*temperature!$I314^2</f>
        <v>-28.105800742391899</v>
      </c>
      <c r="BO204" s="8"/>
      <c r="BP204" s="8"/>
      <c r="BQ204" s="8"/>
    </row>
    <row r="205" spans="1:69" x14ac:dyDescent="0.3">
      <c r="A205">
        <f t="shared" si="201"/>
        <v>2159</v>
      </c>
      <c r="B205" s="4">
        <f t="shared" si="202"/>
        <v>1165.3621820138724</v>
      </c>
      <c r="C205" s="4">
        <f t="shared" si="203"/>
        <v>2963.9519775055205</v>
      </c>
      <c r="D205" s="4">
        <f t="shared" si="204"/>
        <v>4369.3004759193263</v>
      </c>
      <c r="E205" s="11">
        <f t="shared" si="205"/>
        <v>1.9699044447759948E-6</v>
      </c>
      <c r="F205" s="11">
        <f t="shared" si="206"/>
        <v>3.8808438490981011E-6</v>
      </c>
      <c r="G205" s="11">
        <f t="shared" si="207"/>
        <v>7.9226046680195747E-6</v>
      </c>
      <c r="H205" s="4">
        <f t="shared" si="208"/>
        <v>293155.39445789892</v>
      </c>
      <c r="I205" s="4">
        <f t="shared" si="209"/>
        <v>119136.8759363834</v>
      </c>
      <c r="J205" s="4">
        <f t="shared" si="210"/>
        <v>42561.121686644939</v>
      </c>
      <c r="K205" s="4">
        <f t="shared" si="211"/>
        <v>251557.3261106642</v>
      </c>
      <c r="L205" s="4">
        <f t="shared" si="212"/>
        <v>40195.278749640769</v>
      </c>
      <c r="M205" s="4">
        <f t="shared" si="213"/>
        <v>9740.9463874625908</v>
      </c>
      <c r="N205" s="11">
        <f t="shared" si="214"/>
        <v>5.9229014100210531E-3</v>
      </c>
      <c r="O205" s="11">
        <f t="shared" si="215"/>
        <v>7.4593715027926333E-3</v>
      </c>
      <c r="P205" s="11">
        <f t="shared" si="216"/>
        <v>6.7686658783530085E-3</v>
      </c>
      <c r="Q205" s="4">
        <f t="shared" si="217"/>
        <v>8258.4787196114557</v>
      </c>
      <c r="R205" s="4">
        <f t="shared" si="218"/>
        <v>11500.302531161322</v>
      </c>
      <c r="S205" s="4">
        <f t="shared" si="219"/>
        <v>6503.8013808742562</v>
      </c>
      <c r="T205" s="4">
        <f t="shared" si="220"/>
        <v>28.170993526770953</v>
      </c>
      <c r="U205" s="4">
        <f t="shared" si="221"/>
        <v>96.530167009769855</v>
      </c>
      <c r="V205" s="4">
        <f t="shared" si="222"/>
        <v>152.81085467526705</v>
      </c>
      <c r="W205" s="11">
        <f t="shared" si="223"/>
        <v>-1.0734613539272964E-2</v>
      </c>
      <c r="X205" s="11">
        <f t="shared" si="224"/>
        <v>-1.217998157191269E-2</v>
      </c>
      <c r="Y205" s="11">
        <f t="shared" si="225"/>
        <v>-9.7425357312937999E-3</v>
      </c>
      <c r="Z205" s="4">
        <f t="shared" si="238"/>
        <v>8394.6292014702649</v>
      </c>
      <c r="AA205" s="4">
        <f t="shared" si="239"/>
        <v>27784.066114432895</v>
      </c>
      <c r="AB205" s="4">
        <f t="shared" si="240"/>
        <v>52344.051635985801</v>
      </c>
      <c r="AC205" s="12">
        <f t="shared" si="226"/>
        <v>1.2644155889557416</v>
      </c>
      <c r="AD205" s="12">
        <f t="shared" si="227"/>
        <v>3.0054091275576518</v>
      </c>
      <c r="AE205" s="12">
        <f t="shared" si="228"/>
        <v>10.029778326716777</v>
      </c>
      <c r="AF205" s="11">
        <f t="shared" si="229"/>
        <v>-4.0504037456468023E-3</v>
      </c>
      <c r="AG205" s="11">
        <f t="shared" si="230"/>
        <v>2.9673830763510267E-4</v>
      </c>
      <c r="AH205" s="11">
        <f t="shared" si="231"/>
        <v>9.7937136394747881E-3</v>
      </c>
      <c r="AI205" s="1">
        <f t="shared" si="195"/>
        <v>550656.91438386845</v>
      </c>
      <c r="AJ205" s="1">
        <f t="shared" si="196"/>
        <v>220329.70106388922</v>
      </c>
      <c r="AK205" s="1">
        <f t="shared" si="197"/>
        <v>79254.447271378755</v>
      </c>
      <c r="AL205" s="10">
        <f t="shared" si="232"/>
        <v>73.704430714846495</v>
      </c>
      <c r="AM205" s="10">
        <f t="shared" si="233"/>
        <v>17.048074316223474</v>
      </c>
      <c r="AN205" s="10">
        <f t="shared" si="234"/>
        <v>5.4779677199968786</v>
      </c>
      <c r="AO205" s="7">
        <f t="shared" si="235"/>
        <v>4.612711202216224E-3</v>
      </c>
      <c r="AP205" s="7">
        <f t="shared" si="236"/>
        <v>5.8107995282043095E-3</v>
      </c>
      <c r="AQ205" s="7">
        <f t="shared" si="237"/>
        <v>5.2711283455626574E-3</v>
      </c>
      <c r="AR205" s="1">
        <f t="shared" si="243"/>
        <v>293155.39445789892</v>
      </c>
      <c r="AS205" s="1">
        <f t="shared" si="241"/>
        <v>119136.8759363834</v>
      </c>
      <c r="AT205" s="1">
        <f t="shared" si="242"/>
        <v>42561.121686644939</v>
      </c>
      <c r="AU205" s="1">
        <f t="shared" si="198"/>
        <v>58631.078891579789</v>
      </c>
      <c r="AV205" s="1">
        <f t="shared" si="199"/>
        <v>23827.375187276681</v>
      </c>
      <c r="AW205" s="1">
        <f t="shared" si="200"/>
        <v>8512.2243373289875</v>
      </c>
      <c r="AX205">
        <v>0.2</v>
      </c>
      <c r="AY205">
        <v>0.2</v>
      </c>
      <c r="AZ205">
        <v>0.2</v>
      </c>
      <c r="BA205">
        <f t="shared" si="244"/>
        <v>0.2</v>
      </c>
      <c r="BB205">
        <f t="shared" si="250"/>
        <v>4.000000000000001E-3</v>
      </c>
      <c r="BC205">
        <f t="shared" si="245"/>
        <v>4.000000000000001E-3</v>
      </c>
      <c r="BD205">
        <f t="shared" si="246"/>
        <v>4.000000000000001E-3</v>
      </c>
      <c r="BE205">
        <f t="shared" si="247"/>
        <v>1172.6215778315959</v>
      </c>
      <c r="BF205">
        <f t="shared" si="248"/>
        <v>476.54750374553367</v>
      </c>
      <c r="BG205">
        <f t="shared" si="249"/>
        <v>170.24448674657981</v>
      </c>
      <c r="BH205">
        <f t="shared" si="251"/>
        <v>1396.8712014417729</v>
      </c>
      <c r="BI205">
        <f t="shared" si="252"/>
        <v>171.51827302123471</v>
      </c>
      <c r="BJ205">
        <f t="shared" si="253"/>
        <v>32.524132432564521</v>
      </c>
      <c r="BK205" s="7">
        <f t="shared" si="254"/>
        <v>3.6401341042500562E-2</v>
      </c>
      <c r="BL205" s="8">
        <f>BL$3*temperature!$I315+BL$4*temperature!$I315^2</f>
        <v>-39.294101328089987</v>
      </c>
      <c r="BM205" s="8">
        <f>BM$3*temperature!$I315+BM$4*temperature!$I315^2</f>
        <v>-33.320365951628858</v>
      </c>
      <c r="BN205" s="8">
        <f>BN$3*temperature!$I315+BN$4*temperature!$I315^2</f>
        <v>-28.472541242229319</v>
      </c>
      <c r="BO205" s="8"/>
      <c r="BP205" s="8"/>
      <c r="BQ205" s="8"/>
    </row>
    <row r="206" spans="1:69" x14ac:dyDescent="0.3">
      <c r="A206">
        <f t="shared" si="201"/>
        <v>2160</v>
      </c>
      <c r="B206" s="4">
        <f t="shared" si="202"/>
        <v>1165.3643628834072</v>
      </c>
      <c r="C206" s="4">
        <f t="shared" si="203"/>
        <v>2963.9629050085814</v>
      </c>
      <c r="D206" s="4">
        <f t="shared" si="204"/>
        <v>4369.3333613476552</v>
      </c>
      <c r="E206" s="11">
        <f t="shared" si="205"/>
        <v>1.8714092225371951E-6</v>
      </c>
      <c r="F206" s="11">
        <f t="shared" si="206"/>
        <v>3.6868016566431958E-6</v>
      </c>
      <c r="G206" s="11">
        <f t="shared" si="207"/>
        <v>7.5264744346185959E-6</v>
      </c>
      <c r="H206" s="4">
        <f t="shared" si="208"/>
        <v>294874.9282807429</v>
      </c>
      <c r="I206" s="4">
        <f t="shared" si="209"/>
        <v>120017.12570710278</v>
      </c>
      <c r="J206" s="4">
        <f t="shared" si="210"/>
        <v>42846.645774156248</v>
      </c>
      <c r="K206" s="4">
        <f t="shared" si="211"/>
        <v>253032.38855798496</v>
      </c>
      <c r="L206" s="4">
        <f t="shared" si="212"/>
        <v>40492.114629469463</v>
      </c>
      <c r="M206" s="4">
        <f t="shared" si="213"/>
        <v>9806.220361483438</v>
      </c>
      <c r="N206" s="11">
        <f t="shared" si="214"/>
        <v>5.8637228743314562E-3</v>
      </c>
      <c r="O206" s="11">
        <f t="shared" si="215"/>
        <v>7.3848444161206395E-3</v>
      </c>
      <c r="P206" s="11">
        <f t="shared" si="216"/>
        <v>6.7009889413682799E-3</v>
      </c>
      <c r="Q206" s="4">
        <f t="shared" si="217"/>
        <v>8217.7481231676284</v>
      </c>
      <c r="R206" s="4">
        <f t="shared" si="218"/>
        <v>11444.164774597191</v>
      </c>
      <c r="S206" s="4">
        <f t="shared" si="219"/>
        <v>6483.6439650462116</v>
      </c>
      <c r="T206" s="4">
        <f t="shared" si="220"/>
        <v>27.868588798243707</v>
      </c>
      <c r="U206" s="4">
        <f t="shared" si="221"/>
        <v>95.354431354457205</v>
      </c>
      <c r="V206" s="4">
        <f t="shared" si="222"/>
        <v>151.32208946346373</v>
      </c>
      <c r="W206" s="11">
        <f t="shared" si="223"/>
        <v>-1.0734613539272964E-2</v>
      </c>
      <c r="X206" s="11">
        <f t="shared" si="224"/>
        <v>-1.217998157191269E-2</v>
      </c>
      <c r="Y206" s="11">
        <f t="shared" si="225"/>
        <v>-9.7425357312937999E-3</v>
      </c>
      <c r="Z206" s="4">
        <f t="shared" si="238"/>
        <v>8319.8834510123452</v>
      </c>
      <c r="AA206" s="4">
        <f t="shared" si="239"/>
        <v>27658.696317471971</v>
      </c>
      <c r="AB206" s="4">
        <f t="shared" si="240"/>
        <v>52696.437268281581</v>
      </c>
      <c r="AC206" s="12">
        <f t="shared" si="226"/>
        <v>1.2592941953181811</v>
      </c>
      <c r="AD206" s="12">
        <f t="shared" si="227"/>
        <v>3.0063009475759142</v>
      </c>
      <c r="AE206" s="12">
        <f t="shared" si="228"/>
        <v>10.128007103516051</v>
      </c>
      <c r="AF206" s="11">
        <f t="shared" si="229"/>
        <v>-4.0504037456468023E-3</v>
      </c>
      <c r="AG206" s="11">
        <f t="shared" si="230"/>
        <v>2.9673830763510267E-4</v>
      </c>
      <c r="AH206" s="11">
        <f t="shared" si="231"/>
        <v>9.7937136394747881E-3</v>
      </c>
      <c r="AI206" s="1">
        <f t="shared" si="195"/>
        <v>554222.30183706142</v>
      </c>
      <c r="AJ206" s="1">
        <f t="shared" si="196"/>
        <v>222124.106144777</v>
      </c>
      <c r="AK206" s="1">
        <f t="shared" si="197"/>
        <v>79841.226881569863</v>
      </c>
      <c r="AL206" s="10">
        <f t="shared" si="232"/>
        <v>74.04100819552572</v>
      </c>
      <c r="AM206" s="10">
        <f t="shared" si="233"/>
        <v>17.146146628995041</v>
      </c>
      <c r="AN206" s="10">
        <f t="shared" si="234"/>
        <v>5.5065540402125821</v>
      </c>
      <c r="AO206" s="7">
        <f t="shared" si="235"/>
        <v>4.5665840901940617E-3</v>
      </c>
      <c r="AP206" s="7">
        <f t="shared" si="236"/>
        <v>5.7526915329222661E-3</v>
      </c>
      <c r="AQ206" s="7">
        <f t="shared" si="237"/>
        <v>5.2184170621070308E-3</v>
      </c>
      <c r="AR206" s="1">
        <f t="shared" si="243"/>
        <v>294874.9282807429</v>
      </c>
      <c r="AS206" s="1">
        <f t="shared" si="241"/>
        <v>120017.12570710278</v>
      </c>
      <c r="AT206" s="1">
        <f t="shared" si="242"/>
        <v>42846.645774156248</v>
      </c>
      <c r="AU206" s="1">
        <f t="shared" si="198"/>
        <v>58974.985656148579</v>
      </c>
      <c r="AV206" s="1">
        <f t="shared" si="199"/>
        <v>24003.425141420557</v>
      </c>
      <c r="AW206" s="1">
        <f t="shared" si="200"/>
        <v>8569.32915483125</v>
      </c>
      <c r="AX206">
        <v>0.2</v>
      </c>
      <c r="AY206">
        <v>0.2</v>
      </c>
      <c r="AZ206">
        <v>0.2</v>
      </c>
      <c r="BA206">
        <f t="shared" si="244"/>
        <v>0.2</v>
      </c>
      <c r="BB206">
        <f t="shared" si="250"/>
        <v>4.000000000000001E-3</v>
      </c>
      <c r="BC206">
        <f t="shared" si="245"/>
        <v>4.000000000000001E-3</v>
      </c>
      <c r="BD206">
        <f t="shared" si="246"/>
        <v>4.000000000000001E-3</v>
      </c>
      <c r="BE206">
        <f t="shared" si="247"/>
        <v>1179.4997131229718</v>
      </c>
      <c r="BF206">
        <f t="shared" si="248"/>
        <v>480.06850282841123</v>
      </c>
      <c r="BG206">
        <f t="shared" si="249"/>
        <v>171.38658309662503</v>
      </c>
      <c r="BH206">
        <f t="shared" si="251"/>
        <v>1417.687783810785</v>
      </c>
      <c r="BI206">
        <f t="shared" si="252"/>
        <v>173.56873849659806</v>
      </c>
      <c r="BJ206">
        <f t="shared" si="253"/>
        <v>32.523371973722412</v>
      </c>
      <c r="BK206" s="7">
        <f t="shared" si="254"/>
        <v>3.6337933278306672E-2</v>
      </c>
      <c r="BL206" s="8">
        <f>BL$3*temperature!$I316+BL$4*temperature!$I316^2</f>
        <v>-39.897609960705573</v>
      </c>
      <c r="BM206" s="8">
        <f>BM$3*temperature!$I316+BM$4*temperature!$I316^2</f>
        <v>-33.789354831904411</v>
      </c>
      <c r="BN206" s="8">
        <f>BN$3*temperature!$I316+BN$4*temperature!$I316^2</f>
        <v>-28.840143818230985</v>
      </c>
      <c r="BO206" s="8"/>
      <c r="BP206" s="8"/>
      <c r="BQ206" s="8"/>
    </row>
    <row r="207" spans="1:69" x14ac:dyDescent="0.3">
      <c r="A207">
        <f t="shared" si="201"/>
        <v>2161</v>
      </c>
      <c r="B207" s="4">
        <f t="shared" si="202"/>
        <v>1165.3664347133426</v>
      </c>
      <c r="C207" s="4">
        <f t="shared" si="203"/>
        <v>2963.9732861747625</v>
      </c>
      <c r="D207" s="4">
        <f t="shared" si="204"/>
        <v>4369.3646027397035</v>
      </c>
      <c r="E207" s="11">
        <f t="shared" si="205"/>
        <v>1.7778387614103352E-6</v>
      </c>
      <c r="F207" s="11">
        <f t="shared" si="206"/>
        <v>3.5024615738110359E-6</v>
      </c>
      <c r="G207" s="11">
        <f t="shared" si="207"/>
        <v>7.1501507128876656E-6</v>
      </c>
      <c r="H207" s="4">
        <f t="shared" si="208"/>
        <v>296587.24459004792</v>
      </c>
      <c r="I207" s="4">
        <f t="shared" si="209"/>
        <v>120895.00186415573</v>
      </c>
      <c r="J207" s="4">
        <f t="shared" si="210"/>
        <v>43131.198431121295</v>
      </c>
      <c r="K207" s="4">
        <f t="shared" si="211"/>
        <v>254501.2759553201</v>
      </c>
      <c r="L207" s="4">
        <f t="shared" si="212"/>
        <v>40788.155017476587</v>
      </c>
      <c r="M207" s="4">
        <f t="shared" si="213"/>
        <v>9871.2747395987335</v>
      </c>
      <c r="N207" s="11">
        <f t="shared" si="214"/>
        <v>5.8051358788739904E-3</v>
      </c>
      <c r="O207" s="11">
        <f t="shared" si="215"/>
        <v>7.3110626776620169E-3</v>
      </c>
      <c r="P207" s="11">
        <f t="shared" si="216"/>
        <v>6.6339910502943855E-3</v>
      </c>
      <c r="Q207" s="4">
        <f t="shared" si="217"/>
        <v>8176.7413579878139</v>
      </c>
      <c r="R207" s="4">
        <f t="shared" si="218"/>
        <v>11387.464861564909</v>
      </c>
      <c r="S207" s="4">
        <f t="shared" si="219"/>
        <v>6463.1164298163148</v>
      </c>
      <c r="T207" s="4">
        <f t="shared" si="220"/>
        <v>27.569430267609651</v>
      </c>
      <c r="U207" s="4">
        <f t="shared" si="221"/>
        <v>94.193016137759699</v>
      </c>
      <c r="V207" s="4">
        <f t="shared" si="222"/>
        <v>149.84782859993189</v>
      </c>
      <c r="W207" s="11">
        <f t="shared" si="223"/>
        <v>-1.0734613539272964E-2</v>
      </c>
      <c r="X207" s="11">
        <f t="shared" si="224"/>
        <v>-1.217998157191269E-2</v>
      </c>
      <c r="Y207" s="11">
        <f t="shared" si="225"/>
        <v>-9.7425357312937999E-3</v>
      </c>
      <c r="Z207" s="4">
        <f t="shared" si="238"/>
        <v>8245.3173229911481</v>
      </c>
      <c r="AA207" s="4">
        <f t="shared" si="239"/>
        <v>27531.85005590081</v>
      </c>
      <c r="AB207" s="4">
        <f t="shared" si="240"/>
        <v>53047.607979969041</v>
      </c>
      <c r="AC207" s="12">
        <f t="shared" si="226"/>
        <v>1.254193545392593</v>
      </c>
      <c r="AD207" s="12">
        <f t="shared" si="227"/>
        <v>3.0071930322313398</v>
      </c>
      <c r="AE207" s="12">
        <f t="shared" si="228"/>
        <v>10.227197904826454</v>
      </c>
      <c r="AF207" s="11">
        <f t="shared" si="229"/>
        <v>-4.0504037456468023E-3</v>
      </c>
      <c r="AG207" s="11">
        <f t="shared" si="230"/>
        <v>2.9673830763510267E-4</v>
      </c>
      <c r="AH207" s="11">
        <f t="shared" si="231"/>
        <v>9.7937136394747881E-3</v>
      </c>
      <c r="AI207" s="1">
        <f t="shared" si="195"/>
        <v>557775.0573095039</v>
      </c>
      <c r="AJ207" s="1">
        <f t="shared" si="196"/>
        <v>223915.12067171987</v>
      </c>
      <c r="AK207" s="1">
        <f t="shared" si="197"/>
        <v>80426.433348244129</v>
      </c>
      <c r="AL207" s="10">
        <f t="shared" si="232"/>
        <v>74.375741540672848</v>
      </c>
      <c r="AM207" s="10">
        <f t="shared" si="233"/>
        <v>17.243796756604556</v>
      </c>
      <c r="AN207" s="10">
        <f t="shared" si="234"/>
        <v>5.5350021808138727</v>
      </c>
      <c r="AO207" s="7">
        <f t="shared" si="235"/>
        <v>4.5209182492921213E-3</v>
      </c>
      <c r="AP207" s="7">
        <f t="shared" si="236"/>
        <v>5.6951646175930435E-3</v>
      </c>
      <c r="AQ207" s="7">
        <f t="shared" si="237"/>
        <v>5.1662328914859603E-3</v>
      </c>
      <c r="AR207" s="1">
        <f t="shared" si="243"/>
        <v>296587.24459004792</v>
      </c>
      <c r="AS207" s="1">
        <f t="shared" si="241"/>
        <v>120895.00186415573</v>
      </c>
      <c r="AT207" s="1">
        <f t="shared" si="242"/>
        <v>43131.198431121295</v>
      </c>
      <c r="AU207" s="1">
        <f t="shared" si="198"/>
        <v>59317.448918009584</v>
      </c>
      <c r="AV207" s="1">
        <f t="shared" si="199"/>
        <v>24179.000372831146</v>
      </c>
      <c r="AW207" s="1">
        <f t="shared" si="200"/>
        <v>8626.2396862242585</v>
      </c>
      <c r="AX207">
        <v>0.2</v>
      </c>
      <c r="AY207">
        <v>0.2</v>
      </c>
      <c r="AZ207">
        <v>0.2</v>
      </c>
      <c r="BA207">
        <f t="shared" si="244"/>
        <v>0.20000000000000004</v>
      </c>
      <c r="BB207">
        <f t="shared" si="250"/>
        <v>4.000000000000001E-3</v>
      </c>
      <c r="BC207">
        <f t="shared" si="245"/>
        <v>4.000000000000001E-3</v>
      </c>
      <c r="BD207">
        <f t="shared" si="246"/>
        <v>4.000000000000001E-3</v>
      </c>
      <c r="BE207">
        <f t="shared" si="247"/>
        <v>1186.3489783601919</v>
      </c>
      <c r="BF207">
        <f t="shared" si="248"/>
        <v>483.58000745662304</v>
      </c>
      <c r="BG207">
        <f t="shared" si="249"/>
        <v>172.52479372448522</v>
      </c>
      <c r="BH207">
        <f t="shared" si="251"/>
        <v>1438.8154292766758</v>
      </c>
      <c r="BI207">
        <f t="shared" si="252"/>
        <v>175.64384757099856</v>
      </c>
      <c r="BJ207">
        <f t="shared" si="253"/>
        <v>32.522633968647781</v>
      </c>
      <c r="BK207" s="7">
        <f t="shared" si="254"/>
        <v>3.6275145564341943E-2</v>
      </c>
      <c r="BL207" s="8">
        <f>BL$3*temperature!$I317+BL$4*temperature!$I317^2</f>
        <v>-40.502913936124934</v>
      </c>
      <c r="BM207" s="8">
        <f>BM$3*temperature!$I317+BM$4*temperature!$I317^2</f>
        <v>-34.259578556238658</v>
      </c>
      <c r="BN207" s="8">
        <f>BN$3*temperature!$I317+BN$4*temperature!$I317^2</f>
        <v>-29.20857868509929</v>
      </c>
      <c r="BO207" s="8"/>
      <c r="BP207" s="8"/>
      <c r="BQ207" s="8"/>
    </row>
    <row r="208" spans="1:69" x14ac:dyDescent="0.3">
      <c r="A208">
        <f t="shared" si="201"/>
        <v>2162</v>
      </c>
      <c r="B208" s="4">
        <f t="shared" si="202"/>
        <v>1165.3684029552805</v>
      </c>
      <c r="C208" s="4">
        <f t="shared" si="203"/>
        <v>2963.9831483171761</v>
      </c>
      <c r="D208" s="4">
        <f t="shared" si="204"/>
        <v>4369.3942822743611</v>
      </c>
      <c r="E208" s="11">
        <f t="shared" si="205"/>
        <v>1.6889468233398184E-6</v>
      </c>
      <c r="F208" s="11">
        <f t="shared" si="206"/>
        <v>3.327338495120484E-6</v>
      </c>
      <c r="G208" s="11">
        <f t="shared" si="207"/>
        <v>6.7926431772432816E-6</v>
      </c>
      <c r="H208" s="4">
        <f t="shared" si="208"/>
        <v>298292.27516906004</v>
      </c>
      <c r="I208" s="4">
        <f t="shared" si="209"/>
        <v>121770.44732747185</v>
      </c>
      <c r="J208" s="4">
        <f t="shared" si="210"/>
        <v>43414.764603641335</v>
      </c>
      <c r="K208" s="4">
        <f t="shared" si="211"/>
        <v>255963.92901387648</v>
      </c>
      <c r="L208" s="4">
        <f t="shared" si="212"/>
        <v>41083.380449247139</v>
      </c>
      <c r="M208" s="4">
        <f t="shared" si="213"/>
        <v>9936.1059677688427</v>
      </c>
      <c r="N208" s="11">
        <f t="shared" si="214"/>
        <v>5.7471344812163316E-3</v>
      </c>
      <c r="O208" s="11">
        <f t="shared" si="215"/>
        <v>7.2380187739322643E-3</v>
      </c>
      <c r="P208" s="11">
        <f t="shared" si="216"/>
        <v>6.5676652590813678E-3</v>
      </c>
      <c r="Q208" s="4">
        <f t="shared" si="217"/>
        <v>8135.4693221607558</v>
      </c>
      <c r="R208" s="4">
        <f t="shared" si="218"/>
        <v>11330.222226437101</v>
      </c>
      <c r="S208" s="4">
        <f t="shared" si="219"/>
        <v>6442.2270846415067</v>
      </c>
      <c r="T208" s="4">
        <f t="shared" si="220"/>
        <v>27.273483088188925</v>
      </c>
      <c r="U208" s="4">
        <f t="shared" si="221"/>
        <v>93.04574693699891</v>
      </c>
      <c r="V208" s="4">
        <f t="shared" si="222"/>
        <v>148.38793077554027</v>
      </c>
      <c r="W208" s="11">
        <f t="shared" si="223"/>
        <v>-1.0734613539272964E-2</v>
      </c>
      <c r="X208" s="11">
        <f t="shared" si="224"/>
        <v>-1.217998157191269E-2</v>
      </c>
      <c r="Y208" s="11">
        <f t="shared" si="225"/>
        <v>-9.7425357312937999E-3</v>
      </c>
      <c r="Z208" s="4">
        <f t="shared" si="238"/>
        <v>8170.9427738306103</v>
      </c>
      <c r="AA208" s="4">
        <f t="shared" si="239"/>
        <v>27403.573266868032</v>
      </c>
      <c r="AB208" s="4">
        <f t="shared" si="240"/>
        <v>53397.54486229513</v>
      </c>
      <c r="AC208" s="12">
        <f t="shared" si="226"/>
        <v>1.2491135551585688</v>
      </c>
      <c r="AD208" s="12">
        <f t="shared" si="227"/>
        <v>3.0080853816024562</v>
      </c>
      <c r="AE208" s="12">
        <f t="shared" si="228"/>
        <v>10.32736015244056</v>
      </c>
      <c r="AF208" s="11">
        <f t="shared" si="229"/>
        <v>-4.0504037456468023E-3</v>
      </c>
      <c r="AG208" s="11">
        <f t="shared" si="230"/>
        <v>2.9673830763510267E-4</v>
      </c>
      <c r="AH208" s="11">
        <f t="shared" si="231"/>
        <v>9.7937136394747881E-3</v>
      </c>
      <c r="AI208" s="1">
        <f t="shared" si="195"/>
        <v>561315.00049656304</v>
      </c>
      <c r="AJ208" s="1">
        <f t="shared" si="196"/>
        <v>225702.60897737904</v>
      </c>
      <c r="AK208" s="1">
        <f t="shared" si="197"/>
        <v>81010.029699643972</v>
      </c>
      <c r="AL208" s="10">
        <f t="shared" si="232"/>
        <v>74.708625721436363</v>
      </c>
      <c r="AM208" s="10">
        <f t="shared" si="233"/>
        <v>17.341020955154125</v>
      </c>
      <c r="AN208" s="10">
        <f t="shared" si="234"/>
        <v>5.5633113400316301</v>
      </c>
      <c r="AO208" s="7">
        <f t="shared" si="235"/>
        <v>4.4757090667992003E-3</v>
      </c>
      <c r="AP208" s="7">
        <f t="shared" si="236"/>
        <v>5.6382129714171126E-3</v>
      </c>
      <c r="AQ208" s="7">
        <f t="shared" si="237"/>
        <v>5.1145705625711005E-3</v>
      </c>
      <c r="AR208" s="1">
        <f t="shared" si="243"/>
        <v>298292.27516906004</v>
      </c>
      <c r="AS208" s="1">
        <f t="shared" si="241"/>
        <v>121770.44732747185</v>
      </c>
      <c r="AT208" s="1">
        <f t="shared" si="242"/>
        <v>43414.764603641335</v>
      </c>
      <c r="AU208" s="1">
        <f t="shared" si="198"/>
        <v>59658.45503381201</v>
      </c>
      <c r="AV208" s="1">
        <f t="shared" si="199"/>
        <v>24354.08946549437</v>
      </c>
      <c r="AW208" s="1">
        <f t="shared" si="200"/>
        <v>8682.9529207282667</v>
      </c>
      <c r="AX208">
        <v>0.2</v>
      </c>
      <c r="AY208">
        <v>0.2</v>
      </c>
      <c r="AZ208">
        <v>0.2</v>
      </c>
      <c r="BA208">
        <f t="shared" si="244"/>
        <v>0.2</v>
      </c>
      <c r="BB208">
        <f t="shared" si="250"/>
        <v>4.000000000000001E-3</v>
      </c>
      <c r="BC208">
        <f t="shared" si="245"/>
        <v>4.000000000000001E-3</v>
      </c>
      <c r="BD208">
        <f t="shared" si="246"/>
        <v>4.000000000000001E-3</v>
      </c>
      <c r="BE208">
        <f t="shared" si="247"/>
        <v>1193.1691006762405</v>
      </c>
      <c r="BF208">
        <f t="shared" si="248"/>
        <v>487.08178930988748</v>
      </c>
      <c r="BG208">
        <f t="shared" si="249"/>
        <v>173.65905841456538</v>
      </c>
      <c r="BH208">
        <f t="shared" si="251"/>
        <v>1460.2587898395868</v>
      </c>
      <c r="BI208">
        <f t="shared" si="252"/>
        <v>177.74389659569979</v>
      </c>
      <c r="BJ208">
        <f t="shared" si="253"/>
        <v>32.521918163542544</v>
      </c>
      <c r="BK208" s="7">
        <f t="shared" si="254"/>
        <v>3.6212972094257861E-2</v>
      </c>
      <c r="BL208" s="8">
        <f>BL$3*temperature!$I318+BL$4*temperature!$I318^2</f>
        <v>-41.109959961746377</v>
      </c>
      <c r="BM208" s="8">
        <f>BM$3*temperature!$I318+BM$4*temperature!$I318^2</f>
        <v>-34.730997615176591</v>
      </c>
      <c r="BN208" s="8">
        <f>BN$3*temperature!$I318+BN$4*temperature!$I318^2</f>
        <v>-29.577816485349111</v>
      </c>
      <c r="BO208" s="8"/>
      <c r="BP208" s="8"/>
      <c r="BQ208" s="8"/>
    </row>
    <row r="209" spans="1:69" x14ac:dyDescent="0.3">
      <c r="A209">
        <f t="shared" si="201"/>
        <v>2163</v>
      </c>
      <c r="B209" s="4">
        <f t="shared" si="202"/>
        <v>1165.3702727882796</v>
      </c>
      <c r="C209" s="4">
        <f t="shared" si="203"/>
        <v>2963.9925173836427</v>
      </c>
      <c r="D209" s="4">
        <f t="shared" si="204"/>
        <v>4369.4224780238083</v>
      </c>
      <c r="E209" s="11">
        <f t="shared" si="205"/>
        <v>1.6044994821728274E-6</v>
      </c>
      <c r="F209" s="11">
        <f t="shared" si="206"/>
        <v>3.1609715703644595E-6</v>
      </c>
      <c r="G209" s="11">
        <f t="shared" si="207"/>
        <v>6.4530110183811172E-6</v>
      </c>
      <c r="H209" s="4">
        <f t="shared" si="208"/>
        <v>299989.95387826452</v>
      </c>
      <c r="I209" s="4">
        <f t="shared" si="209"/>
        <v>122643.40613474674</v>
      </c>
      <c r="J209" s="4">
        <f t="shared" si="210"/>
        <v>43697.329584637664</v>
      </c>
      <c r="K209" s="4">
        <f t="shared" si="211"/>
        <v>257420.2902571942</v>
      </c>
      <c r="L209" s="4">
        <f t="shared" si="212"/>
        <v>41377.7718450537</v>
      </c>
      <c r="M209" s="4">
        <f t="shared" si="213"/>
        <v>10000.710575462821</v>
      </c>
      <c r="N209" s="11">
        <f t="shared" si="214"/>
        <v>5.6897128002701969E-3</v>
      </c>
      <c r="O209" s="11">
        <f t="shared" si="215"/>
        <v>7.1657052702915891E-3</v>
      </c>
      <c r="P209" s="11">
        <f t="shared" si="216"/>
        <v>6.5020046991794977E-3</v>
      </c>
      <c r="Q209" s="4">
        <f t="shared" si="217"/>
        <v>8093.942784685024</v>
      </c>
      <c r="R209" s="4">
        <f t="shared" si="218"/>
        <v>11272.456112508382</v>
      </c>
      <c r="S209" s="4">
        <f t="shared" si="219"/>
        <v>6420.9841928708265</v>
      </c>
      <c r="T209" s="4">
        <f t="shared" si="220"/>
        <v>26.98071278736732</v>
      </c>
      <c r="U209" s="4">
        <f t="shared" si="221"/>
        <v>91.91245145396141</v>
      </c>
      <c r="V209" s="4">
        <f t="shared" si="222"/>
        <v>146.94225605786681</v>
      </c>
      <c r="W209" s="11">
        <f t="shared" si="223"/>
        <v>-1.0734613539272964E-2</v>
      </c>
      <c r="X209" s="11">
        <f t="shared" si="224"/>
        <v>-1.217998157191269E-2</v>
      </c>
      <c r="Y209" s="11">
        <f t="shared" si="225"/>
        <v>-9.7425357312937999E-3</v>
      </c>
      <c r="Z209" s="4">
        <f t="shared" si="238"/>
        <v>8096.7714389536122</v>
      </c>
      <c r="AA209" s="4">
        <f t="shared" si="239"/>
        <v>27273.911493206928</v>
      </c>
      <c r="AB209" s="4">
        <f t="shared" si="240"/>
        <v>53746.229440645402</v>
      </c>
      <c r="AC209" s="12">
        <f t="shared" si="226"/>
        <v>1.2440541409360164</v>
      </c>
      <c r="AD209" s="12">
        <f t="shared" si="227"/>
        <v>3.0089779957678147</v>
      </c>
      <c r="AE209" s="12">
        <f t="shared" si="228"/>
        <v>10.428503360425285</v>
      </c>
      <c r="AF209" s="11">
        <f t="shared" si="229"/>
        <v>-4.0504037456468023E-3</v>
      </c>
      <c r="AG209" s="11">
        <f t="shared" si="230"/>
        <v>2.9673830763510267E-4</v>
      </c>
      <c r="AH209" s="11">
        <f t="shared" si="231"/>
        <v>9.7937136394747881E-3</v>
      </c>
      <c r="AI209" s="1">
        <f t="shared" si="195"/>
        <v>564841.95548071875</v>
      </c>
      <c r="AJ209" s="1">
        <f t="shared" si="196"/>
        <v>227486.4375451355</v>
      </c>
      <c r="AK209" s="1">
        <f t="shared" si="197"/>
        <v>81591.97965040784</v>
      </c>
      <c r="AL209" s="10">
        <f t="shared" si="232"/>
        <v>75.039656054210809</v>
      </c>
      <c r="AM209" s="10">
        <f t="shared" si="233"/>
        <v>17.437815600748223</v>
      </c>
      <c r="AN209" s="10">
        <f t="shared" si="234"/>
        <v>5.5914807489576726</v>
      </c>
      <c r="AO209" s="7">
        <f t="shared" si="235"/>
        <v>4.4309519761312087E-3</v>
      </c>
      <c r="AP209" s="7">
        <f t="shared" si="236"/>
        <v>5.5818308417029412E-3</v>
      </c>
      <c r="AQ209" s="7">
        <f t="shared" si="237"/>
        <v>5.0634248569453892E-3</v>
      </c>
      <c r="AR209" s="1">
        <f t="shared" si="243"/>
        <v>299989.95387826452</v>
      </c>
      <c r="AS209" s="1">
        <f t="shared" si="241"/>
        <v>122643.40613474674</v>
      </c>
      <c r="AT209" s="1">
        <f t="shared" si="242"/>
        <v>43697.329584637664</v>
      </c>
      <c r="AU209" s="1">
        <f t="shared" si="198"/>
        <v>59997.990775652906</v>
      </c>
      <c r="AV209" s="1">
        <f t="shared" si="199"/>
        <v>24528.681226949349</v>
      </c>
      <c r="AW209" s="1">
        <f t="shared" si="200"/>
        <v>8739.4659169275328</v>
      </c>
      <c r="AX209">
        <v>0.2</v>
      </c>
      <c r="AY209">
        <v>0.2</v>
      </c>
      <c r="AZ209">
        <v>0.2</v>
      </c>
      <c r="BA209">
        <f t="shared" si="244"/>
        <v>0.2</v>
      </c>
      <c r="BB209">
        <f t="shared" si="250"/>
        <v>4.000000000000001E-3</v>
      </c>
      <c r="BC209">
        <f t="shared" si="245"/>
        <v>4.000000000000001E-3</v>
      </c>
      <c r="BD209">
        <f t="shared" si="246"/>
        <v>4.000000000000001E-3</v>
      </c>
      <c r="BE209">
        <f t="shared" si="247"/>
        <v>1199.9598155130584</v>
      </c>
      <c r="BF209">
        <f t="shared" si="248"/>
        <v>490.57362453898708</v>
      </c>
      <c r="BG209">
        <f t="shared" si="249"/>
        <v>174.78931833855069</v>
      </c>
      <c r="BH209">
        <f t="shared" si="251"/>
        <v>1482.0225871018724</v>
      </c>
      <c r="BI209">
        <f t="shared" si="252"/>
        <v>179.86918548928102</v>
      </c>
      <c r="BJ209">
        <f t="shared" si="253"/>
        <v>32.521224308689249</v>
      </c>
      <c r="BK209" s="7">
        <f t="shared" si="254"/>
        <v>3.6151407105577488E-2</v>
      </c>
      <c r="BL209" s="8">
        <f>BL$3*temperature!$I319+BL$4*temperature!$I319^2</f>
        <v>-41.718695461644941</v>
      </c>
      <c r="BM209" s="8">
        <f>BM$3*temperature!$I319+BM$4*temperature!$I319^2</f>
        <v>-35.203573051975383</v>
      </c>
      <c r="BN209" s="8">
        <f>BN$3*temperature!$I319+BN$4*temperature!$I319^2</f>
        <v>-29.947828291152469</v>
      </c>
      <c r="BO209" s="8"/>
      <c r="BP209" s="8"/>
      <c r="BQ209" s="8"/>
    </row>
    <row r="210" spans="1:69" x14ac:dyDescent="0.3">
      <c r="A210">
        <f t="shared" si="201"/>
        <v>2164</v>
      </c>
      <c r="B210" s="4">
        <f t="shared" si="202"/>
        <v>1165.3720491324791</v>
      </c>
      <c r="C210" s="4">
        <f t="shared" si="203"/>
        <v>2964.0014180249209</v>
      </c>
      <c r="D210" s="4">
        <f t="shared" si="204"/>
        <v>4369.449264158633</v>
      </c>
      <c r="E210" s="11">
        <f t="shared" si="205"/>
        <v>1.5242745080641861E-6</v>
      </c>
      <c r="F210" s="11">
        <f t="shared" si="206"/>
        <v>3.0029229918462365E-6</v>
      </c>
      <c r="G210" s="11">
        <f t="shared" si="207"/>
        <v>6.1303604674620612E-6</v>
      </c>
      <c r="H210" s="4">
        <f t="shared" si="208"/>
        <v>301680.21663725394</v>
      </c>
      <c r="I210" s="4">
        <f t="shared" si="209"/>
        <v>123513.82343993906</v>
      </c>
      <c r="J210" s="4">
        <f t="shared" si="210"/>
        <v>43978.879012571771</v>
      </c>
      <c r="K210" s="4">
        <f t="shared" si="211"/>
        <v>258870.30400448453</v>
      </c>
      <c r="L210" s="4">
        <f t="shared" si="212"/>
        <v>41671.310509103329</v>
      </c>
      <c r="M210" s="4">
        <f t="shared" si="213"/>
        <v>10065.085175222925</v>
      </c>
      <c r="N210" s="11">
        <f t="shared" si="214"/>
        <v>5.6328650155805793E-3</v>
      </c>
      <c r="O210" s="11">
        <f t="shared" si="215"/>
        <v>7.0941148099716855E-3</v>
      </c>
      <c r="P210" s="11">
        <f t="shared" si="216"/>
        <v>6.4370025784017404E-3</v>
      </c>
      <c r="Q210" s="4">
        <f t="shared" si="217"/>
        <v>8052.1723842987958</v>
      </c>
      <c r="R210" s="4">
        <f t="shared" si="218"/>
        <v>11214.185567916706</v>
      </c>
      <c r="S210" s="4">
        <f t="shared" si="219"/>
        <v>6399.3959696779111</v>
      </c>
      <c r="T210" s="4">
        <f t="shared" si="220"/>
        <v>26.691085262580813</v>
      </c>
      <c r="U210" s="4">
        <f t="shared" si="221"/>
        <v>90.792959489022834</v>
      </c>
      <c r="V210" s="4">
        <f t="shared" si="222"/>
        <v>145.51066587778612</v>
      </c>
      <c r="W210" s="11">
        <f t="shared" si="223"/>
        <v>-1.0734613539272964E-2</v>
      </c>
      <c r="X210" s="11">
        <f t="shared" si="224"/>
        <v>-1.217998157191269E-2</v>
      </c>
      <c r="Y210" s="11">
        <f t="shared" si="225"/>
        <v>-9.7425357312937999E-3</v>
      </c>
      <c r="Z210" s="4">
        <f t="shared" si="238"/>
        <v>8022.8146360370347</v>
      </c>
      <c r="AA210" s="4">
        <f t="shared" si="239"/>
        <v>27142.909872454191</v>
      </c>
      <c r="AB210" s="4">
        <f t="shared" si="240"/>
        <v>54093.643673023071</v>
      </c>
      <c r="AC210" s="12">
        <f t="shared" si="226"/>
        <v>1.2390152193837818</v>
      </c>
      <c r="AD210" s="12">
        <f t="shared" si="227"/>
        <v>3.0098708748059901</v>
      </c>
      <c r="AE210" s="12">
        <f t="shared" si="228"/>
        <v>10.530637136025591</v>
      </c>
      <c r="AF210" s="11">
        <f t="shared" si="229"/>
        <v>-4.0504037456468023E-3</v>
      </c>
      <c r="AG210" s="11">
        <f t="shared" si="230"/>
        <v>2.9673830763510267E-4</v>
      </c>
      <c r="AH210" s="11">
        <f t="shared" si="231"/>
        <v>9.7937136394747881E-3</v>
      </c>
      <c r="AI210" s="1">
        <f t="shared" si="195"/>
        <v>568355.75070829981</v>
      </c>
      <c r="AJ210" s="1">
        <f t="shared" si="196"/>
        <v>229266.4750175713</v>
      </c>
      <c r="AK210" s="1">
        <f t="shared" si="197"/>
        <v>82172.247602294578</v>
      </c>
      <c r="AL210" s="10">
        <f t="shared" si="232"/>
        <v>75.368828195369602</v>
      </c>
      <c r="AM210" s="10">
        <f t="shared" si="233"/>
        <v>17.534177188311087</v>
      </c>
      <c r="AN210" s="10">
        <f t="shared" si="234"/>
        <v>5.6195096711429624</v>
      </c>
      <c r="AO210" s="7">
        <f t="shared" si="235"/>
        <v>4.3866424563698964E-3</v>
      </c>
      <c r="AP210" s="7">
        <f t="shared" si="236"/>
        <v>5.5260125332859114E-3</v>
      </c>
      <c r="AQ210" s="7">
        <f t="shared" si="237"/>
        <v>5.0127906083759352E-3</v>
      </c>
      <c r="AR210" s="1">
        <f t="shared" si="243"/>
        <v>301680.21663725394</v>
      </c>
      <c r="AS210" s="1">
        <f t="shared" si="241"/>
        <v>123513.82343993906</v>
      </c>
      <c r="AT210" s="1">
        <f t="shared" si="242"/>
        <v>43978.879012571771</v>
      </c>
      <c r="AU210" s="1">
        <f t="shared" si="198"/>
        <v>60336.043327450789</v>
      </c>
      <c r="AV210" s="1">
        <f t="shared" si="199"/>
        <v>24702.764687987816</v>
      </c>
      <c r="AW210" s="1">
        <f t="shared" si="200"/>
        <v>8795.7758025143539</v>
      </c>
      <c r="AX210">
        <v>0.2</v>
      </c>
      <c r="AY210">
        <v>0.2</v>
      </c>
      <c r="AZ210">
        <v>0.2</v>
      </c>
      <c r="BA210">
        <f t="shared" si="244"/>
        <v>0.2</v>
      </c>
      <c r="BB210">
        <f t="shared" si="250"/>
        <v>4.000000000000001E-3</v>
      </c>
      <c r="BC210">
        <f t="shared" si="245"/>
        <v>4.000000000000001E-3</v>
      </c>
      <c r="BD210">
        <f t="shared" si="246"/>
        <v>4.000000000000001E-3</v>
      </c>
      <c r="BE210">
        <f t="shared" si="247"/>
        <v>1206.7208665490161</v>
      </c>
      <c r="BF210">
        <f t="shared" si="248"/>
        <v>494.05529375975635</v>
      </c>
      <c r="BG210">
        <f t="shared" si="249"/>
        <v>175.91551605028712</v>
      </c>
      <c r="BH210">
        <f t="shared" si="251"/>
        <v>1504.1116133091791</v>
      </c>
      <c r="BI210">
        <f t="shared" si="252"/>
        <v>182.02001778046107</v>
      </c>
      <c r="BJ210">
        <f t="shared" si="253"/>
        <v>32.520552158333828</v>
      </c>
      <c r="BK210" s="7">
        <f t="shared" si="254"/>
        <v>3.6090444879881306E-2</v>
      </c>
      <c r="BL210" s="8">
        <f>BL$3*temperature!$I320+BL$4*temperature!$I320^2</f>
        <v>-42.3290685811968</v>
      </c>
      <c r="BM210" s="8">
        <f>BM$3*temperature!$I320+BM$4*temperature!$I320^2</f>
        <v>-35.67726646538123</v>
      </c>
      <c r="BN210" s="8">
        <f>BN$3*temperature!$I320+BN$4*temperature!$I320^2</f>
        <v>-30.318585605824136</v>
      </c>
      <c r="BO210" s="8"/>
      <c r="BP210" s="8"/>
      <c r="BQ210" s="8"/>
    </row>
    <row r="211" spans="1:69" x14ac:dyDescent="0.3">
      <c r="A211">
        <f t="shared" si="201"/>
        <v>2165</v>
      </c>
      <c r="B211" s="4">
        <f t="shared" si="202"/>
        <v>1165.3737366620405</v>
      </c>
      <c r="C211" s="4">
        <f t="shared" si="203"/>
        <v>2964.0098736595269</v>
      </c>
      <c r="D211" s="4">
        <f t="shared" si="204"/>
        <v>4369.474711142715</v>
      </c>
      <c r="E211" s="11">
        <f t="shared" si="205"/>
        <v>1.4480607826609766E-6</v>
      </c>
      <c r="F211" s="11">
        <f t="shared" si="206"/>
        <v>2.8527768422539245E-6</v>
      </c>
      <c r="G211" s="11">
        <f t="shared" si="207"/>
        <v>5.8238424440889582E-6</v>
      </c>
      <c r="H211" s="4">
        <f t="shared" si="208"/>
        <v>303363.00140618271</v>
      </c>
      <c r="I211" s="4">
        <f t="shared" si="209"/>
        <v>124381.64551131435</v>
      </c>
      <c r="J211" s="4">
        <f t="shared" si="210"/>
        <v>44259.398870040714</v>
      </c>
      <c r="K211" s="4">
        <f t="shared" si="211"/>
        <v>260313.91635364981</v>
      </c>
      <c r="L211" s="4">
        <f t="shared" si="212"/>
        <v>41963.978128637624</v>
      </c>
      <c r="M211" s="4">
        <f t="shared" si="213"/>
        <v>10129.226462204628</v>
      </c>
      <c r="N211" s="11">
        <f t="shared" si="214"/>
        <v>5.5765853666254195E-3</v>
      </c>
      <c r="O211" s="11">
        <f t="shared" si="215"/>
        <v>7.0232401131316013E-3</v>
      </c>
      <c r="P211" s="11">
        <f t="shared" si="216"/>
        <v>6.3726521797946578E-3</v>
      </c>
      <c r="Q211" s="4">
        <f t="shared" si="217"/>
        <v>8010.1686284048174</v>
      </c>
      <c r="R211" s="4">
        <f t="shared" si="218"/>
        <v>11155.429441783324</v>
      </c>
      <c r="S211" s="4">
        <f t="shared" si="219"/>
        <v>6377.4705800633965</v>
      </c>
      <c r="T211" s="4">
        <f t="shared" si="220"/>
        <v>26.404566777343224</v>
      </c>
      <c r="U211" s="4">
        <f t="shared" si="221"/>
        <v>89.687102915587118</v>
      </c>
      <c r="V211" s="4">
        <f t="shared" si="222"/>
        <v>144.09302301618743</v>
      </c>
      <c r="W211" s="11">
        <f t="shared" si="223"/>
        <v>-1.0734613539272964E-2</v>
      </c>
      <c r="X211" s="11">
        <f t="shared" si="224"/>
        <v>-1.217998157191269E-2</v>
      </c>
      <c r="Y211" s="11">
        <f t="shared" si="225"/>
        <v>-9.7425357312937999E-3</v>
      </c>
      <c r="Z211" s="4">
        <f t="shared" si="238"/>
        <v>7949.083368346608</v>
      </c>
      <c r="AA211" s="4">
        <f t="shared" si="239"/>
        <v>27010.61312638424</v>
      </c>
      <c r="AB211" s="4">
        <f t="shared" si="240"/>
        <v>54439.769948369489</v>
      </c>
      <c r="AC211" s="12">
        <f t="shared" si="226"/>
        <v>1.2339967074982763</v>
      </c>
      <c r="AD211" s="12">
        <f t="shared" si="227"/>
        <v>3.0107640187955802</v>
      </c>
      <c r="AE211" s="12">
        <f t="shared" si="228"/>
        <v>10.633771180577044</v>
      </c>
      <c r="AF211" s="11">
        <f t="shared" si="229"/>
        <v>-4.0504037456468023E-3</v>
      </c>
      <c r="AG211" s="11">
        <f t="shared" si="230"/>
        <v>2.9673830763510267E-4</v>
      </c>
      <c r="AH211" s="11">
        <f t="shared" si="231"/>
        <v>9.7937136394747881E-3</v>
      </c>
      <c r="AI211" s="1">
        <f t="shared" si="195"/>
        <v>571856.21896492061</v>
      </c>
      <c r="AJ211" s="1">
        <f t="shared" si="196"/>
        <v>231042.59220380196</v>
      </c>
      <c r="AK211" s="1">
        <f t="shared" si="197"/>
        <v>82750.798644579481</v>
      </c>
      <c r="AL211" s="10">
        <f t="shared" si="232"/>
        <v>75.696138136001778</v>
      </c>
      <c r="AM211" s="10">
        <f t="shared" si="233"/>
        <v>17.630102330385519</v>
      </c>
      <c r="AN211" s="10">
        <f t="shared" si="234"/>
        <v>5.6473974021931133</v>
      </c>
      <c r="AO211" s="7">
        <f t="shared" si="235"/>
        <v>4.342776031806197E-3</v>
      </c>
      <c r="AP211" s="7">
        <f t="shared" si="236"/>
        <v>5.4707524079530521E-3</v>
      </c>
      <c r="AQ211" s="7">
        <f t="shared" si="237"/>
        <v>4.9626627022921754E-3</v>
      </c>
      <c r="AR211" s="1">
        <f t="shared" si="243"/>
        <v>303363.00140618271</v>
      </c>
      <c r="AS211" s="1">
        <f t="shared" si="241"/>
        <v>124381.64551131435</v>
      </c>
      <c r="AT211" s="1">
        <f t="shared" si="242"/>
        <v>44259.398870040714</v>
      </c>
      <c r="AU211" s="1">
        <f t="shared" si="198"/>
        <v>60672.600281236548</v>
      </c>
      <c r="AV211" s="1">
        <f t="shared" si="199"/>
        <v>24876.329102262869</v>
      </c>
      <c r="AW211" s="1">
        <f t="shared" si="200"/>
        <v>8851.8797740081427</v>
      </c>
      <c r="AX211">
        <v>0.2</v>
      </c>
      <c r="AY211">
        <v>0.2</v>
      </c>
      <c r="AZ211">
        <v>0.2</v>
      </c>
      <c r="BA211">
        <f t="shared" si="244"/>
        <v>0.20000000000000004</v>
      </c>
      <c r="BB211">
        <f t="shared" si="250"/>
        <v>4.000000000000001E-3</v>
      </c>
      <c r="BC211">
        <f t="shared" si="245"/>
        <v>4.000000000000001E-3</v>
      </c>
      <c r="BD211">
        <f t="shared" si="246"/>
        <v>4.000000000000001E-3</v>
      </c>
      <c r="BE211">
        <f t="shared" si="247"/>
        <v>1213.4520056247311</v>
      </c>
      <c r="BF211">
        <f t="shared" si="248"/>
        <v>497.5265820452575</v>
      </c>
      <c r="BG211">
        <f t="shared" si="249"/>
        <v>177.03759548016291</v>
      </c>
      <c r="BH211">
        <f t="shared" si="251"/>
        <v>1526.5307324071082</v>
      </c>
      <c r="BI211">
        <f t="shared" si="252"/>
        <v>184.1967006514445</v>
      </c>
      <c r="BJ211">
        <f t="shared" si="253"/>
        <v>32.519901470572854</v>
      </c>
      <c r="BK211" s="7">
        <f t="shared" si="254"/>
        <v>3.6030079742965543E-2</v>
      </c>
      <c r="BL211" s="8">
        <f>BL$3*temperature!$I321+BL$4*temperature!$I321^2</f>
        <v>-42.941028191040239</v>
      </c>
      <c r="BM211" s="8">
        <f>BM$3*temperature!$I321+BM$4*temperature!$I321^2</f>
        <v>-36.152040011925898</v>
      </c>
      <c r="BN211" s="8">
        <f>BN$3*temperature!$I321+BN$4*temperature!$I321^2</f>
        <v>-30.69006036496085</v>
      </c>
      <c r="BO211" s="8"/>
      <c r="BP211" s="8"/>
      <c r="BQ211" s="8"/>
    </row>
    <row r="212" spans="1:69" x14ac:dyDescent="0.3">
      <c r="A212">
        <f t="shared" si="201"/>
        <v>2166</v>
      </c>
      <c r="B212" s="4">
        <f t="shared" si="202"/>
        <v>1165.3753398174454</v>
      </c>
      <c r="C212" s="4">
        <f t="shared" si="203"/>
        <v>2964.0179065353186</v>
      </c>
      <c r="D212" s="4">
        <f t="shared" si="204"/>
        <v>4369.4988859183823</v>
      </c>
      <c r="E212" s="11">
        <f t="shared" si="205"/>
        <v>1.3756577435279278E-6</v>
      </c>
      <c r="F212" s="11">
        <f t="shared" si="206"/>
        <v>2.7101380001412282E-6</v>
      </c>
      <c r="G212" s="11">
        <f t="shared" si="207"/>
        <v>5.53265032188451E-6</v>
      </c>
      <c r="H212" s="4">
        <f t="shared" si="208"/>
        <v>305038.24816682946</v>
      </c>
      <c r="I212" s="4">
        <f t="shared" si="209"/>
        <v>125246.81972904492</v>
      </c>
      <c r="J212" s="4">
        <f t="shared" si="210"/>
        <v>44538.875482251184</v>
      </c>
      <c r="K212" s="4">
        <f t="shared" si="211"/>
        <v>261751.07516400111</v>
      </c>
      <c r="L212" s="4">
        <f t="shared" si="212"/>
        <v>42255.756772889283</v>
      </c>
      <c r="M212" s="4">
        <f t="shared" si="213"/>
        <v>10193.131213692937</v>
      </c>
      <c r="N212" s="11">
        <f t="shared" si="214"/>
        <v>5.5208681521230485E-3</v>
      </c>
      <c r="O212" s="11">
        <f t="shared" si="215"/>
        <v>6.9530739759045002E-3</v>
      </c>
      <c r="P212" s="11">
        <f t="shared" si="216"/>
        <v>6.3089468605286303E-3</v>
      </c>
      <c r="Q212" s="4">
        <f t="shared" si="217"/>
        <v>7967.94189208843</v>
      </c>
      <c r="R212" s="4">
        <f t="shared" si="218"/>
        <v>11096.206380567368</v>
      </c>
      <c r="S212" s="4">
        <f t="shared" si="219"/>
        <v>6355.2161369267069</v>
      </c>
      <c r="T212" s="4">
        <f t="shared" si="220"/>
        <v>26.121123957316517</v>
      </c>
      <c r="U212" s="4">
        <f t="shared" si="221"/>
        <v>88.594715654837032</v>
      </c>
      <c r="V212" s="4">
        <f t="shared" si="222"/>
        <v>142.68919159082208</v>
      </c>
      <c r="W212" s="11">
        <f t="shared" si="223"/>
        <v>-1.0734613539272964E-2</v>
      </c>
      <c r="X212" s="11">
        <f t="shared" si="224"/>
        <v>-1.217998157191269E-2</v>
      </c>
      <c r="Y212" s="11">
        <f t="shared" si="225"/>
        <v>-9.7425357312937999E-3</v>
      </c>
      <c r="Z212" s="4">
        <f t="shared" si="238"/>
        <v>7875.5883281467104</v>
      </c>
      <c r="AA212" s="4">
        <f t="shared" si="239"/>
        <v>26877.065551052157</v>
      </c>
      <c r="AB212" s="4">
        <f t="shared" si="240"/>
        <v>54784.591084730491</v>
      </c>
      <c r="AC212" s="12">
        <f t="shared" si="226"/>
        <v>1.2289985226121094</v>
      </c>
      <c r="AD212" s="12">
        <f t="shared" si="227"/>
        <v>3.0116574278152064</v>
      </c>
      <c r="AE212" s="12">
        <f t="shared" si="228"/>
        <v>10.737915290427315</v>
      </c>
      <c r="AF212" s="11">
        <f t="shared" si="229"/>
        <v>-4.0504037456468023E-3</v>
      </c>
      <c r="AG212" s="11">
        <f t="shared" si="230"/>
        <v>2.9673830763510267E-4</v>
      </c>
      <c r="AH212" s="11">
        <f t="shared" si="231"/>
        <v>9.7937136394747881E-3</v>
      </c>
      <c r="AI212" s="1">
        <f t="shared" si="195"/>
        <v>575343.1973496651</v>
      </c>
      <c r="AJ212" s="1">
        <f t="shared" si="196"/>
        <v>232814.66208568466</v>
      </c>
      <c r="AK212" s="1">
        <f t="shared" si="197"/>
        <v>83327.598554129683</v>
      </c>
      <c r="AL212" s="10">
        <f t="shared" si="232"/>
        <v>76.021582196655132</v>
      </c>
      <c r="AM212" s="10">
        <f t="shared" si="233"/>
        <v>17.725587755914173</v>
      </c>
      <c r="AN212" s="10">
        <f t="shared" si="234"/>
        <v>5.6751432693614694</v>
      </c>
      <c r="AO212" s="7">
        <f t="shared" si="235"/>
        <v>4.2993482714881346E-3</v>
      </c>
      <c r="AP212" s="7">
        <f t="shared" si="236"/>
        <v>5.4160448838735213E-3</v>
      </c>
      <c r="AQ212" s="7">
        <f t="shared" si="237"/>
        <v>4.9130360752692535E-3</v>
      </c>
      <c r="AR212" s="1">
        <f t="shared" si="243"/>
        <v>305038.24816682946</v>
      </c>
      <c r="AS212" s="1">
        <f t="shared" si="241"/>
        <v>125246.81972904492</v>
      </c>
      <c r="AT212" s="1">
        <f t="shared" si="242"/>
        <v>44538.875482251184</v>
      </c>
      <c r="AU212" s="1">
        <f t="shared" si="198"/>
        <v>61007.649633365894</v>
      </c>
      <c r="AV212" s="1">
        <f t="shared" si="199"/>
        <v>25049.363945808986</v>
      </c>
      <c r="AW212" s="1">
        <f t="shared" si="200"/>
        <v>8907.7750964502375</v>
      </c>
      <c r="AX212">
        <v>0.2</v>
      </c>
      <c r="AY212">
        <v>0.2</v>
      </c>
      <c r="AZ212">
        <v>0.2</v>
      </c>
      <c r="BA212">
        <f t="shared" si="244"/>
        <v>0.2</v>
      </c>
      <c r="BB212">
        <f t="shared" si="250"/>
        <v>4.000000000000001E-3</v>
      </c>
      <c r="BC212">
        <f t="shared" si="245"/>
        <v>4.000000000000001E-3</v>
      </c>
      <c r="BD212">
        <f t="shared" si="246"/>
        <v>4.000000000000001E-3</v>
      </c>
      <c r="BE212">
        <f t="shared" si="247"/>
        <v>1220.1529926673181</v>
      </c>
      <c r="BF212">
        <f t="shared" si="248"/>
        <v>500.98727891617978</v>
      </c>
      <c r="BG212">
        <f t="shared" si="249"/>
        <v>178.15550192900477</v>
      </c>
      <c r="BH212">
        <f t="shared" si="251"/>
        <v>1549.2848811136953</v>
      </c>
      <c r="BI212">
        <f t="shared" si="252"/>
        <v>186.39954498178747</v>
      </c>
      <c r="BJ212">
        <f t="shared" si="253"/>
        <v>32.519272007245135</v>
      </c>
      <c r="BK212" s="7">
        <f t="shared" si="254"/>
        <v>3.597030606495652E-2</v>
      </c>
      <c r="BL212" s="8">
        <f>BL$3*temperature!$I322+BL$4*temperature!$I322^2</f>
        <v>-43.554523890395586</v>
      </c>
      <c r="BM212" s="8">
        <f>BM$3*temperature!$I322+BM$4*temperature!$I322^2</f>
        <v>-36.627856407759921</v>
      </c>
      <c r="BN212" s="8">
        <f>BN$3*temperature!$I322+BN$4*temperature!$I322^2</f>
        <v>-31.062224937246448</v>
      </c>
      <c r="BO212" s="8"/>
      <c r="BP212" s="8"/>
      <c r="BQ212" s="8"/>
    </row>
    <row r="213" spans="1:69" x14ac:dyDescent="0.3">
      <c r="A213">
        <f t="shared" si="201"/>
        <v>2167</v>
      </c>
      <c r="B213" s="4">
        <f t="shared" si="202"/>
        <v>1165.3768628171752</v>
      </c>
      <c r="C213" s="4">
        <f t="shared" si="203"/>
        <v>2964.0255377880021</v>
      </c>
      <c r="D213" s="4">
        <f t="shared" si="204"/>
        <v>4369.5218520823291</v>
      </c>
      <c r="E213" s="11">
        <f t="shared" si="205"/>
        <v>1.3068748563515314E-6</v>
      </c>
      <c r="F213" s="11">
        <f t="shared" si="206"/>
        <v>2.5746311001341667E-6</v>
      </c>
      <c r="G213" s="11">
        <f t="shared" si="207"/>
        <v>5.2560178057902845E-6</v>
      </c>
      <c r="H213" s="4">
        <f t="shared" si="208"/>
        <v>306705.89890329033</v>
      </c>
      <c r="I213" s="4">
        <f t="shared" si="209"/>
        <v>126109.2945823825</v>
      </c>
      <c r="J213" s="4">
        <f t="shared" si="210"/>
        <v>44817.295515377555</v>
      </c>
      <c r="K213" s="4">
        <f t="shared" si="211"/>
        <v>263181.73003869434</v>
      </c>
      <c r="L213" s="4">
        <f t="shared" si="212"/>
        <v>42546.628891900698</v>
      </c>
      <c r="M213" s="4">
        <f t="shared" si="213"/>
        <v>10256.796288596091</v>
      </c>
      <c r="N213" s="11">
        <f t="shared" si="214"/>
        <v>5.4657077293640555E-3</v>
      </c>
      <c r="O213" s="11">
        <f t="shared" si="215"/>
        <v>6.8836092694957163E-3</v>
      </c>
      <c r="P213" s="11">
        <f t="shared" si="216"/>
        <v>6.2458800508355949E-3</v>
      </c>
      <c r="Q213" s="4">
        <f t="shared" si="217"/>
        <v>7925.5024172265885</v>
      </c>
      <c r="R213" s="4">
        <f t="shared" si="218"/>
        <v>11036.53482463163</v>
      </c>
      <c r="S213" s="4">
        <f t="shared" si="219"/>
        <v>6332.6406992069187</v>
      </c>
      <c r="T213" s="4">
        <f t="shared" si="220"/>
        <v>25.840723786423279</v>
      </c>
      <c r="U213" s="4">
        <f t="shared" si="221"/>
        <v>87.515633650792267</v>
      </c>
      <c r="V213" s="4">
        <f t="shared" si="222"/>
        <v>141.29903704327907</v>
      </c>
      <c r="W213" s="11">
        <f t="shared" si="223"/>
        <v>-1.0734613539272964E-2</v>
      </c>
      <c r="X213" s="11">
        <f t="shared" si="224"/>
        <v>-1.217998157191269E-2</v>
      </c>
      <c r="Y213" s="11">
        <f t="shared" si="225"/>
        <v>-9.7425357312937999E-3</v>
      </c>
      <c r="Z213" s="4">
        <f t="shared" si="238"/>
        <v>7802.3399001803891</v>
      </c>
      <c r="AA213" s="4">
        <f t="shared" si="239"/>
        <v>26742.311007336692</v>
      </c>
      <c r="AB213" s="4">
        <f t="shared" si="240"/>
        <v>55128.090327273057</v>
      </c>
      <c r="AC213" s="12">
        <f t="shared" si="226"/>
        <v>1.2240205823927268</v>
      </c>
      <c r="AD213" s="12">
        <f t="shared" si="227"/>
        <v>3.0125511019435129</v>
      </c>
      <c r="AE213" s="12">
        <f t="shared" si="228"/>
        <v>10.843079357866698</v>
      </c>
      <c r="AF213" s="11">
        <f t="shared" si="229"/>
        <v>-4.0504037456468023E-3</v>
      </c>
      <c r="AG213" s="11">
        <f t="shared" si="230"/>
        <v>2.9673830763510267E-4</v>
      </c>
      <c r="AH213" s="11">
        <f t="shared" si="231"/>
        <v>9.7937136394747881E-3</v>
      </c>
      <c r="AI213" s="1">
        <f t="shared" si="195"/>
        <v>578816.52724806452</v>
      </c>
      <c r="AJ213" s="1">
        <f t="shared" si="196"/>
        <v>234582.55982292519</v>
      </c>
      <c r="AK213" s="1">
        <f t="shared" si="197"/>
        <v>83902.613795166952</v>
      </c>
      <c r="AL213" s="10">
        <f t="shared" si="232"/>
        <v>76.345157022087989</v>
      </c>
      <c r="AM213" s="10">
        <f t="shared" si="233"/>
        <v>17.82063030900445</v>
      </c>
      <c r="AN213" s="10">
        <f t="shared" si="234"/>
        <v>5.702746631140017</v>
      </c>
      <c r="AO213" s="7">
        <f t="shared" si="235"/>
        <v>4.2563547887732528E-3</v>
      </c>
      <c r="AP213" s="7">
        <f t="shared" si="236"/>
        <v>5.3618844350347859E-3</v>
      </c>
      <c r="AQ213" s="7">
        <f t="shared" si="237"/>
        <v>4.8639057145165605E-3</v>
      </c>
      <c r="AR213" s="1">
        <f t="shared" si="243"/>
        <v>306705.89890329033</v>
      </c>
      <c r="AS213" s="1">
        <f t="shared" si="241"/>
        <v>126109.2945823825</v>
      </c>
      <c r="AT213" s="1">
        <f t="shared" si="242"/>
        <v>44817.295515377555</v>
      </c>
      <c r="AU213" s="1">
        <f t="shared" si="198"/>
        <v>61341.179780658073</v>
      </c>
      <c r="AV213" s="1">
        <f t="shared" si="199"/>
        <v>25221.8589164765</v>
      </c>
      <c r="AW213" s="1">
        <f t="shared" si="200"/>
        <v>8963.4591030755109</v>
      </c>
      <c r="AX213">
        <v>0.2</v>
      </c>
      <c r="AY213">
        <v>0.2</v>
      </c>
      <c r="AZ213">
        <v>0.2</v>
      </c>
      <c r="BA213">
        <f t="shared" si="244"/>
        <v>0.19999999999999998</v>
      </c>
      <c r="BB213">
        <f t="shared" si="250"/>
        <v>4.000000000000001E-3</v>
      </c>
      <c r="BC213">
        <f t="shared" si="245"/>
        <v>4.000000000000001E-3</v>
      </c>
      <c r="BD213">
        <f t="shared" si="246"/>
        <v>4.000000000000001E-3</v>
      </c>
      <c r="BE213">
        <f t="shared" si="247"/>
        <v>1226.8235956131616</v>
      </c>
      <c r="BF213">
        <f t="shared" si="248"/>
        <v>504.43717832953013</v>
      </c>
      <c r="BG213">
        <f t="shared" si="249"/>
        <v>179.26918206151026</v>
      </c>
      <c r="BH213">
        <f t="shared" si="251"/>
        <v>1572.3790700079569</v>
      </c>
      <c r="BI213">
        <f t="shared" si="252"/>
        <v>188.62886539279978</v>
      </c>
      <c r="BJ213">
        <f t="shared" si="253"/>
        <v>32.51866353382858</v>
      </c>
      <c r="BK213" s="7">
        <f t="shared" si="254"/>
        <v>3.5911118260415681E-2</v>
      </c>
      <c r="BL213" s="8">
        <f>BL$3*temperature!$I323+BL$4*temperature!$I323^2</f>
        <v>-44.169506009767275</v>
      </c>
      <c r="BM213" s="8">
        <f>BM$3*temperature!$I323+BM$4*temperature!$I323^2</f>
        <v>-37.104678930039199</v>
      </c>
      <c r="BN213" s="8">
        <f>BN$3*temperature!$I323+BN$4*temperature!$I323^2</f>
        <v>-31.435052124935545</v>
      </c>
      <c r="BO213" s="8"/>
      <c r="BP213" s="8"/>
      <c r="BQ213" s="8"/>
    </row>
    <row r="214" spans="1:69" x14ac:dyDescent="0.3">
      <c r="A214">
        <f t="shared" si="201"/>
        <v>2168</v>
      </c>
      <c r="B214" s="4">
        <f t="shared" si="202"/>
        <v>1165.3783096688092</v>
      </c>
      <c r="C214" s="4">
        <f t="shared" si="203"/>
        <v>2964.0327874967165</v>
      </c>
      <c r="D214" s="4">
        <f t="shared" si="204"/>
        <v>4369.5436700527534</v>
      </c>
      <c r="E214" s="11">
        <f t="shared" si="205"/>
        <v>1.2415311135339547E-6</v>
      </c>
      <c r="F214" s="11">
        <f t="shared" si="206"/>
        <v>2.4458995451274582E-6</v>
      </c>
      <c r="G214" s="11">
        <f t="shared" si="207"/>
        <v>4.9932169155007705E-6</v>
      </c>
      <c r="H214" s="4">
        <f t="shared" si="208"/>
        <v>308365.89758231776</v>
      </c>
      <c r="I214" s="4">
        <f t="shared" si="209"/>
        <v>126969.01966641354</v>
      </c>
      <c r="J214" s="4">
        <f t="shared" si="210"/>
        <v>45094.645974806961</v>
      </c>
      <c r="K214" s="4">
        <f t="shared" si="211"/>
        <v>264605.83230689506</v>
      </c>
      <c r="L214" s="4">
        <f t="shared" si="212"/>
        <v>42836.577315207651</v>
      </c>
      <c r="M214" s="4">
        <f t="shared" si="213"/>
        <v>10320.218626917291</v>
      </c>
      <c r="N214" s="11">
        <f t="shared" si="214"/>
        <v>5.4110985135302769E-3</v>
      </c>
      <c r="O214" s="11">
        <f t="shared" si="215"/>
        <v>6.8148389392643782E-3</v>
      </c>
      <c r="P214" s="11">
        <f t="shared" si="216"/>
        <v>6.183445252950559E-3</v>
      </c>
      <c r="Q214" s="4">
        <f t="shared" si="217"/>
        <v>7882.8603116856057</v>
      </c>
      <c r="R214" s="4">
        <f t="shared" si="218"/>
        <v>10976.433005015497</v>
      </c>
      <c r="S214" s="4">
        <f t="shared" si="219"/>
        <v>6309.7522700919963</v>
      </c>
      <c r="T214" s="4">
        <f t="shared" si="220"/>
        <v>25.563333603000927</v>
      </c>
      <c r="U214" s="4">
        <f t="shared" si="221"/>
        <v>86.44969484567136</v>
      </c>
      <c r="V214" s="4">
        <f t="shared" si="222"/>
        <v>139.92242612608752</v>
      </c>
      <c r="W214" s="11">
        <f t="shared" si="223"/>
        <v>-1.0734613539272964E-2</v>
      </c>
      <c r="X214" s="11">
        <f t="shared" si="224"/>
        <v>-1.217998157191269E-2</v>
      </c>
      <c r="Y214" s="11">
        <f t="shared" si="225"/>
        <v>-9.7425357312937999E-3</v>
      </c>
      <c r="Z214" s="4">
        <f t="shared" si="238"/>
        <v>7729.3481652150431</v>
      </c>
      <c r="AA214" s="4">
        <f t="shared" si="239"/>
        <v>26606.392911976247</v>
      </c>
      <c r="AB214" s="4">
        <f t="shared" si="240"/>
        <v>55470.251346159021</v>
      </c>
      <c r="AC214" s="12">
        <f t="shared" si="226"/>
        <v>1.2190628048410546</v>
      </c>
      <c r="AD214" s="12">
        <f t="shared" si="227"/>
        <v>3.013445041259168</v>
      </c>
      <c r="AE214" s="12">
        <f t="shared" si="228"/>
        <v>10.949273372067744</v>
      </c>
      <c r="AF214" s="11">
        <f t="shared" si="229"/>
        <v>-4.0504037456468023E-3</v>
      </c>
      <c r="AG214" s="11">
        <f t="shared" si="230"/>
        <v>2.9673830763510267E-4</v>
      </c>
      <c r="AH214" s="11">
        <f t="shared" si="231"/>
        <v>9.7937136394747881E-3</v>
      </c>
      <c r="AI214" s="1">
        <f t="shared" si="195"/>
        <v>582276.05430391617</v>
      </c>
      <c r="AJ214" s="1">
        <f t="shared" si="196"/>
        <v>236346.16275710915</v>
      </c>
      <c r="AK214" s="1">
        <f t="shared" si="197"/>
        <v>84475.811518725764</v>
      </c>
      <c r="AL214" s="10">
        <f t="shared" si="232"/>
        <v>76.666859576031698</v>
      </c>
      <c r="AM214" s="10">
        <f t="shared" si="233"/>
        <v>17.915226947678047</v>
      </c>
      <c r="AN214" s="10">
        <f t="shared" si="234"/>
        <v>5.7302068768483823</v>
      </c>
      <c r="AO214" s="7">
        <f t="shared" si="235"/>
        <v>4.2137912408855204E-3</v>
      </c>
      <c r="AP214" s="7">
        <f t="shared" si="236"/>
        <v>5.3082655906844384E-3</v>
      </c>
      <c r="AQ214" s="7">
        <f t="shared" si="237"/>
        <v>4.8152666573713946E-3</v>
      </c>
      <c r="AR214" s="1">
        <f t="shared" si="243"/>
        <v>308365.89758231776</v>
      </c>
      <c r="AS214" s="1">
        <f t="shared" si="241"/>
        <v>126969.01966641354</v>
      </c>
      <c r="AT214" s="1">
        <f t="shared" si="242"/>
        <v>45094.645974806961</v>
      </c>
      <c r="AU214" s="1">
        <f t="shared" si="198"/>
        <v>61673.179516463555</v>
      </c>
      <c r="AV214" s="1">
        <f t="shared" si="199"/>
        <v>25393.80393328271</v>
      </c>
      <c r="AW214" s="1">
        <f t="shared" si="200"/>
        <v>9018.9291949613926</v>
      </c>
      <c r="AX214">
        <v>0.2</v>
      </c>
      <c r="AY214">
        <v>0.2</v>
      </c>
      <c r="AZ214">
        <v>0.2</v>
      </c>
      <c r="BA214">
        <f t="shared" si="244"/>
        <v>0.19999999999999998</v>
      </c>
      <c r="BB214">
        <f t="shared" si="250"/>
        <v>4.000000000000001E-3</v>
      </c>
      <c r="BC214">
        <f t="shared" si="245"/>
        <v>4.000000000000001E-3</v>
      </c>
      <c r="BD214">
        <f t="shared" si="246"/>
        <v>4.000000000000001E-3</v>
      </c>
      <c r="BE214">
        <f t="shared" si="247"/>
        <v>1233.4635903292713</v>
      </c>
      <c r="BF214">
        <f t="shared" si="248"/>
        <v>507.87607866565429</v>
      </c>
      <c r="BG214">
        <f t="shared" si="249"/>
        <v>180.37858389922789</v>
      </c>
      <c r="BH214">
        <f t="shared" si="251"/>
        <v>1595.8183846347079</v>
      </c>
      <c r="BI214">
        <f t="shared" si="252"/>
        <v>190.88498029247916</v>
      </c>
      <c r="BJ214">
        <f t="shared" si="253"/>
        <v>32.518075819340595</v>
      </c>
      <c r="BK214" s="7">
        <f t="shared" si="254"/>
        <v>3.5852510788392439E-2</v>
      </c>
      <c r="BL214" s="8">
        <f>BL$3*temperature!$I324+BL$4*temperature!$I324^2</f>
        <v>-44.785925613049173</v>
      </c>
      <c r="BM214" s="8">
        <f>BM$3*temperature!$I324+BM$4*temperature!$I324^2</f>
        <v>-37.582471417880868</v>
      </c>
      <c r="BN214" s="8">
        <f>BN$3*temperature!$I324+BN$4*temperature!$I324^2</f>
        <v>-31.808515164027483</v>
      </c>
      <c r="BO214" s="8"/>
      <c r="BP214" s="8"/>
      <c r="BQ214" s="8"/>
    </row>
    <row r="215" spans="1:69" x14ac:dyDescent="0.3">
      <c r="A215">
        <f t="shared" si="201"/>
        <v>2169</v>
      </c>
      <c r="B215" s="4">
        <f t="shared" si="202"/>
        <v>1165.3796841795681</v>
      </c>
      <c r="C215" s="4">
        <f t="shared" si="203"/>
        <v>2964.0396747368409</v>
      </c>
      <c r="D215" s="4">
        <f t="shared" si="204"/>
        <v>4369.5643972281514</v>
      </c>
      <c r="E215" s="11">
        <f t="shared" si="205"/>
        <v>1.179454557857257E-6</v>
      </c>
      <c r="F215" s="11">
        <f t="shared" si="206"/>
        <v>2.3236045678710851E-6</v>
      </c>
      <c r="G215" s="11">
        <f t="shared" si="207"/>
        <v>4.7435560697257315E-6</v>
      </c>
      <c r="H215" s="4">
        <f t="shared" si="208"/>
        <v>310018.19013333</v>
      </c>
      <c r="I215" s="4">
        <f t="shared" si="209"/>
        <v>127825.94567841233</v>
      </c>
      <c r="J215" s="4">
        <f t="shared" si="210"/>
        <v>45370.914203276603</v>
      </c>
      <c r="K215" s="4">
        <f t="shared" si="211"/>
        <v>266023.33500569302</v>
      </c>
      <c r="L215" s="4">
        <f t="shared" si="212"/>
        <v>43125.585250393524</v>
      </c>
      <c r="M215" s="4">
        <f t="shared" si="213"/>
        <v>10383.395249205574</v>
      </c>
      <c r="N215" s="11">
        <f t="shared" si="214"/>
        <v>5.3570349770444281E-3</v>
      </c>
      <c r="O215" s="11">
        <f t="shared" si="215"/>
        <v>6.7467560038525498E-3</v>
      </c>
      <c r="P215" s="11">
        <f t="shared" si="216"/>
        <v>6.1216360401035175E-3</v>
      </c>
      <c r="Q215" s="4">
        <f t="shared" si="217"/>
        <v>7840.0255486056412</v>
      </c>
      <c r="R215" s="4">
        <f t="shared" si="218"/>
        <v>10915.918940411342</v>
      </c>
      <c r="S215" s="4">
        <f t="shared" si="219"/>
        <v>6286.5587952960213</v>
      </c>
      <c r="T215" s="4">
        <f t="shared" si="220"/>
        <v>25.288921095997203</v>
      </c>
      <c r="U215" s="4">
        <f t="shared" si="221"/>
        <v>85.396739155553604</v>
      </c>
      <c r="V215" s="4">
        <f t="shared" si="222"/>
        <v>138.5592268899448</v>
      </c>
      <c r="W215" s="11">
        <f t="shared" si="223"/>
        <v>-1.0734613539272964E-2</v>
      </c>
      <c r="X215" s="11">
        <f t="shared" si="224"/>
        <v>-1.217998157191269E-2</v>
      </c>
      <c r="Y215" s="11">
        <f t="shared" si="225"/>
        <v>-9.7425357312937999E-3</v>
      </c>
      <c r="Z215" s="4">
        <f t="shared" si="238"/>
        <v>7656.622903649115</v>
      </c>
      <c r="AA215" s="4">
        <f t="shared" si="239"/>
        <v>26469.354229088931</v>
      </c>
      <c r="AB215" s="4">
        <f t="shared" si="240"/>
        <v>55811.058234279335</v>
      </c>
      <c r="AC215" s="12">
        <f t="shared" si="226"/>
        <v>1.2141251082901476</v>
      </c>
      <c r="AD215" s="12">
        <f t="shared" si="227"/>
        <v>3.0143392458408624</v>
      </c>
      <c r="AE215" s="12">
        <f t="shared" si="228"/>
        <v>11.056507420034102</v>
      </c>
      <c r="AF215" s="11">
        <f t="shared" si="229"/>
        <v>-4.0504037456468023E-3</v>
      </c>
      <c r="AG215" s="11">
        <f t="shared" si="230"/>
        <v>2.9673830763510267E-4</v>
      </c>
      <c r="AH215" s="11">
        <f t="shared" si="231"/>
        <v>9.7937136394747881E-3</v>
      </c>
      <c r="AI215" s="1">
        <f t="shared" si="195"/>
        <v>585721.62838998809</v>
      </c>
      <c r="AJ215" s="1">
        <f t="shared" si="196"/>
        <v>238105.35041468096</v>
      </c>
      <c r="AK215" s="1">
        <f t="shared" si="197"/>
        <v>85047.159561814595</v>
      </c>
      <c r="AL215" s="10">
        <f t="shared" si="232"/>
        <v>76.986687135965894</v>
      </c>
      <c r="AM215" s="10">
        <f t="shared" si="233"/>
        <v>18.009374742606152</v>
      </c>
      <c r="AN215" s="10">
        <f t="shared" si="234"/>
        <v>5.7575234262211712</v>
      </c>
      <c r="AO215" s="7">
        <f t="shared" si="235"/>
        <v>4.1716533284766651E-3</v>
      </c>
      <c r="AP215" s="7">
        <f t="shared" si="236"/>
        <v>5.2551829347775936E-3</v>
      </c>
      <c r="AQ215" s="7">
        <f t="shared" si="237"/>
        <v>4.7671139907976808E-3</v>
      </c>
      <c r="AR215" s="1">
        <f t="shared" si="243"/>
        <v>310018.19013333</v>
      </c>
      <c r="AS215" s="1">
        <f t="shared" si="241"/>
        <v>127825.94567841233</v>
      </c>
      <c r="AT215" s="1">
        <f t="shared" si="242"/>
        <v>45370.914203276603</v>
      </c>
      <c r="AU215" s="1">
        <f t="shared" si="198"/>
        <v>62003.638026666005</v>
      </c>
      <c r="AV215" s="1">
        <f t="shared" si="199"/>
        <v>25565.189135682467</v>
      </c>
      <c r="AW215" s="1">
        <f t="shared" si="200"/>
        <v>9074.1828406553213</v>
      </c>
      <c r="AX215">
        <v>0.2</v>
      </c>
      <c r="AY215">
        <v>0.2</v>
      </c>
      <c r="AZ215">
        <v>0.2</v>
      </c>
      <c r="BA215">
        <f t="shared" si="244"/>
        <v>0.2</v>
      </c>
      <c r="BB215">
        <f t="shared" si="250"/>
        <v>4.000000000000001E-3</v>
      </c>
      <c r="BC215">
        <f t="shared" si="245"/>
        <v>4.000000000000001E-3</v>
      </c>
      <c r="BD215">
        <f t="shared" si="246"/>
        <v>4.000000000000001E-3</v>
      </c>
      <c r="BE215">
        <f t="shared" si="247"/>
        <v>1240.0727605333202</v>
      </c>
      <c r="BF215">
        <f t="shared" si="248"/>
        <v>511.30378271364947</v>
      </c>
      <c r="BG215">
        <f t="shared" si="249"/>
        <v>181.48365681310645</v>
      </c>
      <c r="BH215">
        <f t="shared" si="251"/>
        <v>1619.6079866259402</v>
      </c>
      <c r="BI215">
        <f t="shared" si="252"/>
        <v>193.16821192099343</v>
      </c>
      <c r="BJ215">
        <f t="shared" si="253"/>
        <v>32.517508636243456</v>
      </c>
      <c r="BK215" s="7">
        <f t="shared" si="254"/>
        <v>3.5794478152475023E-2</v>
      </c>
      <c r="BL215" s="8">
        <f>BL$3*temperature!$I325+BL$4*temperature!$I325^2</f>
        <v>-45.403734499055332</v>
      </c>
      <c r="BM215" s="8">
        <f>BM$3*temperature!$I325+BM$4*temperature!$I325^2</f>
        <v>-38.061198272904825</v>
      </c>
      <c r="BN215" s="8">
        <f>BN$3*temperature!$I325+BN$4*temperature!$I325^2</f>
        <v>-32.182587724142614</v>
      </c>
      <c r="BO215" s="8"/>
      <c r="BP215" s="8"/>
      <c r="BQ215" s="8"/>
    </row>
    <row r="216" spans="1:69" x14ac:dyDescent="0.3">
      <c r="A216">
        <f t="shared" si="201"/>
        <v>2170</v>
      </c>
      <c r="B216" s="4">
        <f t="shared" si="202"/>
        <v>1165.3809899663293</v>
      </c>
      <c r="C216" s="4">
        <f t="shared" si="203"/>
        <v>2964.0462176301621</v>
      </c>
      <c r="D216" s="4">
        <f t="shared" si="204"/>
        <v>4369.5840881381846</v>
      </c>
      <c r="E216" s="11">
        <f t="shared" si="205"/>
        <v>1.120481829964394E-6</v>
      </c>
      <c r="F216" s="11">
        <f t="shared" si="206"/>
        <v>2.2074243394775306E-6</v>
      </c>
      <c r="G216" s="11">
        <f t="shared" si="207"/>
        <v>4.5063782662394447E-6</v>
      </c>
      <c r="H216" s="4">
        <f t="shared" si="208"/>
        <v>311662.72442810994</v>
      </c>
      <c r="I216" s="4">
        <f t="shared" si="209"/>
        <v>128680.02441380144</v>
      </c>
      <c r="J216" s="4">
        <f t="shared" si="210"/>
        <v>45646.087878906001</v>
      </c>
      <c r="K216" s="4">
        <f t="shared" si="211"/>
        <v>267434.19286178221</v>
      </c>
      <c r="L216" s="4">
        <f t="shared" si="212"/>
        <v>43413.636281516796</v>
      </c>
      <c r="M216" s="4">
        <f t="shared" si="213"/>
        <v>10446.323255986388</v>
      </c>
      <c r="N216" s="11">
        <f t="shared" si="214"/>
        <v>5.3035116489272838E-3</v>
      </c>
      <c r="O216" s="11">
        <f t="shared" si="215"/>
        <v>6.6793535542950533E-3</v>
      </c>
      <c r="P216" s="11">
        <f t="shared" si="216"/>
        <v>6.0604460555067075E-3</v>
      </c>
      <c r="Q216" s="4">
        <f t="shared" si="217"/>
        <v>7797.007965769757</v>
      </c>
      <c r="R216" s="4">
        <f t="shared" si="218"/>
        <v>10855.010434340202</v>
      </c>
      <c r="S216" s="4">
        <f t="shared" si="219"/>
        <v>6263.0681614035584</v>
      </c>
      <c r="T216" s="4">
        <f t="shared" si="220"/>
        <v>25.017454301206506</v>
      </c>
      <c r="U216" s="4">
        <f t="shared" si="221"/>
        <v>84.356608446337532</v>
      </c>
      <c r="V216" s="4">
        <f t="shared" si="222"/>
        <v>137.20930867106907</v>
      </c>
      <c r="W216" s="11">
        <f t="shared" si="223"/>
        <v>-1.0734613539272964E-2</v>
      </c>
      <c r="X216" s="11">
        <f t="shared" si="224"/>
        <v>-1.217998157191269E-2</v>
      </c>
      <c r="Y216" s="11">
        <f t="shared" si="225"/>
        <v>-9.7425357312937999E-3</v>
      </c>
      <c r="Z216" s="4">
        <f t="shared" si="238"/>
        <v>7584.1735991755522</v>
      </c>
      <c r="AA216" s="4">
        <f t="shared" si="239"/>
        <v>26331.237462169014</v>
      </c>
      <c r="AB216" s="4">
        <f t="shared" si="240"/>
        <v>56150.49550485576</v>
      </c>
      <c r="AC216" s="12">
        <f t="shared" si="226"/>
        <v>1.2092074114038454</v>
      </c>
      <c r="AD216" s="12">
        <f t="shared" si="227"/>
        <v>3.0152337157673115</v>
      </c>
      <c r="AE216" s="12">
        <f t="shared" si="228"/>
        <v>11.164791687558644</v>
      </c>
      <c r="AF216" s="11">
        <f t="shared" si="229"/>
        <v>-4.0504037456468023E-3</v>
      </c>
      <c r="AG216" s="11">
        <f t="shared" si="230"/>
        <v>2.9673830763510267E-4</v>
      </c>
      <c r="AH216" s="11">
        <f t="shared" si="231"/>
        <v>9.7937136394747881E-3</v>
      </c>
      <c r="AI216" s="1">
        <f t="shared" si="195"/>
        <v>589153.10357765527</v>
      </c>
      <c r="AJ216" s="1">
        <f t="shared" si="196"/>
        <v>239860.00450889533</v>
      </c>
      <c r="AK216" s="1">
        <f t="shared" si="197"/>
        <v>85616.626446288457</v>
      </c>
      <c r="AL216" s="10">
        <f t="shared" si="232"/>
        <v>77.304637287908648</v>
      </c>
      <c r="AM216" s="10">
        <f t="shared" si="233"/>
        <v>18.103070875831378</v>
      </c>
      <c r="AN216" s="10">
        <f t="shared" si="234"/>
        <v>5.7846957289938805</v>
      </c>
      <c r="AO216" s="7">
        <f t="shared" si="235"/>
        <v>4.1299367951918983E-3</v>
      </c>
      <c r="AP216" s="7">
        <f t="shared" si="236"/>
        <v>5.2026311054298177E-3</v>
      </c>
      <c r="AQ216" s="7">
        <f t="shared" si="237"/>
        <v>4.7194428508897041E-3</v>
      </c>
      <c r="AR216" s="1">
        <f t="shared" si="243"/>
        <v>311662.72442810994</v>
      </c>
      <c r="AS216" s="1">
        <f t="shared" si="241"/>
        <v>128680.02441380144</v>
      </c>
      <c r="AT216" s="1">
        <f t="shared" si="242"/>
        <v>45646.087878906001</v>
      </c>
      <c r="AU216" s="1">
        <f t="shared" si="198"/>
        <v>62332.544885621988</v>
      </c>
      <c r="AV216" s="1">
        <f t="shared" si="199"/>
        <v>25736.004882760288</v>
      </c>
      <c r="AW216" s="1">
        <f t="shared" si="200"/>
        <v>9129.2175757812001</v>
      </c>
      <c r="AX216">
        <v>0.2</v>
      </c>
      <c r="AY216">
        <v>0.2</v>
      </c>
      <c r="AZ216">
        <v>0.2</v>
      </c>
      <c r="BA216">
        <f t="shared" si="244"/>
        <v>0.19999999999999998</v>
      </c>
      <c r="BB216">
        <f t="shared" si="250"/>
        <v>4.000000000000001E-3</v>
      </c>
      <c r="BC216">
        <f t="shared" si="245"/>
        <v>4.000000000000001E-3</v>
      </c>
      <c r="BD216">
        <f t="shared" si="246"/>
        <v>4.000000000000001E-3</v>
      </c>
      <c r="BE216">
        <f t="shared" si="247"/>
        <v>1246.6508977124402</v>
      </c>
      <c r="BF216">
        <f t="shared" si="248"/>
        <v>514.7200976552059</v>
      </c>
      <c r="BG216">
        <f t="shared" si="249"/>
        <v>182.58435151562404</v>
      </c>
      <c r="BH216">
        <f t="shared" si="251"/>
        <v>1643.7531148389837</v>
      </c>
      <c r="BI216">
        <f t="shared" si="252"/>
        <v>195.47888639670725</v>
      </c>
      <c r="BJ216">
        <f t="shared" si="253"/>
        <v>32.516961760352515</v>
      </c>
      <c r="BK216" s="7">
        <f t="shared" si="254"/>
        <v>3.5737014900804248E-2</v>
      </c>
      <c r="BL216" s="8">
        <f>BL$3*temperature!$I326+BL$4*temperature!$I326^2</f>
        <v>-46.022885202497733</v>
      </c>
      <c r="BM216" s="8">
        <f>BM$3*temperature!$I326+BM$4*temperature!$I326^2</f>
        <v>-38.540824459376708</v>
      </c>
      <c r="BN216" s="8">
        <f>BN$3*temperature!$I326+BN$4*temperature!$I326^2</f>
        <v>-32.557243908112724</v>
      </c>
      <c r="BO216" s="8"/>
      <c r="BP216" s="8"/>
      <c r="BQ216" s="8"/>
    </row>
    <row r="217" spans="1:69" x14ac:dyDescent="0.3">
      <c r="A217">
        <f t="shared" si="201"/>
        <v>2171</v>
      </c>
      <c r="B217" s="4">
        <f t="shared" si="202"/>
        <v>1165.3822304651421</v>
      </c>
      <c r="C217" s="4">
        <f t="shared" si="203"/>
        <v>2964.0524333925382</v>
      </c>
      <c r="D217" s="4">
        <f t="shared" si="204"/>
        <v>4369.6027945870137</v>
      </c>
      <c r="E217" s="11">
        <f t="shared" si="205"/>
        <v>1.0644577384661743E-6</v>
      </c>
      <c r="F217" s="11">
        <f t="shared" si="206"/>
        <v>2.097053122503654E-6</v>
      </c>
      <c r="G217" s="11">
        <f t="shared" si="207"/>
        <v>4.2810593529274726E-6</v>
      </c>
      <c r="H217" s="4">
        <f t="shared" si="208"/>
        <v>313299.45026021014</v>
      </c>
      <c r="I217" s="4">
        <f t="shared" si="209"/>
        <v>129531.2087617363</v>
      </c>
      <c r="J217" s="4">
        <f t="shared" si="210"/>
        <v>45920.15501312921</v>
      </c>
      <c r="K217" s="4">
        <f t="shared" si="211"/>
        <v>268838.36227291892</v>
      </c>
      <c r="L217" s="4">
        <f t="shared" si="212"/>
        <v>43700.714367417568</v>
      </c>
      <c r="M217" s="4">
        <f t="shared" si="213"/>
        <v>10508.999827172915</v>
      </c>
      <c r="N217" s="11">
        <f t="shared" si="214"/>
        <v>5.2505231141570796E-3</v>
      </c>
      <c r="O217" s="11">
        <f t="shared" si="215"/>
        <v>6.612624753181473E-3</v>
      </c>
      <c r="P217" s="11">
        <f t="shared" si="216"/>
        <v>5.99986901138716E-3</v>
      </c>
      <c r="Q217" s="4">
        <f t="shared" si="217"/>
        <v>7753.8172650553961</v>
      </c>
      <c r="R217" s="4">
        <f t="shared" si="218"/>
        <v>10793.725072523095</v>
      </c>
      <c r="S217" s="4">
        <f t="shared" si="219"/>
        <v>6239.2881942806789</v>
      </c>
      <c r="T217" s="4">
        <f t="shared" si="220"/>
        <v>24.748901597546631</v>
      </c>
      <c r="U217" s="4">
        <f t="shared" si="221"/>
        <v>83.329146509992086</v>
      </c>
      <c r="V217" s="4">
        <f t="shared" si="222"/>
        <v>135.87254207867505</v>
      </c>
      <c r="W217" s="11">
        <f t="shared" si="223"/>
        <v>-1.0734613539272964E-2</v>
      </c>
      <c r="X217" s="11">
        <f t="shared" si="224"/>
        <v>-1.217998157191269E-2</v>
      </c>
      <c r="Y217" s="11">
        <f t="shared" si="225"/>
        <v>-9.7425357312937999E-3</v>
      </c>
      <c r="Z217" s="4">
        <f t="shared" si="238"/>
        <v>7512.0094424976742</v>
      </c>
      <c r="AA217" s="4">
        <f t="shared" si="239"/>
        <v>26192.084646550502</v>
      </c>
      <c r="AB217" s="4">
        <f t="shared" si="240"/>
        <v>56488.548088912925</v>
      </c>
      <c r="AC217" s="12">
        <f t="shared" si="226"/>
        <v>1.2043096331754313</v>
      </c>
      <c r="AD217" s="12">
        <f t="shared" si="227"/>
        <v>3.0161284511172526</v>
      </c>
      <c r="AE217" s="12">
        <f t="shared" si="228"/>
        <v>11.274136460190983</v>
      </c>
      <c r="AF217" s="11">
        <f t="shared" si="229"/>
        <v>-4.0504037456468023E-3</v>
      </c>
      <c r="AG217" s="11">
        <f t="shared" si="230"/>
        <v>2.9673830763510267E-4</v>
      </c>
      <c r="AH217" s="11">
        <f t="shared" si="231"/>
        <v>9.7937136394747881E-3</v>
      </c>
      <c r="AI217" s="1">
        <f t="shared" si="195"/>
        <v>592570.33810551174</v>
      </c>
      <c r="AJ217" s="1">
        <f t="shared" si="196"/>
        <v>241610.0089407661</v>
      </c>
      <c r="AK217" s="1">
        <f t="shared" si="197"/>
        <v>86184.181377440807</v>
      </c>
      <c r="AL217" s="10">
        <f t="shared" si="232"/>
        <v>77.6207079212232</v>
      </c>
      <c r="AM217" s="10">
        <f t="shared" si="233"/>
        <v>18.196312639477355</v>
      </c>
      <c r="AN217" s="10">
        <f t="shared" si="234"/>
        <v>5.8117232644876253</v>
      </c>
      <c r="AO217" s="7">
        <f t="shared" si="235"/>
        <v>4.0886374272399795E-3</v>
      </c>
      <c r="AP217" s="7">
        <f t="shared" si="236"/>
        <v>5.1506047943755198E-3</v>
      </c>
      <c r="AQ217" s="7">
        <f t="shared" si="237"/>
        <v>4.6722484223808069E-3</v>
      </c>
      <c r="AR217" s="1">
        <f t="shared" si="243"/>
        <v>313299.45026021014</v>
      </c>
      <c r="AS217" s="1">
        <f t="shared" si="241"/>
        <v>129531.2087617363</v>
      </c>
      <c r="AT217" s="1">
        <f t="shared" si="242"/>
        <v>45920.15501312921</v>
      </c>
      <c r="AU217" s="1">
        <f t="shared" si="198"/>
        <v>62659.890052042028</v>
      </c>
      <c r="AV217" s="1">
        <f t="shared" si="199"/>
        <v>25906.241752347261</v>
      </c>
      <c r="AW217" s="1">
        <f t="shared" si="200"/>
        <v>9184.031002625843</v>
      </c>
      <c r="AX217">
        <v>0.2</v>
      </c>
      <c r="AY217">
        <v>0.2</v>
      </c>
      <c r="AZ217">
        <v>0.2</v>
      </c>
      <c r="BA217">
        <f t="shared" si="244"/>
        <v>0.2</v>
      </c>
      <c r="BB217">
        <f t="shared" si="250"/>
        <v>4.000000000000001E-3</v>
      </c>
      <c r="BC217">
        <f t="shared" si="245"/>
        <v>4.000000000000001E-3</v>
      </c>
      <c r="BD217">
        <f t="shared" si="246"/>
        <v>4.000000000000001E-3</v>
      </c>
      <c r="BE217">
        <f t="shared" si="247"/>
        <v>1253.1978010408409</v>
      </c>
      <c r="BF217">
        <f t="shared" si="248"/>
        <v>518.12483504694535</v>
      </c>
      <c r="BG217">
        <f t="shared" si="249"/>
        <v>183.68062005251687</v>
      </c>
      <c r="BH217">
        <f t="shared" si="251"/>
        <v>1668.2590865116963</v>
      </c>
      <c r="BI217">
        <f t="shared" si="252"/>
        <v>197.81733376277185</v>
      </c>
      <c r="BJ217">
        <f t="shared" si="253"/>
        <v>32.516434970749067</v>
      </c>
      <c r="BK217" s="7">
        <f t="shared" si="254"/>
        <v>3.5680115626069958E-2</v>
      </c>
      <c r="BL217" s="8">
        <f>BL$3*temperature!$I327+BL$4*temperature!$I327^2</f>
        <v>-46.643330994431565</v>
      </c>
      <c r="BM217" s="8">
        <f>BM$3*temperature!$I327+BM$4*temperature!$I327^2</f>
        <v>-39.021315503967656</v>
      </c>
      <c r="BN217" s="8">
        <f>BN$3*temperature!$I327+BN$4*temperature!$I327^2</f>
        <v>-32.932458251296794</v>
      </c>
      <c r="BO217" s="8"/>
      <c r="BP217" s="8"/>
      <c r="BQ217" s="8"/>
    </row>
    <row r="218" spans="1:69" x14ac:dyDescent="0.3">
      <c r="A218">
        <f t="shared" si="201"/>
        <v>2172</v>
      </c>
      <c r="B218" s="4">
        <f t="shared" si="202"/>
        <v>1165.383408940269</v>
      </c>
      <c r="C218" s="4">
        <f t="shared" si="203"/>
        <v>2964.0583383791782</v>
      </c>
      <c r="D218" s="4">
        <f t="shared" si="204"/>
        <v>4369.6205657894798</v>
      </c>
      <c r="E218" s="11">
        <f t="shared" si="205"/>
        <v>1.0112348515428656E-6</v>
      </c>
      <c r="F218" s="11">
        <f t="shared" si="206"/>
        <v>1.9922004663784712E-6</v>
      </c>
      <c r="G218" s="11">
        <f t="shared" si="207"/>
        <v>4.0670063852810989E-6</v>
      </c>
      <c r="H218" s="4">
        <f t="shared" si="208"/>
        <v>314928.31932408281</v>
      </c>
      <c r="I218" s="4">
        <f t="shared" si="209"/>
        <v>130379.45270032254</v>
      </c>
      <c r="J218" s="4">
        <f t="shared" si="210"/>
        <v>46193.103948530486</v>
      </c>
      <c r="K218" s="4">
        <f t="shared" si="211"/>
        <v>270235.80128917407</v>
      </c>
      <c r="L218" s="4">
        <f t="shared" si="212"/>
        <v>43986.803839905966</v>
      </c>
      <c r="M218" s="4">
        <f t="shared" si="213"/>
        <v>10571.422221458848</v>
      </c>
      <c r="N218" s="11">
        <f t="shared" si="214"/>
        <v>5.1980640130386835E-3</v>
      </c>
      <c r="O218" s="11">
        <f t="shared" si="215"/>
        <v>6.5465628338035042E-3</v>
      </c>
      <c r="P218" s="11">
        <f t="shared" si="216"/>
        <v>5.9398986880301319E-3</v>
      </c>
      <c r="Q218" s="4">
        <f t="shared" si="217"/>
        <v>7710.4630119661388</v>
      </c>
      <c r="R218" s="4">
        <f t="shared" si="218"/>
        <v>10732.080220443662</v>
      </c>
      <c r="S218" s="4">
        <f t="shared" si="219"/>
        <v>6215.2266575518734</v>
      </c>
      <c r="T218" s="4">
        <f t="shared" si="220"/>
        <v>24.483231703375473</v>
      </c>
      <c r="U218" s="4">
        <f t="shared" si="221"/>
        <v>82.314199041097169</v>
      </c>
      <c r="V218" s="4">
        <f t="shared" si="222"/>
        <v>134.54879898257184</v>
      </c>
      <c r="W218" s="11">
        <f t="shared" si="223"/>
        <v>-1.0734613539272964E-2</v>
      </c>
      <c r="X218" s="11">
        <f t="shared" si="224"/>
        <v>-1.217998157191269E-2</v>
      </c>
      <c r="Y218" s="11">
        <f t="shared" si="225"/>
        <v>-9.7425357312937999E-3</v>
      </c>
      <c r="Z218" s="4">
        <f t="shared" si="238"/>
        <v>7440.1393350932476</v>
      </c>
      <c r="AA218" s="4">
        <f t="shared" si="239"/>
        <v>26051.937342330242</v>
      </c>
      <c r="AB218" s="4">
        <f t="shared" si="240"/>
        <v>56825.201332627425</v>
      </c>
      <c r="AC218" s="12">
        <f t="shared" si="226"/>
        <v>1.1994316929262989</v>
      </c>
      <c r="AD218" s="12">
        <f t="shared" si="227"/>
        <v>3.0170234519694472</v>
      </c>
      <c r="AE218" s="12">
        <f t="shared" si="228"/>
        <v>11.384552124214455</v>
      </c>
      <c r="AF218" s="11">
        <f t="shared" si="229"/>
        <v>-4.0504037456468023E-3</v>
      </c>
      <c r="AG218" s="11">
        <f t="shared" si="230"/>
        <v>2.9673830763510267E-4</v>
      </c>
      <c r="AH218" s="11">
        <f t="shared" si="231"/>
        <v>9.7937136394747881E-3</v>
      </c>
      <c r="AI218" s="1">
        <f t="shared" si="195"/>
        <v>595973.19434700254</v>
      </c>
      <c r="AJ218" s="1">
        <f t="shared" si="196"/>
        <v>243355.24979903677</v>
      </c>
      <c r="AK218" s="1">
        <f t="shared" si="197"/>
        <v>86749.794242322561</v>
      </c>
      <c r="AL218" s="10">
        <f t="shared" si="232"/>
        <v>77.934897223443414</v>
      </c>
      <c r="AM218" s="10">
        <f t="shared" si="233"/>
        <v>18.289097434446994</v>
      </c>
      <c r="AN218" s="10">
        <f t="shared" si="234"/>
        <v>5.8386055411929032</v>
      </c>
      <c r="AO218" s="7">
        <f t="shared" si="235"/>
        <v>4.0477510529675796E-3</v>
      </c>
      <c r="AP218" s="7">
        <f t="shared" si="236"/>
        <v>5.0990987464317643E-3</v>
      </c>
      <c r="AQ218" s="7">
        <f t="shared" si="237"/>
        <v>4.6255259381569984E-3</v>
      </c>
      <c r="AR218" s="1">
        <f t="shared" si="243"/>
        <v>314928.31932408281</v>
      </c>
      <c r="AS218" s="1">
        <f t="shared" si="241"/>
        <v>130379.45270032254</v>
      </c>
      <c r="AT218" s="1">
        <f t="shared" si="242"/>
        <v>46193.103948530486</v>
      </c>
      <c r="AU218" s="1">
        <f t="shared" si="198"/>
        <v>62985.663864816568</v>
      </c>
      <c r="AV218" s="1">
        <f t="shared" si="199"/>
        <v>26075.890540064509</v>
      </c>
      <c r="AW218" s="1">
        <f t="shared" si="200"/>
        <v>9238.6207897060976</v>
      </c>
      <c r="AX218">
        <v>0.2</v>
      </c>
      <c r="AY218">
        <v>0.2</v>
      </c>
      <c r="AZ218">
        <v>0.2</v>
      </c>
      <c r="BA218">
        <f t="shared" si="244"/>
        <v>0.2</v>
      </c>
      <c r="BB218">
        <f t="shared" si="250"/>
        <v>4.000000000000001E-3</v>
      </c>
      <c r="BC218">
        <f t="shared" si="245"/>
        <v>4.000000000000001E-3</v>
      </c>
      <c r="BD218">
        <f t="shared" si="246"/>
        <v>4.000000000000001E-3</v>
      </c>
      <c r="BE218">
        <f t="shared" si="247"/>
        <v>1259.7132772963316</v>
      </c>
      <c r="BF218">
        <f t="shared" si="248"/>
        <v>521.51781080129024</v>
      </c>
      <c r="BG218">
        <f t="shared" si="249"/>
        <v>184.772415794122</v>
      </c>
      <c r="BH218">
        <f t="shared" si="251"/>
        <v>1693.131298434942</v>
      </c>
      <c r="BI218">
        <f t="shared" si="252"/>
        <v>200.1838880342718</v>
      </c>
      <c r="BJ218">
        <f t="shared" si="253"/>
        <v>32.515928049696299</v>
      </c>
      <c r="BK218" s="7">
        <f t="shared" si="254"/>
        <v>3.5623774965479277E-2</v>
      </c>
      <c r="BL218" s="8">
        <f>BL$3*temperature!$I328+BL$4*temperature!$I328^2</f>
        <v>-47.265025882189278</v>
      </c>
      <c r="BM218" s="8">
        <f>BM$3*temperature!$I328+BM$4*temperature!$I328^2</f>
        <v>-39.502637495146388</v>
      </c>
      <c r="BN218" s="8">
        <f>BN$3*temperature!$I328+BN$4*temperature!$I328^2</f>
        <v>-33.308205720633687</v>
      </c>
      <c r="BO218" s="8"/>
      <c r="BP218" s="8"/>
      <c r="BQ218" s="8"/>
    </row>
    <row r="219" spans="1:69" x14ac:dyDescent="0.3">
      <c r="A219">
        <f t="shared" si="201"/>
        <v>2173</v>
      </c>
      <c r="B219" s="4">
        <f t="shared" si="202"/>
        <v>1165.3845284927718</v>
      </c>
      <c r="C219" s="4">
        <f t="shared" si="203"/>
        <v>2964.0639481276621</v>
      </c>
      <c r="D219" s="4">
        <f t="shared" si="204"/>
        <v>4369.6374485004844</v>
      </c>
      <c r="E219" s="11">
        <f t="shared" si="205"/>
        <v>9.6067310896572221E-7</v>
      </c>
      <c r="F219" s="11">
        <f t="shared" si="206"/>
        <v>1.8925904430595475E-6</v>
      </c>
      <c r="G219" s="11">
        <f t="shared" si="207"/>
        <v>3.8636560660170436E-6</v>
      </c>
      <c r="H219" s="4">
        <f t="shared" si="208"/>
        <v>316549.28519395686</v>
      </c>
      <c r="I219" s="4">
        <f t="shared" si="209"/>
        <v>131224.71129148078</v>
      </c>
      <c r="J219" s="4">
        <f t="shared" si="210"/>
        <v>46464.923356587577</v>
      </c>
      <c r="K219" s="4">
        <f t="shared" si="211"/>
        <v>271626.4695939974</v>
      </c>
      <c r="L219" s="4">
        <f t="shared" si="212"/>
        <v>44271.889401837201</v>
      </c>
      <c r="M219" s="4">
        <f t="shared" si="213"/>
        <v>10633.587775693566</v>
      </c>
      <c r="N219" s="11">
        <f t="shared" si="214"/>
        <v>5.1461290405974136E-3</v>
      </c>
      <c r="O219" s="11">
        <f t="shared" si="215"/>
        <v>6.481161099334054E-3</v>
      </c>
      <c r="P219" s="11">
        <f t="shared" si="216"/>
        <v>5.880528932855178E-3</v>
      </c>
      <c r="Q219" s="4">
        <f t="shared" si="217"/>
        <v>7666.9546352417401</v>
      </c>
      <c r="R219" s="4">
        <f t="shared" si="218"/>
        <v>10670.093021098264</v>
      </c>
      <c r="S219" s="4">
        <f t="shared" si="219"/>
        <v>6190.8912511421131</v>
      </c>
      <c r="T219" s="4">
        <f t="shared" si="220"/>
        <v>24.220413672847261</v>
      </c>
      <c r="U219" s="4">
        <f t="shared" si="221"/>
        <v>81.311613613669849</v>
      </c>
      <c r="V219" s="4">
        <f t="shared" si="222"/>
        <v>133.23795250088148</v>
      </c>
      <c r="W219" s="11">
        <f t="shared" si="223"/>
        <v>-1.0734613539272964E-2</v>
      </c>
      <c r="X219" s="11">
        <f t="shared" si="224"/>
        <v>-1.217998157191269E-2</v>
      </c>
      <c r="Y219" s="11">
        <f t="shared" si="225"/>
        <v>-9.7425357312937999E-3</v>
      </c>
      <c r="Z219" s="4">
        <f t="shared" si="238"/>
        <v>7368.5718930226758</v>
      </c>
      <c r="AA219" s="4">
        <f t="shared" si="239"/>
        <v>25910.836627740871</v>
      </c>
      <c r="AB219" s="4">
        <f t="shared" si="240"/>
        <v>57160.440994558157</v>
      </c>
      <c r="AC219" s="12">
        <f t="shared" si="226"/>
        <v>1.1945735103046227</v>
      </c>
      <c r="AD219" s="12">
        <f t="shared" si="227"/>
        <v>3.0179187184026799</v>
      </c>
      <c r="AE219" s="12">
        <f t="shared" si="228"/>
        <v>11.496049167632686</v>
      </c>
      <c r="AF219" s="11">
        <f t="shared" si="229"/>
        <v>-4.0504037456468023E-3</v>
      </c>
      <c r="AG219" s="11">
        <f t="shared" si="230"/>
        <v>2.9673830763510267E-4</v>
      </c>
      <c r="AH219" s="11">
        <f t="shared" si="231"/>
        <v>9.7937136394747881E-3</v>
      </c>
      <c r="AI219" s="1">
        <f t="shared" si="195"/>
        <v>599361.5387771189</v>
      </c>
      <c r="AJ219" s="1">
        <f t="shared" si="196"/>
        <v>245095.6153591976</v>
      </c>
      <c r="AK219" s="1">
        <f t="shared" si="197"/>
        <v>87313.435607796404</v>
      </c>
      <c r="AL219" s="10">
        <f t="shared" si="232"/>
        <v>78.247203675119536</v>
      </c>
      <c r="AM219" s="10">
        <f t="shared" si="233"/>
        <v>18.381422769110337</v>
      </c>
      <c r="AN219" s="10">
        <f t="shared" si="234"/>
        <v>5.8653420963526237</v>
      </c>
      <c r="AO219" s="7">
        <f t="shared" si="235"/>
        <v>4.0072735424379041E-3</v>
      </c>
      <c r="AP219" s="7">
        <f t="shared" si="236"/>
        <v>5.0481077589674466E-3</v>
      </c>
      <c r="AQ219" s="7">
        <f t="shared" si="237"/>
        <v>4.5792706787754281E-3</v>
      </c>
      <c r="AR219" s="1">
        <f t="shared" si="243"/>
        <v>316549.28519395686</v>
      </c>
      <c r="AS219" s="1">
        <f t="shared" si="241"/>
        <v>131224.71129148078</v>
      </c>
      <c r="AT219" s="1">
        <f t="shared" si="242"/>
        <v>46464.923356587577</v>
      </c>
      <c r="AU219" s="1">
        <f t="shared" si="198"/>
        <v>63309.857038791379</v>
      </c>
      <c r="AV219" s="1">
        <f t="shared" si="199"/>
        <v>26244.942258296156</v>
      </c>
      <c r="AW219" s="1">
        <f t="shared" si="200"/>
        <v>9292.9846713175157</v>
      </c>
      <c r="AX219">
        <v>0.2</v>
      </c>
      <c r="AY219">
        <v>0.2</v>
      </c>
      <c r="AZ219">
        <v>0.2</v>
      </c>
      <c r="BA219">
        <f t="shared" si="244"/>
        <v>0.2</v>
      </c>
      <c r="BB219">
        <f t="shared" si="250"/>
        <v>4.000000000000001E-3</v>
      </c>
      <c r="BC219">
        <f t="shared" si="245"/>
        <v>4.000000000000001E-3</v>
      </c>
      <c r="BD219">
        <f t="shared" si="246"/>
        <v>4.000000000000001E-3</v>
      </c>
      <c r="BE219">
        <f t="shared" si="247"/>
        <v>1266.1971407758278</v>
      </c>
      <c r="BF219">
        <f t="shared" si="248"/>
        <v>524.89884516592326</v>
      </c>
      <c r="BG219">
        <f t="shared" si="249"/>
        <v>185.85969342635036</v>
      </c>
      <c r="BH219">
        <f t="shared" si="251"/>
        <v>1718.3752281426389</v>
      </c>
      <c r="BI219">
        <f t="shared" si="252"/>
        <v>202.57888724594548</v>
      </c>
      <c r="BJ219">
        <f t="shared" si="253"/>
        <v>32.515440782558819</v>
      </c>
      <c r="BK219" s="7">
        <f t="shared" si="254"/>
        <v>3.5567987600717749E-2</v>
      </c>
      <c r="BL219" s="8">
        <f>BL$3*temperature!$I329+BL$4*temperature!$I329^2</f>
        <v>-47.887924608823127</v>
      </c>
      <c r="BM219" s="8">
        <f>BM$3*temperature!$I329+BM$4*temperature!$I329^2</f>
        <v>-39.984757082218273</v>
      </c>
      <c r="BN219" s="8">
        <f>BN$3*temperature!$I329+BN$4*temperature!$I329^2</f>
        <v>-33.684461713442602</v>
      </c>
      <c r="BO219" s="8"/>
      <c r="BP219" s="8"/>
      <c r="BQ219" s="8"/>
    </row>
    <row r="220" spans="1:69" x14ac:dyDescent="0.3">
      <c r="A220">
        <f t="shared" si="201"/>
        <v>2174</v>
      </c>
      <c r="B220" s="4">
        <f t="shared" si="202"/>
        <v>1165.385592068671</v>
      </c>
      <c r="C220" s="4">
        <f t="shared" si="203"/>
        <v>2964.0692773988076</v>
      </c>
      <c r="D220" s="4">
        <f t="shared" si="204"/>
        <v>4369.6534871379063</v>
      </c>
      <c r="E220" s="11">
        <f t="shared" si="205"/>
        <v>9.1263945351743604E-7</v>
      </c>
      <c r="F220" s="11">
        <f t="shared" si="206"/>
        <v>1.7979609209065701E-6</v>
      </c>
      <c r="G220" s="11">
        <f t="shared" si="207"/>
        <v>3.6704732627161914E-6</v>
      </c>
      <c r="H220" s="4">
        <f t="shared" si="208"/>
        <v>318162.30330247351</v>
      </c>
      <c r="I220" s="4">
        <f t="shared" si="209"/>
        <v>132066.94067546938</v>
      </c>
      <c r="J220" s="4">
        <f t="shared" si="210"/>
        <v>46735.602235325576</v>
      </c>
      <c r="K220" s="4">
        <f t="shared" si="211"/>
        <v>273010.32848510251</v>
      </c>
      <c r="L220" s="4">
        <f t="shared" si="212"/>
        <v>44555.956125076802</v>
      </c>
      <c r="M220" s="4">
        <f t="shared" si="213"/>
        <v>10695.493904240237</v>
      </c>
      <c r="N220" s="11">
        <f t="shared" si="214"/>
        <v>5.0947129459568696E-3</v>
      </c>
      <c r="O220" s="11">
        <f t="shared" si="215"/>
        <v>6.4164129220067867E-3</v>
      </c>
      <c r="P220" s="11">
        <f t="shared" si="216"/>
        <v>5.8217536594917796E-3</v>
      </c>
      <c r="Q220" s="4">
        <f t="shared" si="217"/>
        <v>7623.3014265441825</v>
      </c>
      <c r="R220" s="4">
        <f t="shared" si="218"/>
        <v>10607.78039292928</v>
      </c>
      <c r="S220" s="4">
        <f t="shared" si="219"/>
        <v>6166.2896098832152</v>
      </c>
      <c r="T220" s="4">
        <f t="shared" si="220"/>
        <v>23.960416892307922</v>
      </c>
      <c r="U220" s="4">
        <f t="shared" si="221"/>
        <v>80.321239658272859</v>
      </c>
      <c r="V220" s="4">
        <f t="shared" si="222"/>
        <v>131.9398769878772</v>
      </c>
      <c r="W220" s="11">
        <f t="shared" si="223"/>
        <v>-1.0734613539272964E-2</v>
      </c>
      <c r="X220" s="11">
        <f t="shared" si="224"/>
        <v>-1.217998157191269E-2</v>
      </c>
      <c r="Y220" s="11">
        <f t="shared" si="225"/>
        <v>-9.7425357312937999E-3</v>
      </c>
      <c r="Z220" s="4">
        <f t="shared" si="238"/>
        <v>7297.315450777427</v>
      </c>
      <c r="AA220" s="4">
        <f t="shared" si="239"/>
        <v>25768.823092965431</v>
      </c>
      <c r="AB220" s="4">
        <f t="shared" si="240"/>
        <v>57494.253242762934</v>
      </c>
      <c r="AC220" s="12">
        <f t="shared" si="226"/>
        <v>1.1897350052840343</v>
      </c>
      <c r="AD220" s="12">
        <f t="shared" si="227"/>
        <v>3.0188142504957591</v>
      </c>
      <c r="AE220" s="12">
        <f t="shared" si="228"/>
        <v>11.608638181165803</v>
      </c>
      <c r="AF220" s="11">
        <f t="shared" si="229"/>
        <v>-4.0504037456468023E-3</v>
      </c>
      <c r="AG220" s="11">
        <f t="shared" si="230"/>
        <v>2.9673830763510267E-4</v>
      </c>
      <c r="AH220" s="11">
        <f t="shared" si="231"/>
        <v>9.7937136394747881E-3</v>
      </c>
      <c r="AI220" s="1">
        <f t="shared" si="195"/>
        <v>602735.24193819845</v>
      </c>
      <c r="AJ220" s="1">
        <f t="shared" si="196"/>
        <v>246830.99608157401</v>
      </c>
      <c r="AK220" s="1">
        <f t="shared" si="197"/>
        <v>87875.076718334283</v>
      </c>
      <c r="AL220" s="10">
        <f t="shared" si="232"/>
        <v>78.557626044686018</v>
      </c>
      <c r="AM220" s="10">
        <f t="shared" si="233"/>
        <v>18.473286257982927</v>
      </c>
      <c r="AN220" s="10">
        <f t="shared" si="234"/>
        <v>5.8919324955446104</v>
      </c>
      <c r="AO220" s="7">
        <f t="shared" si="235"/>
        <v>3.9672008070135252E-3</v>
      </c>
      <c r="AP220" s="7">
        <f t="shared" si="236"/>
        <v>4.9976266813777717E-3</v>
      </c>
      <c r="AQ220" s="7">
        <f t="shared" si="237"/>
        <v>4.5334779719876737E-3</v>
      </c>
      <c r="AR220" s="1">
        <f t="shared" si="243"/>
        <v>318162.30330247351</v>
      </c>
      <c r="AS220" s="1">
        <f t="shared" si="241"/>
        <v>132066.94067546938</v>
      </c>
      <c r="AT220" s="1">
        <f t="shared" si="242"/>
        <v>46735.602235325576</v>
      </c>
      <c r="AU220" s="1">
        <f t="shared" si="198"/>
        <v>63632.460660494704</v>
      </c>
      <c r="AV220" s="1">
        <f t="shared" si="199"/>
        <v>26413.388135093875</v>
      </c>
      <c r="AW220" s="1">
        <f t="shared" si="200"/>
        <v>9347.1204470651155</v>
      </c>
      <c r="AX220">
        <v>0.2</v>
      </c>
      <c r="AY220">
        <v>0.2</v>
      </c>
      <c r="AZ220">
        <v>0.2</v>
      </c>
      <c r="BA220">
        <f t="shared" si="244"/>
        <v>0.2</v>
      </c>
      <c r="BB220">
        <f t="shared" si="250"/>
        <v>4.000000000000001E-3</v>
      </c>
      <c r="BC220">
        <f t="shared" si="245"/>
        <v>4.000000000000001E-3</v>
      </c>
      <c r="BD220">
        <f t="shared" si="246"/>
        <v>4.000000000000001E-3</v>
      </c>
      <c r="BE220">
        <f t="shared" si="247"/>
        <v>1272.6492132098942</v>
      </c>
      <c r="BF220">
        <f t="shared" si="248"/>
        <v>528.26776270187759</v>
      </c>
      <c r="BG220">
        <f t="shared" si="249"/>
        <v>186.94240894130235</v>
      </c>
      <c r="BH220">
        <f t="shared" si="251"/>
        <v>1743.9964351195908</v>
      </c>
      <c r="BI220">
        <f t="shared" si="252"/>
        <v>205.00267350047827</v>
      </c>
      <c r="BJ220">
        <f t="shared" si="253"/>
        <v>32.514972957724886</v>
      </c>
      <c r="BK220" s="7">
        <f t="shared" si="254"/>
        <v>3.5512748257875842E-2</v>
      </c>
      <c r="BL220" s="8">
        <f>BL$3*temperature!$I330+BL$4*temperature!$I330^2</f>
        <v>-48.511982652076675</v>
      </c>
      <c r="BM220" s="8">
        <f>BM$3*temperature!$I330+BM$4*temperature!$I330^2</f>
        <v>-40.467641474026429</v>
      </c>
      <c r="BN220" s="8">
        <f>BN$3*temperature!$I330+BN$4*temperature!$I330^2</f>
        <v>-34.061202055982307</v>
      </c>
      <c r="BO220" s="8"/>
      <c r="BP220" s="8"/>
      <c r="BQ220" s="8"/>
    </row>
    <row r="221" spans="1:69" x14ac:dyDescent="0.3">
      <c r="A221">
        <f t="shared" si="201"/>
        <v>2175</v>
      </c>
      <c r="B221" s="4">
        <f t="shared" si="202"/>
        <v>1165.3866024666975</v>
      </c>
      <c r="C221" s="4">
        <f t="shared" si="203"/>
        <v>2964.074340215499</v>
      </c>
      <c r="D221" s="4">
        <f t="shared" si="204"/>
        <v>4369.6687238993836</v>
      </c>
      <c r="E221" s="11">
        <f t="shared" si="205"/>
        <v>8.6700748084156423E-7</v>
      </c>
      <c r="F221" s="11">
        <f t="shared" si="206"/>
        <v>1.7080628748612415E-6</v>
      </c>
      <c r="G221" s="11">
        <f t="shared" si="207"/>
        <v>3.4869495995803815E-6</v>
      </c>
      <c r="H221" s="4">
        <f t="shared" si="208"/>
        <v>319767.33091910486</v>
      </c>
      <c r="I221" s="4">
        <f t="shared" si="209"/>
        <v>132906.0980650796</v>
      </c>
      <c r="J221" s="4">
        <f t="shared" si="210"/>
        <v>47005.129906886461</v>
      </c>
      <c r="K221" s="4">
        <f t="shared" si="211"/>
        <v>274387.34085519286</v>
      </c>
      <c r="L221" s="4">
        <f t="shared" si="212"/>
        <v>44838.989448360742</v>
      </c>
      <c r="M221" s="4">
        <f t="shared" si="213"/>
        <v>10757.138098317955</v>
      </c>
      <c r="N221" s="11">
        <f t="shared" si="214"/>
        <v>5.0438105317525128E-3</v>
      </c>
      <c r="O221" s="11">
        <f t="shared" si="215"/>
        <v>6.3523117423271991E-3</v>
      </c>
      <c r="P221" s="11">
        <f t="shared" si="216"/>
        <v>5.7635668469018242E-3</v>
      </c>
      <c r="Q221" s="4">
        <f t="shared" si="217"/>
        <v>7579.5125402178355</v>
      </c>
      <c r="R221" s="4">
        <f t="shared" si="218"/>
        <v>10545.159027937743</v>
      </c>
      <c r="S221" s="4">
        <f t="shared" si="219"/>
        <v>6141.4293021838475</v>
      </c>
      <c r="T221" s="4">
        <f t="shared" si="220"/>
        <v>23.703211076729129</v>
      </c>
      <c r="U221" s="4">
        <f t="shared" si="221"/>
        <v>79.342928439401916</v>
      </c>
      <c r="V221" s="4">
        <f t="shared" si="222"/>
        <v>130.65444802194028</v>
      </c>
      <c r="W221" s="11">
        <f t="shared" si="223"/>
        <v>-1.0734613539272964E-2</v>
      </c>
      <c r="X221" s="11">
        <f t="shared" si="224"/>
        <v>-1.217998157191269E-2</v>
      </c>
      <c r="Y221" s="11">
        <f t="shared" si="225"/>
        <v>-9.7425357312937999E-3</v>
      </c>
      <c r="Z221" s="4">
        <f t="shared" si="238"/>
        <v>7226.3780651646921</v>
      </c>
      <c r="AA221" s="4">
        <f t="shared" si="239"/>
        <v>25625.936834384127</v>
      </c>
      <c r="AB221" s="4">
        <f t="shared" si="240"/>
        <v>57826.624651805279</v>
      </c>
      <c r="AC221" s="12">
        <f t="shared" si="226"/>
        <v>1.1849160981623048</v>
      </c>
      <c r="AD221" s="12">
        <f t="shared" si="227"/>
        <v>3.0197100483275161</v>
      </c>
      <c r="AE221" s="12">
        <f t="shared" si="228"/>
        <v>11.722329859256414</v>
      </c>
      <c r="AF221" s="11">
        <f t="shared" si="229"/>
        <v>-4.0504037456468023E-3</v>
      </c>
      <c r="AG221" s="11">
        <f t="shared" si="230"/>
        <v>2.9673830763510267E-4</v>
      </c>
      <c r="AH221" s="11">
        <f t="shared" si="231"/>
        <v>9.7937136394747881E-3</v>
      </c>
      <c r="AI221" s="1">
        <f t="shared" si="195"/>
        <v>606094.17840487335</v>
      </c>
      <c r="AJ221" s="1">
        <f t="shared" si="196"/>
        <v>248561.2846085105</v>
      </c>
      <c r="AK221" s="1">
        <f t="shared" si="197"/>
        <v>88434.689493565966</v>
      </c>
      <c r="AL221" s="10">
        <f t="shared" si="232"/>
        <v>78.86616338335314</v>
      </c>
      <c r="AM221" s="10">
        <f t="shared" si="233"/>
        <v>18.564685620395597</v>
      </c>
      <c r="AN221" s="10">
        <f t="shared" si="234"/>
        <v>5.918376332263791</v>
      </c>
      <c r="AO221" s="7">
        <f t="shared" si="235"/>
        <v>3.9275287989433902E-3</v>
      </c>
      <c r="AP221" s="7">
        <f t="shared" si="236"/>
        <v>4.9476504145639939E-3</v>
      </c>
      <c r="AQ221" s="7">
        <f t="shared" si="237"/>
        <v>4.4881431922677972E-3</v>
      </c>
      <c r="AR221" s="1">
        <f t="shared" si="243"/>
        <v>319767.33091910486</v>
      </c>
      <c r="AS221" s="1">
        <f t="shared" si="241"/>
        <v>132906.0980650796</v>
      </c>
      <c r="AT221" s="1">
        <f t="shared" si="242"/>
        <v>47005.129906886461</v>
      </c>
      <c r="AU221" s="1">
        <f t="shared" si="198"/>
        <v>63953.466183820972</v>
      </c>
      <c r="AV221" s="1">
        <f t="shared" si="199"/>
        <v>26581.219613015921</v>
      </c>
      <c r="AW221" s="1">
        <f t="shared" si="200"/>
        <v>9401.0259813772918</v>
      </c>
      <c r="AX221">
        <v>0.2</v>
      </c>
      <c r="AY221">
        <v>0.2</v>
      </c>
      <c r="AZ221">
        <v>0.2</v>
      </c>
      <c r="BA221">
        <f t="shared" si="244"/>
        <v>0.2</v>
      </c>
      <c r="BB221">
        <f t="shared" si="250"/>
        <v>4.000000000000001E-3</v>
      </c>
      <c r="BC221">
        <f t="shared" si="245"/>
        <v>4.000000000000001E-3</v>
      </c>
      <c r="BD221">
        <f t="shared" si="246"/>
        <v>4.000000000000001E-3</v>
      </c>
      <c r="BE221">
        <f t="shared" si="247"/>
        <v>1279.0693236764198</v>
      </c>
      <c r="BF221">
        <f t="shared" si="248"/>
        <v>531.62439226031847</v>
      </c>
      <c r="BG221">
        <f t="shared" si="249"/>
        <v>188.02051962754589</v>
      </c>
      <c r="BH221">
        <f t="shared" si="251"/>
        <v>1770.0005620274299</v>
      </c>
      <c r="BI221">
        <f t="shared" si="252"/>
        <v>207.45559301738405</v>
      </c>
      <c r="BJ221">
        <f t="shared" si="253"/>
        <v>32.514524366532619</v>
      </c>
      <c r="BK221" s="7">
        <f t="shared" si="254"/>
        <v>3.5458051707375676E-2</v>
      </c>
      <c r="BL221" s="8">
        <f>BL$3*temperature!$I331+BL$4*temperature!$I331^2</f>
        <v>-49.137156222904352</v>
      </c>
      <c r="BM221" s="8">
        <f>BM$3*temperature!$I331+BM$4*temperature!$I331^2</f>
        <v>-40.951258437328804</v>
      </c>
      <c r="BN221" s="8">
        <f>BN$3*temperature!$I331+BN$4*temperature!$I331^2</f>
        <v>-34.438403001779527</v>
      </c>
      <c r="BO221" s="8"/>
      <c r="BP221" s="8"/>
      <c r="BQ221" s="8"/>
    </row>
    <row r="222" spans="1:69" x14ac:dyDescent="0.3">
      <c r="A222">
        <f t="shared" si="201"/>
        <v>2176</v>
      </c>
      <c r="B222" s="4">
        <f t="shared" si="202"/>
        <v>1165.3875623456547</v>
      </c>
      <c r="C222" s="4">
        <f t="shared" si="203"/>
        <v>2964.0791498995704</v>
      </c>
      <c r="D222" s="4">
        <f t="shared" si="204"/>
        <v>4369.6831988732602</v>
      </c>
      <c r="E222" s="11">
        <f t="shared" si="205"/>
        <v>8.2365710679948601E-7</v>
      </c>
      <c r="F222" s="11">
        <f t="shared" si="206"/>
        <v>1.6226597311181794E-6</v>
      </c>
      <c r="G222" s="11">
        <f t="shared" si="207"/>
        <v>3.3126021196013625E-6</v>
      </c>
      <c r="H222" s="4">
        <f t="shared" si="208"/>
        <v>321364.32712836529</v>
      </c>
      <c r="I222" s="4">
        <f t="shared" si="209"/>
        <v>133742.14173951212</v>
      </c>
      <c r="J222" s="4">
        <f t="shared" si="210"/>
        <v>47273.496015017139</v>
      </c>
      <c r="K222" s="4">
        <f t="shared" si="211"/>
        <v>275757.47117253719</v>
      </c>
      <c r="L222" s="4">
        <f t="shared" si="212"/>
        <v>45120.975175053471</v>
      </c>
      <c r="M222" s="4">
        <f t="shared" si="213"/>
        <v>10818.517925328499</v>
      </c>
      <c r="N222" s="11">
        <f t="shared" si="214"/>
        <v>4.9934166535308133E-3</v>
      </c>
      <c r="O222" s="11">
        <f t="shared" si="215"/>
        <v>6.2888510682757026E-3</v>
      </c>
      <c r="P222" s="11">
        <f t="shared" si="216"/>
        <v>5.705962538506526E-3</v>
      </c>
      <c r="Q222" s="4">
        <f t="shared" si="217"/>
        <v>7535.5969931214477</v>
      </c>
      <c r="R222" s="4">
        <f t="shared" si="218"/>
        <v>10482.245389970889</v>
      </c>
      <c r="S222" s="4">
        <f t="shared" si="219"/>
        <v>6116.3178287622304</v>
      </c>
      <c r="T222" s="4">
        <f t="shared" si="220"/>
        <v>23.448766266180627</v>
      </c>
      <c r="U222" s="4">
        <f t="shared" si="221"/>
        <v>78.376533033148419</v>
      </c>
      <c r="V222" s="4">
        <f t="shared" si="222"/>
        <v>129.38154239363405</v>
      </c>
      <c r="W222" s="11">
        <f t="shared" si="223"/>
        <v>-1.0734613539272964E-2</v>
      </c>
      <c r="X222" s="11">
        <f t="shared" si="224"/>
        <v>-1.217998157191269E-2</v>
      </c>
      <c r="Y222" s="11">
        <f t="shared" si="225"/>
        <v>-9.7425357312937999E-3</v>
      </c>
      <c r="Z222" s="4">
        <f t="shared" si="238"/>
        <v>7155.7675192246934</v>
      </c>
      <c r="AA222" s="4">
        <f t="shared" si="239"/>
        <v>25482.217449244912</v>
      </c>
      <c r="AB222" s="4">
        <f t="shared" si="240"/>
        <v>58157.542199657699</v>
      </c>
      <c r="AC222" s="12">
        <f t="shared" si="226"/>
        <v>1.1801167095600311</v>
      </c>
      <c r="AD222" s="12">
        <f t="shared" si="227"/>
        <v>3.0206061119768055</v>
      </c>
      <c r="AE222" s="12">
        <f t="shared" si="228"/>
        <v>11.837135001085436</v>
      </c>
      <c r="AF222" s="11">
        <f t="shared" si="229"/>
        <v>-4.0504037456468023E-3</v>
      </c>
      <c r="AG222" s="11">
        <f t="shared" si="230"/>
        <v>2.9673830763510267E-4</v>
      </c>
      <c r="AH222" s="11">
        <f t="shared" si="231"/>
        <v>9.7937136394747881E-3</v>
      </c>
      <c r="AI222" s="1">
        <f t="shared" si="195"/>
        <v>609438.226748207</v>
      </c>
      <c r="AJ222" s="1">
        <f t="shared" si="196"/>
        <v>250286.37576067538</v>
      </c>
      <c r="AK222" s="1">
        <f t="shared" si="197"/>
        <v>88992.246525586655</v>
      </c>
      <c r="AL222" s="10">
        <f t="shared" si="232"/>
        <v>79.172815020023933</v>
      </c>
      <c r="AM222" s="10">
        <f t="shared" si="233"/>
        <v>18.655618679156536</v>
      </c>
      <c r="AN222" s="10">
        <f t="shared" si="234"/>
        <v>5.9446732275042704</v>
      </c>
      <c r="AO222" s="7">
        <f t="shared" si="235"/>
        <v>3.8882535109539562E-3</v>
      </c>
      <c r="AP222" s="7">
        <f t="shared" si="236"/>
        <v>4.898173910418354E-3</v>
      </c>
      <c r="AQ222" s="7">
        <f t="shared" si="237"/>
        <v>4.4432617603451189E-3</v>
      </c>
      <c r="AR222" s="1">
        <f t="shared" si="243"/>
        <v>321364.32712836529</v>
      </c>
      <c r="AS222" s="1">
        <f t="shared" si="241"/>
        <v>133742.14173951212</v>
      </c>
      <c r="AT222" s="1">
        <f t="shared" si="242"/>
        <v>47273.496015017139</v>
      </c>
      <c r="AU222" s="1">
        <f t="shared" si="198"/>
        <v>64272.865425673059</v>
      </c>
      <c r="AV222" s="1">
        <f t="shared" si="199"/>
        <v>26748.428347902427</v>
      </c>
      <c r="AW222" s="1">
        <f t="shared" si="200"/>
        <v>9454.6992030034289</v>
      </c>
      <c r="AX222">
        <v>0.2</v>
      </c>
      <c r="AY222">
        <v>0.2</v>
      </c>
      <c r="AZ222">
        <v>0.2</v>
      </c>
      <c r="BA222">
        <f t="shared" si="244"/>
        <v>0.2</v>
      </c>
      <c r="BB222">
        <f t="shared" si="250"/>
        <v>4.000000000000001E-3</v>
      </c>
      <c r="BC222">
        <f t="shared" si="245"/>
        <v>4.000000000000001E-3</v>
      </c>
      <c r="BD222">
        <f t="shared" si="246"/>
        <v>4.000000000000001E-3</v>
      </c>
      <c r="BE222">
        <f t="shared" si="247"/>
        <v>1285.4573085134614</v>
      </c>
      <c r="BF222">
        <f t="shared" si="248"/>
        <v>534.96856695804865</v>
      </c>
      <c r="BG222">
        <f t="shared" si="249"/>
        <v>189.09398406006861</v>
      </c>
      <c r="BH222">
        <f t="shared" si="251"/>
        <v>1796.3933359488697</v>
      </c>
      <c r="BI222">
        <f t="shared" si="252"/>
        <v>209.93799618247147</v>
      </c>
      <c r="BJ222">
        <f t="shared" si="253"/>
        <v>32.514094803198468</v>
      </c>
      <c r="BK222" s="7">
        <f t="shared" si="254"/>
        <v>3.5403892763861106E-2</v>
      </c>
      <c r="BL222" s="8">
        <f>BL$3*temperature!$I332+BL$4*temperature!$I332^2</f>
        <v>-49.763402263558469</v>
      </c>
      <c r="BM222" s="8">
        <f>BM$3*temperature!$I332+BM$4*temperature!$I332^2</f>
        <v>-41.435576294865768</v>
      </c>
      <c r="BN222" s="8">
        <f>BN$3*temperature!$I332+BN$4*temperature!$I332^2</f>
        <v>-34.816041229737124</v>
      </c>
      <c r="BO222" s="8"/>
      <c r="BP222" s="8"/>
      <c r="BQ222" s="8"/>
    </row>
    <row r="223" spans="1:69" x14ac:dyDescent="0.3">
      <c r="A223">
        <f t="shared" si="201"/>
        <v>2177</v>
      </c>
      <c r="B223" s="4">
        <f t="shared" si="202"/>
        <v>1165.3884742314151</v>
      </c>
      <c r="C223" s="4">
        <f t="shared" si="203"/>
        <v>2964.0837191068526</v>
      </c>
      <c r="D223" s="4">
        <f t="shared" si="204"/>
        <v>4369.6969501439953</v>
      </c>
      <c r="E223" s="11">
        <f t="shared" si="205"/>
        <v>7.8247425145951167E-7</v>
      </c>
      <c r="F223" s="11">
        <f t="shared" si="206"/>
        <v>1.5415267445622704E-6</v>
      </c>
      <c r="G223" s="11">
        <f t="shared" si="207"/>
        <v>3.1469720136212941E-6</v>
      </c>
      <c r="H223" s="4">
        <f t="shared" si="208"/>
        <v>322953.25280784018</v>
      </c>
      <c r="I223" s="4">
        <f t="shared" si="209"/>
        <v>134575.03103794946</v>
      </c>
      <c r="J223" s="4">
        <f t="shared" si="210"/>
        <v>47540.690522479425</v>
      </c>
      <c r="K223" s="4">
        <f t="shared" si="211"/>
        <v>277120.68546141317</v>
      </c>
      <c r="L223" s="4">
        <f t="shared" si="212"/>
        <v>45401.899470808487</v>
      </c>
      <c r="M223" s="4">
        <f t="shared" si="213"/>
        <v>10879.631028168396</v>
      </c>
      <c r="N223" s="11">
        <f t="shared" si="214"/>
        <v>4.9435262191792617E-3</v>
      </c>
      <c r="O223" s="11">
        <f t="shared" si="215"/>
        <v>6.2260244745404592E-3</v>
      </c>
      <c r="P223" s="11">
        <f t="shared" si="216"/>
        <v>5.6489348413260032E-3</v>
      </c>
      <c r="Q223" s="4">
        <f t="shared" si="217"/>
        <v>7491.5636645301338</v>
      </c>
      <c r="R223" s="4">
        <f t="shared" si="218"/>
        <v>10419.05571318072</v>
      </c>
      <c r="S223" s="4">
        <f t="shared" si="219"/>
        <v>6090.9626214406189</v>
      </c>
      <c r="T223" s="4">
        <f t="shared" si="220"/>
        <v>23.197052822340439</v>
      </c>
      <c r="U223" s="4">
        <f t="shared" si="221"/>
        <v>77.421908305134266</v>
      </c>
      <c r="V223" s="4">
        <f t="shared" si="222"/>
        <v>128.12103809389416</v>
      </c>
      <c r="W223" s="11">
        <f t="shared" si="223"/>
        <v>-1.0734613539272964E-2</v>
      </c>
      <c r="X223" s="11">
        <f t="shared" si="224"/>
        <v>-1.217998157191269E-2</v>
      </c>
      <c r="Y223" s="11">
        <f t="shared" si="225"/>
        <v>-9.7425357312937999E-3</v>
      </c>
      <c r="Z223" s="4">
        <f t="shared" si="238"/>
        <v>7085.4913261767979</v>
      </c>
      <c r="AA223" s="4">
        <f t="shared" si="239"/>
        <v>25337.704030748057</v>
      </c>
      <c r="AB223" s="4">
        <f t="shared" si="240"/>
        <v>58486.993264504934</v>
      </c>
      <c r="AC223" s="12">
        <f t="shared" si="226"/>
        <v>1.1753367604193288</v>
      </c>
      <c r="AD223" s="12">
        <f t="shared" si="227"/>
        <v>3.0215024415225056</v>
      </c>
      <c r="AE223" s="12">
        <f t="shared" si="228"/>
        <v>11.953064511597871</v>
      </c>
      <c r="AF223" s="11">
        <f t="shared" si="229"/>
        <v>-4.0504037456468023E-3</v>
      </c>
      <c r="AG223" s="11">
        <f t="shared" si="230"/>
        <v>2.9673830763510267E-4</v>
      </c>
      <c r="AH223" s="11">
        <f t="shared" si="231"/>
        <v>9.7937136394747881E-3</v>
      </c>
      <c r="AI223" s="1">
        <f t="shared" si="195"/>
        <v>612767.26949905942</v>
      </c>
      <c r="AJ223" s="1">
        <f t="shared" si="196"/>
        <v>252006.16653251028</v>
      </c>
      <c r="AK223" s="1">
        <f t="shared" si="197"/>
        <v>89547.721076031419</v>
      </c>
      <c r="AL223" s="10">
        <f t="shared" si="232"/>
        <v>79.477580556237911</v>
      </c>
      <c r="AM223" s="10">
        <f t="shared" si="233"/>
        <v>18.746083359206523</v>
      </c>
      <c r="AN223" s="10">
        <f t="shared" si="234"/>
        <v>5.9708228293414924</v>
      </c>
      <c r="AO223" s="7">
        <f t="shared" si="235"/>
        <v>3.8493709758444165E-3</v>
      </c>
      <c r="AP223" s="7">
        <f t="shared" si="236"/>
        <v>4.8491921713141707E-3</v>
      </c>
      <c r="AQ223" s="7">
        <f t="shared" si="237"/>
        <v>4.3988291427416674E-3</v>
      </c>
      <c r="AR223" s="1">
        <f t="shared" si="243"/>
        <v>322953.25280784018</v>
      </c>
      <c r="AS223" s="1">
        <f t="shared" si="241"/>
        <v>134575.03103794946</v>
      </c>
      <c r="AT223" s="1">
        <f t="shared" si="242"/>
        <v>47540.690522479425</v>
      </c>
      <c r="AU223" s="1">
        <f t="shared" si="198"/>
        <v>64590.650561568036</v>
      </c>
      <c r="AV223" s="1">
        <f t="shared" si="199"/>
        <v>26915.006207589893</v>
      </c>
      <c r="AW223" s="1">
        <f t="shared" si="200"/>
        <v>9508.1381044958853</v>
      </c>
      <c r="AX223">
        <v>0.2</v>
      </c>
      <c r="AY223">
        <v>0.2</v>
      </c>
      <c r="AZ223">
        <v>0.2</v>
      </c>
      <c r="BA223">
        <f t="shared" si="244"/>
        <v>0.2</v>
      </c>
      <c r="BB223">
        <f t="shared" si="250"/>
        <v>4.000000000000001E-3</v>
      </c>
      <c r="BC223">
        <f t="shared" si="245"/>
        <v>4.000000000000001E-3</v>
      </c>
      <c r="BD223">
        <f t="shared" si="246"/>
        <v>4.000000000000001E-3</v>
      </c>
      <c r="BE223">
        <f t="shared" si="247"/>
        <v>1291.8130112313611</v>
      </c>
      <c r="BF223">
        <f t="shared" si="248"/>
        <v>538.30012415179795</v>
      </c>
      <c r="BG223">
        <f t="shared" si="249"/>
        <v>190.16276208991775</v>
      </c>
      <c r="BH223">
        <f t="shared" si="251"/>
        <v>1823.1805696506296</v>
      </c>
      <c r="BI223">
        <f t="shared" si="252"/>
        <v>212.45023759791133</v>
      </c>
      <c r="BJ223">
        <f t="shared" si="253"/>
        <v>32.51368406474834</v>
      </c>
      <c r="BK223" s="7">
        <f t="shared" si="254"/>
        <v>3.5350266286097359E-2</v>
      </c>
      <c r="BL223" s="8">
        <f>BL$3*temperature!$I333+BL$4*temperature!$I333^2</f>
        <v>-50.390678445262431</v>
      </c>
      <c r="BM223" s="8">
        <f>BM$3*temperature!$I333+BM$4*temperature!$I333^2</f>
        <v>-41.920563923131816</v>
      </c>
      <c r="BN223" s="8">
        <f>BN$3*temperature!$I333+BN$4*temperature!$I333^2</f>
        <v>-35.194093842032224</v>
      </c>
      <c r="BO223" s="8"/>
      <c r="BP223" s="8"/>
      <c r="BQ223" s="8"/>
    </row>
    <row r="224" spans="1:69" x14ac:dyDescent="0.3">
      <c r="A224">
        <f t="shared" si="201"/>
        <v>2178</v>
      </c>
      <c r="B224" s="4">
        <f t="shared" si="202"/>
        <v>1165.3893405235654</v>
      </c>
      <c r="C224" s="4">
        <f t="shared" si="203"/>
        <v>2964.0880598604626</v>
      </c>
      <c r="D224" s="4">
        <f t="shared" si="204"/>
        <v>4369.7100138923042</v>
      </c>
      <c r="E224" s="11">
        <f t="shared" si="205"/>
        <v>7.4335053888653601E-7</v>
      </c>
      <c r="F224" s="11">
        <f t="shared" si="206"/>
        <v>1.4644504073341569E-6</v>
      </c>
      <c r="G224" s="11">
        <f t="shared" si="207"/>
        <v>2.9896234129402294E-6</v>
      </c>
      <c r="H224" s="4">
        <f t="shared" si="208"/>
        <v>324534.07060603809</v>
      </c>
      <c r="I224" s="4">
        <f t="shared" si="209"/>
        <v>135404.72635283417</v>
      </c>
      <c r="J224" s="4">
        <f t="shared" si="210"/>
        <v>47806.703708386282</v>
      </c>
      <c r="K224" s="4">
        <f t="shared" si="211"/>
        <v>278476.95128242479</v>
      </c>
      <c r="L224" s="4">
        <f t="shared" si="212"/>
        <v>45681.748861134874</v>
      </c>
      <c r="M224" s="4">
        <f t="shared" si="213"/>
        <v>10940.475124527227</v>
      </c>
      <c r="N224" s="11">
        <f t="shared" si="214"/>
        <v>4.8941341883352862E-3</v>
      </c>
      <c r="O224" s="11">
        <f t="shared" si="215"/>
        <v>6.1638256017531035E-3</v>
      </c>
      <c r="P224" s="11">
        <f t="shared" si="216"/>
        <v>5.5924779251519396E-3</v>
      </c>
      <c r="Q224" s="4">
        <f t="shared" si="217"/>
        <v>7447.4212961050334</v>
      </c>
      <c r="R224" s="4">
        <f t="shared" si="218"/>
        <v>10355.606000649301</v>
      </c>
      <c r="S224" s="4">
        <f t="shared" si="219"/>
        <v>6065.3710420007919</v>
      </c>
      <c r="T224" s="4">
        <f t="shared" si="220"/>
        <v>22.948041425042511</v>
      </c>
      <c r="U224" s="4">
        <f t="shared" si="221"/>
        <v>76.478910888715419</v>
      </c>
      <c r="V224" s="4">
        <f t="shared" si="222"/>
        <v>126.87281430233394</v>
      </c>
      <c r="W224" s="11">
        <f t="shared" si="223"/>
        <v>-1.0734613539272964E-2</v>
      </c>
      <c r="X224" s="11">
        <f t="shared" si="224"/>
        <v>-1.217998157191269E-2</v>
      </c>
      <c r="Y224" s="11">
        <f t="shared" si="225"/>
        <v>-9.7425357312937999E-3</v>
      </c>
      <c r="Z224" s="4">
        <f t="shared" si="238"/>
        <v>7015.5567333911449</v>
      </c>
      <c r="AA224" s="4">
        <f t="shared" si="239"/>
        <v>25192.435163536138</v>
      </c>
      <c r="AB224" s="4">
        <f t="shared" si="240"/>
        <v>58814.965621451352</v>
      </c>
      <c r="AC224" s="12">
        <f t="shared" si="226"/>
        <v>1.1705761720025301</v>
      </c>
      <c r="AD224" s="12">
        <f t="shared" si="227"/>
        <v>3.0223990370435181</v>
      </c>
      <c r="AE224" s="12">
        <f t="shared" si="228"/>
        <v>12.07012940253863</v>
      </c>
      <c r="AF224" s="11">
        <f t="shared" si="229"/>
        <v>-4.0504037456468023E-3</v>
      </c>
      <c r="AG224" s="11">
        <f t="shared" si="230"/>
        <v>2.9673830763510267E-4</v>
      </c>
      <c r="AH224" s="11">
        <f t="shared" si="231"/>
        <v>9.7937136394747881E-3</v>
      </c>
      <c r="AI224" s="1">
        <f t="shared" si="195"/>
        <v>616081.19311072142</v>
      </c>
      <c r="AJ224" s="1">
        <f t="shared" si="196"/>
        <v>253720.55608684916</v>
      </c>
      <c r="AK224" s="1">
        <f t="shared" si="197"/>
        <v>90101.087072924158</v>
      </c>
      <c r="AL224" s="10">
        <f t="shared" si="232"/>
        <v>79.780459861143186</v>
      </c>
      <c r="AM224" s="10">
        <f t="shared" si="233"/>
        <v>18.836077686268109</v>
      </c>
      <c r="AN224" s="10">
        <f t="shared" si="234"/>
        <v>5.996824812514669</v>
      </c>
      <c r="AO224" s="7">
        <f t="shared" si="235"/>
        <v>3.8108772660859721E-3</v>
      </c>
      <c r="AP224" s="7">
        <f t="shared" si="236"/>
        <v>4.8007002496010288E-3</v>
      </c>
      <c r="AQ224" s="7">
        <f t="shared" si="237"/>
        <v>4.3548408513142504E-3</v>
      </c>
      <c r="AR224" s="1">
        <f t="shared" si="243"/>
        <v>324534.07060603809</v>
      </c>
      <c r="AS224" s="1">
        <f t="shared" si="241"/>
        <v>135404.72635283417</v>
      </c>
      <c r="AT224" s="1">
        <f t="shared" si="242"/>
        <v>47806.703708386282</v>
      </c>
      <c r="AU224" s="1">
        <f t="shared" si="198"/>
        <v>64906.814121207623</v>
      </c>
      <c r="AV224" s="1">
        <f t="shared" si="199"/>
        <v>27080.945270566837</v>
      </c>
      <c r="AW224" s="1">
        <f t="shared" si="200"/>
        <v>9561.340741677257</v>
      </c>
      <c r="AX224">
        <v>0.2</v>
      </c>
      <c r="AY224">
        <v>0.2</v>
      </c>
      <c r="AZ224">
        <v>0.2</v>
      </c>
      <c r="BA224">
        <f t="shared" si="244"/>
        <v>0.2</v>
      </c>
      <c r="BB224">
        <f t="shared" si="250"/>
        <v>4.000000000000001E-3</v>
      </c>
      <c r="BC224">
        <f t="shared" si="245"/>
        <v>4.000000000000001E-3</v>
      </c>
      <c r="BD224">
        <f t="shared" si="246"/>
        <v>4.000000000000001E-3</v>
      </c>
      <c r="BE224">
        <f t="shared" si="247"/>
        <v>1298.1362824241526</v>
      </c>
      <c r="BF224">
        <f t="shared" si="248"/>
        <v>541.61890541133687</v>
      </c>
      <c r="BG224">
        <f t="shared" si="249"/>
        <v>191.22681483354518</v>
      </c>
      <c r="BH224">
        <f t="shared" si="251"/>
        <v>1850.3681628651957</v>
      </c>
      <c r="BI224">
        <f t="shared" si="252"/>
        <v>214.99267613290641</v>
      </c>
      <c r="BJ224">
        <f t="shared" si="253"/>
        <v>32.513291950951974</v>
      </c>
      <c r="BK224" s="7">
        <f t="shared" si="254"/>
        <v>3.5297167176826932E-2</v>
      </c>
      <c r="BL224" s="8">
        <f>BL$3*temperature!$I334+BL$4*temperature!$I334^2</f>
        <v>-51.018943165488295</v>
      </c>
      <c r="BM224" s="8">
        <f>BM$3*temperature!$I334+BM$4*temperature!$I334^2</f>
        <v>-42.406190749864749</v>
      </c>
      <c r="BN224" s="8">
        <f>BN$3*temperature!$I334+BN$4*temperature!$I334^2</f>
        <v>-35.572538361813876</v>
      </c>
      <c r="BO224" s="8"/>
      <c r="BP224" s="8"/>
      <c r="BQ224" s="8"/>
    </row>
    <row r="225" spans="1:69" x14ac:dyDescent="0.3">
      <c r="A225">
        <f t="shared" si="201"/>
        <v>2179</v>
      </c>
      <c r="B225" s="4">
        <f t="shared" si="202"/>
        <v>1165.3901635017198</v>
      </c>
      <c r="C225" s="4">
        <f t="shared" si="203"/>
        <v>2964.0921835824306</v>
      </c>
      <c r="D225" s="4">
        <f t="shared" si="204"/>
        <v>4369.7224244903009</v>
      </c>
      <c r="E225" s="11">
        <f t="shared" si="205"/>
        <v>7.0618301194220917E-7</v>
      </c>
      <c r="F225" s="11">
        <f t="shared" si="206"/>
        <v>1.3912278869674491E-6</v>
      </c>
      <c r="G225" s="11">
        <f t="shared" si="207"/>
        <v>2.8401422422932177E-6</v>
      </c>
      <c r="H225" s="4">
        <f t="shared" si="208"/>
        <v>326106.74492009444</v>
      </c>
      <c r="I225" s="4">
        <f t="shared" si="209"/>
        <v>136231.1891228648</v>
      </c>
      <c r="J225" s="4">
        <f t="shared" si="210"/>
        <v>48071.526165467665</v>
      </c>
      <c r="K225" s="4">
        <f t="shared" si="211"/>
        <v>279826.23771271703</v>
      </c>
      <c r="L225" s="4">
        <f t="shared" si="212"/>
        <v>45960.510228873674</v>
      </c>
      <c r="M225" s="4">
        <f t="shared" si="213"/>
        <v>11001.048006172816</v>
      </c>
      <c r="N225" s="11">
        <f t="shared" si="214"/>
        <v>4.8452355718437978E-3</v>
      </c>
      <c r="O225" s="11">
        <f t="shared" si="215"/>
        <v>6.1022481557391206E-3</v>
      </c>
      <c r="P225" s="11">
        <f t="shared" si="216"/>
        <v>5.5365860217342355E-3</v>
      </c>
      <c r="Q225" s="4">
        <f t="shared" si="217"/>
        <v>7403.1784919289266</v>
      </c>
      <c r="R225" s="4">
        <f t="shared" si="218"/>
        <v>10291.912023176641</v>
      </c>
      <c r="S225" s="4">
        <f t="shared" si="219"/>
        <v>6039.5503810995706</v>
      </c>
      <c r="T225" s="4">
        <f t="shared" si="220"/>
        <v>22.701703068861452</v>
      </c>
      <c r="U225" s="4">
        <f t="shared" si="221"/>
        <v>75.547399163450919</v>
      </c>
      <c r="V225" s="4">
        <f t="shared" si="222"/>
        <v>125.63675137566365</v>
      </c>
      <c r="W225" s="11">
        <f t="shared" si="223"/>
        <v>-1.0734613539272964E-2</v>
      </c>
      <c r="X225" s="11">
        <f t="shared" si="224"/>
        <v>-1.217998157191269E-2</v>
      </c>
      <c r="Y225" s="11">
        <f t="shared" si="225"/>
        <v>-9.7425357312937999E-3</v>
      </c>
      <c r="Z225" s="4">
        <f t="shared" si="238"/>
        <v>6945.9707263820328</v>
      </c>
      <c r="AA225" s="4">
        <f t="shared" si="239"/>
        <v>25046.448919579954</v>
      </c>
      <c r="AB225" s="4">
        <f t="shared" si="240"/>
        <v>59141.447439138195</v>
      </c>
      <c r="AC225" s="12">
        <f t="shared" si="226"/>
        <v>1.1658348658908861</v>
      </c>
      <c r="AD225" s="12">
        <f t="shared" si="227"/>
        <v>3.0232958986187684</v>
      </c>
      <c r="AE225" s="12">
        <f t="shared" si="228"/>
        <v>12.188340793498497</v>
      </c>
      <c r="AF225" s="11">
        <f t="shared" si="229"/>
        <v>-4.0504037456468023E-3</v>
      </c>
      <c r="AG225" s="11">
        <f t="shared" si="230"/>
        <v>2.9673830763510267E-4</v>
      </c>
      <c r="AH225" s="11">
        <f t="shared" si="231"/>
        <v>9.7937136394747881E-3</v>
      </c>
      <c r="AI225" s="1">
        <f t="shared" si="195"/>
        <v>619379.88792085683</v>
      </c>
      <c r="AJ225" s="1">
        <f t="shared" si="196"/>
        <v>255429.44574873109</v>
      </c>
      <c r="AK225" s="1">
        <f t="shared" si="197"/>
        <v>90652.319107308998</v>
      </c>
      <c r="AL225" s="10">
        <f t="shared" si="232"/>
        <v>80.08145306649827</v>
      </c>
      <c r="AM225" s="10">
        <f t="shared" si="233"/>
        <v>18.925599785489577</v>
      </c>
      <c r="AN225" s="10">
        <f t="shared" si="234"/>
        <v>6.0226788780096649</v>
      </c>
      <c r="AO225" s="7">
        <f t="shared" si="235"/>
        <v>3.7727684934251125E-3</v>
      </c>
      <c r="AP225" s="7">
        <f t="shared" si="236"/>
        <v>4.7526932471050184E-3</v>
      </c>
      <c r="AQ225" s="7">
        <f t="shared" si="237"/>
        <v>4.3112924428011078E-3</v>
      </c>
      <c r="AR225" s="1">
        <f t="shared" si="243"/>
        <v>326106.74492009444</v>
      </c>
      <c r="AS225" s="1">
        <f t="shared" si="241"/>
        <v>136231.1891228648</v>
      </c>
      <c r="AT225" s="1">
        <f t="shared" si="242"/>
        <v>48071.526165467665</v>
      </c>
      <c r="AU225" s="1">
        <f t="shared" si="198"/>
        <v>65221.348984018892</v>
      </c>
      <c r="AV225" s="1">
        <f t="shared" si="199"/>
        <v>27246.237824572963</v>
      </c>
      <c r="AW225" s="1">
        <f t="shared" si="200"/>
        <v>9614.3052330935334</v>
      </c>
      <c r="AX225">
        <v>0.2</v>
      </c>
      <c r="AY225">
        <v>0.2</v>
      </c>
      <c r="AZ225">
        <v>0.2</v>
      </c>
      <c r="BA225">
        <f t="shared" si="244"/>
        <v>0.2</v>
      </c>
      <c r="BB225">
        <f t="shared" si="250"/>
        <v>4.000000000000001E-3</v>
      </c>
      <c r="BC225">
        <f t="shared" si="245"/>
        <v>4.000000000000001E-3</v>
      </c>
      <c r="BD225">
        <f t="shared" si="246"/>
        <v>4.000000000000001E-3</v>
      </c>
      <c r="BE225">
        <f t="shared" si="247"/>
        <v>1304.4269796803781</v>
      </c>
      <c r="BF225">
        <f t="shared" si="248"/>
        <v>544.92475649145933</v>
      </c>
      <c r="BG225">
        <f t="shared" si="249"/>
        <v>192.2861046618707</v>
      </c>
      <c r="BH225">
        <f t="shared" si="251"/>
        <v>1877.9621035918456</v>
      </c>
      <c r="BI225">
        <f t="shared" si="252"/>
        <v>217.56567497497289</v>
      </c>
      <c r="BJ225">
        <f t="shared" si="253"/>
        <v>32.512918264259632</v>
      </c>
      <c r="BK225" s="7">
        <f t="shared" si="254"/>
        <v>3.5244590382641244E-2</v>
      </c>
      <c r="BL225" s="8">
        <f>BL$3*temperature!$I335+BL$4*temperature!$I335^2</f>
        <v>-51.648155544856792</v>
      </c>
      <c r="BM225" s="8">
        <f>BM$3*temperature!$I335+BM$4*temperature!$I335^2</f>
        <v>-42.892426751265816</v>
      </c>
      <c r="BN225" s="8">
        <f>BN$3*temperature!$I335+BN$4*temperature!$I335^2</f>
        <v>-35.951352730710504</v>
      </c>
      <c r="BO225" s="8"/>
      <c r="BP225" s="8"/>
      <c r="BQ225" s="8"/>
    </row>
    <row r="226" spans="1:69" x14ac:dyDescent="0.3">
      <c r="A226">
        <f t="shared" si="201"/>
        <v>2180</v>
      </c>
      <c r="B226" s="4">
        <f t="shared" si="202"/>
        <v>1165.3909453315189</v>
      </c>
      <c r="C226" s="4">
        <f t="shared" si="203"/>
        <v>2964.0961011237509</v>
      </c>
      <c r="D226" s="4">
        <f t="shared" si="204"/>
        <v>4369.7342145918838</v>
      </c>
      <c r="E226" s="11">
        <f t="shared" si="205"/>
        <v>6.7087386134509864E-7</v>
      </c>
      <c r="F226" s="11">
        <f t="shared" si="206"/>
        <v>1.3216664926190767E-6</v>
      </c>
      <c r="G226" s="11">
        <f t="shared" si="207"/>
        <v>2.6981351301785565E-6</v>
      </c>
      <c r="H226" s="4">
        <f t="shared" si="208"/>
        <v>327671.24187333003</v>
      </c>
      <c r="I226" s="4">
        <f t="shared" si="209"/>
        <v>137054.38182572179</v>
      </c>
      <c r="J226" s="4">
        <f t="shared" si="210"/>
        <v>48335.148797268914</v>
      </c>
      <c r="K226" s="4">
        <f t="shared" si="211"/>
        <v>281168.51532608859</v>
      </c>
      <c r="L226" s="4">
        <f t="shared" si="212"/>
        <v>46238.17081158793</v>
      </c>
      <c r="M226" s="4">
        <f t="shared" si="213"/>
        <v>11061.347538223954</v>
      </c>
      <c r="N226" s="11">
        <f t="shared" si="214"/>
        <v>4.796825431179208E-3</v>
      </c>
      <c r="O226" s="11">
        <f t="shared" si="215"/>
        <v>6.0412859067831004E-3</v>
      </c>
      <c r="P226" s="11">
        <f t="shared" si="216"/>
        <v>5.4812534239740973E-3</v>
      </c>
      <c r="Q226" s="4">
        <f t="shared" si="217"/>
        <v>7358.8437186055025</v>
      </c>
      <c r="R226" s="4">
        <f t="shared" si="218"/>
        <v>10227.989318227103</v>
      </c>
      <c r="S226" s="4">
        <f t="shared" si="219"/>
        <v>6013.507857243384</v>
      </c>
      <c r="T226" s="4">
        <f t="shared" si="220"/>
        <v>22.458009059733897</v>
      </c>
      <c r="U226" s="4">
        <f t="shared" si="221"/>
        <v>74.627233233834161</v>
      </c>
      <c r="V226" s="4">
        <f t="shared" si="222"/>
        <v>124.41273083622256</v>
      </c>
      <c r="W226" s="11">
        <f t="shared" si="223"/>
        <v>-1.0734613539272964E-2</v>
      </c>
      <c r="X226" s="11">
        <f t="shared" si="224"/>
        <v>-1.217998157191269E-2</v>
      </c>
      <c r="Y226" s="11">
        <f t="shared" si="225"/>
        <v>-9.7425357312937999E-3</v>
      </c>
      <c r="Z226" s="4">
        <f t="shared" si="238"/>
        <v>6876.7400328201102</v>
      </c>
      <c r="AA226" s="4">
        <f t="shared" si="239"/>
        <v>24899.782854451129</v>
      </c>
      <c r="AB226" s="4">
        <f t="shared" si="240"/>
        <v>59466.427276274437</v>
      </c>
      <c r="AC226" s="12">
        <f t="shared" si="226"/>
        <v>1.1611127639832761</v>
      </c>
      <c r="AD226" s="12">
        <f t="shared" si="227"/>
        <v>3.0241930263272048</v>
      </c>
      <c r="AE226" s="12">
        <f t="shared" si="228"/>
        <v>12.307709912970351</v>
      </c>
      <c r="AF226" s="11">
        <f t="shared" si="229"/>
        <v>-4.0504037456468023E-3</v>
      </c>
      <c r="AG226" s="11">
        <f t="shared" si="230"/>
        <v>2.9673830763510267E-4</v>
      </c>
      <c r="AH226" s="11">
        <f t="shared" si="231"/>
        <v>9.7937136394747881E-3</v>
      </c>
      <c r="AI226" s="1">
        <f t="shared" si="195"/>
        <v>622663.24811279005</v>
      </c>
      <c r="AJ226" s="1">
        <f t="shared" si="196"/>
        <v>257132.73899843096</v>
      </c>
      <c r="AK226" s="1">
        <f t="shared" si="197"/>
        <v>91201.392429671629</v>
      </c>
      <c r="AL226" s="10">
        <f t="shared" si="232"/>
        <v>80.380560561704883</v>
      </c>
      <c r="AM226" s="10">
        <f t="shared" si="233"/>
        <v>19.014647880084507</v>
      </c>
      <c r="AN226" s="10">
        <f t="shared" si="234"/>
        <v>6.0483847526425238</v>
      </c>
      <c r="AO226" s="7">
        <f t="shared" si="235"/>
        <v>3.7350408084908613E-3</v>
      </c>
      <c r="AP226" s="7">
        <f t="shared" si="236"/>
        <v>4.7051663146339684E-3</v>
      </c>
      <c r="AQ226" s="7">
        <f t="shared" si="237"/>
        <v>4.2681795183730966E-3</v>
      </c>
      <c r="AR226" s="1">
        <f t="shared" si="243"/>
        <v>327671.24187333003</v>
      </c>
      <c r="AS226" s="1">
        <f t="shared" si="241"/>
        <v>137054.38182572179</v>
      </c>
      <c r="AT226" s="1">
        <f t="shared" si="242"/>
        <v>48335.148797268914</v>
      </c>
      <c r="AU226" s="1">
        <f t="shared" si="198"/>
        <v>65534.248374666007</v>
      </c>
      <c r="AV226" s="1">
        <f t="shared" si="199"/>
        <v>27410.876365144359</v>
      </c>
      <c r="AW226" s="1">
        <f t="shared" si="200"/>
        <v>9667.0297594537824</v>
      </c>
      <c r="AX226">
        <v>0.2</v>
      </c>
      <c r="AY226">
        <v>0.2</v>
      </c>
      <c r="AZ226">
        <v>0.2</v>
      </c>
      <c r="BA226">
        <f t="shared" si="244"/>
        <v>0.20000000000000004</v>
      </c>
      <c r="BB226">
        <f t="shared" si="250"/>
        <v>4.000000000000001E-3</v>
      </c>
      <c r="BC226">
        <f t="shared" si="245"/>
        <v>4.000000000000001E-3</v>
      </c>
      <c r="BD226">
        <f t="shared" si="246"/>
        <v>4.000000000000001E-3</v>
      </c>
      <c r="BE226">
        <f t="shared" si="247"/>
        <v>1310.6849674933205</v>
      </c>
      <c r="BF226">
        <f t="shared" si="248"/>
        <v>548.21752730288733</v>
      </c>
      <c r="BG226">
        <f t="shared" si="249"/>
        <v>193.34059518907571</v>
      </c>
      <c r="BH226">
        <f t="shared" si="251"/>
        <v>1905.9684694170653</v>
      </c>
      <c r="BI226">
        <f t="shared" si="252"/>
        <v>220.16960168184235</v>
      </c>
      <c r="BJ226">
        <f t="shared" si="253"/>
        <v>32.512562809740821</v>
      </c>
      <c r="BK226" s="7">
        <f t="shared" si="254"/>
        <v>3.5192530893816104E-2</v>
      </c>
      <c r="BL226" s="8">
        <f>BL$3*temperature!$I336+BL$4*temperature!$I336^2</f>
        <v>-52.278275423677229</v>
      </c>
      <c r="BM226" s="8">
        <f>BM$3*temperature!$I336+BM$4*temperature!$I336^2</f>
        <v>-43.379242448963396</v>
      </c>
      <c r="BN226" s="8">
        <f>BN$3*temperature!$I336+BN$4*temperature!$I336^2</f>
        <v>-36.330515306156045</v>
      </c>
      <c r="BO226" s="8"/>
      <c r="BP226" s="8"/>
      <c r="BQ226" s="8"/>
    </row>
    <row r="227" spans="1:69" x14ac:dyDescent="0.3">
      <c r="A227">
        <f t="shared" si="201"/>
        <v>2181</v>
      </c>
      <c r="B227" s="4">
        <f t="shared" si="202"/>
        <v>1165.3916880703262</v>
      </c>
      <c r="C227" s="4">
        <f t="shared" si="203"/>
        <v>2964.0998227929235</v>
      </c>
      <c r="D227" s="4">
        <f t="shared" si="204"/>
        <v>4369.7454152186083</v>
      </c>
      <c r="E227" s="11">
        <f t="shared" si="205"/>
        <v>6.3733016827784372E-7</v>
      </c>
      <c r="F227" s="11">
        <f t="shared" si="206"/>
        <v>1.2555831679881227E-6</v>
      </c>
      <c r="G227" s="11">
        <f t="shared" si="207"/>
        <v>2.5632283736696284E-6</v>
      </c>
      <c r="H227" s="4">
        <f t="shared" si="208"/>
        <v>329227.52929268777</v>
      </c>
      <c r="I227" s="4">
        <f t="shared" si="209"/>
        <v>137874.26797053296</v>
      </c>
      <c r="J227" s="4">
        <f t="shared" si="210"/>
        <v>48597.562815285353</v>
      </c>
      <c r="K227" s="4">
        <f t="shared" si="211"/>
        <v>282503.7561730236</v>
      </c>
      <c r="L227" s="4">
        <f t="shared" si="212"/>
        <v>46514.718198869872</v>
      </c>
      <c r="M227" s="4">
        <f t="shared" si="213"/>
        <v>11121.371658411394</v>
      </c>
      <c r="N227" s="11">
        <f t="shared" si="214"/>
        <v>4.7488988779076369E-3</v>
      </c>
      <c r="O227" s="11">
        <f t="shared" si="215"/>
        <v>5.9809326888995429E-3</v>
      </c>
      <c r="P227" s="11">
        <f t="shared" si="216"/>
        <v>5.4264744851399982E-3</v>
      </c>
      <c r="Q227" s="4">
        <f t="shared" si="217"/>
        <v>7314.4253054204837</v>
      </c>
      <c r="R227" s="4">
        <f t="shared" si="218"/>
        <v>10163.853189030058</v>
      </c>
      <c r="S227" s="4">
        <f t="shared" si="219"/>
        <v>5987.2506158209344</v>
      </c>
      <c r="T227" s="4">
        <f t="shared" si="220"/>
        <v>22.216931011616161</v>
      </c>
      <c r="U227" s="4">
        <f t="shared" si="221"/>
        <v>73.718274908283234</v>
      </c>
      <c r="V227" s="4">
        <f t="shared" si="222"/>
        <v>123.20063536062283</v>
      </c>
      <c r="W227" s="11">
        <f t="shared" si="223"/>
        <v>-1.0734613539272964E-2</v>
      </c>
      <c r="X227" s="11">
        <f t="shared" si="224"/>
        <v>-1.217998157191269E-2</v>
      </c>
      <c r="Y227" s="11">
        <f t="shared" si="225"/>
        <v>-9.7425357312937999E-3</v>
      </c>
      <c r="Z227" s="4">
        <f t="shared" si="238"/>
        <v>6807.8711265598076</v>
      </c>
      <c r="AA227" s="4">
        <f t="shared" si="239"/>
        <v>24752.4740039725</v>
      </c>
      <c r="AB227" s="4">
        <f t="shared" si="240"/>
        <v>59789.894078085214</v>
      </c>
      <c r="AC227" s="12">
        <f t="shared" si="226"/>
        <v>1.15640978849492</v>
      </c>
      <c r="AD227" s="12">
        <f t="shared" si="227"/>
        <v>3.0250904202477988</v>
      </c>
      <c r="AE227" s="12">
        <f t="shared" si="228"/>
        <v>12.428248099415708</v>
      </c>
      <c r="AF227" s="11">
        <f t="shared" si="229"/>
        <v>-4.0504037456468023E-3</v>
      </c>
      <c r="AG227" s="11">
        <f t="shared" si="230"/>
        <v>2.9673830763510267E-4</v>
      </c>
      <c r="AH227" s="11">
        <f t="shared" si="231"/>
        <v>9.7937136394747881E-3</v>
      </c>
      <c r="AI227" s="1">
        <f t="shared" si="195"/>
        <v>625931.17167617707</v>
      </c>
      <c r="AJ227" s="1">
        <f t="shared" si="196"/>
        <v>258830.34146373221</v>
      </c>
      <c r="AK227" s="1">
        <f t="shared" si="197"/>
        <v>91748.282946158259</v>
      </c>
      <c r="AL227" s="10">
        <f t="shared" si="232"/>
        <v>80.677782988873147</v>
      </c>
      <c r="AM227" s="10">
        <f t="shared" si="233"/>
        <v>19.103220289967609</v>
      </c>
      <c r="AN227" s="10">
        <f t="shared" si="234"/>
        <v>6.0739421886437892</v>
      </c>
      <c r="AO227" s="7">
        <f t="shared" si="235"/>
        <v>3.6976904004059528E-3</v>
      </c>
      <c r="AP227" s="7">
        <f t="shared" si="236"/>
        <v>4.6581146514876283E-3</v>
      </c>
      <c r="AQ227" s="7">
        <f t="shared" si="237"/>
        <v>4.225497723189366E-3</v>
      </c>
      <c r="AR227" s="1">
        <f t="shared" si="243"/>
        <v>329227.52929268777</v>
      </c>
      <c r="AS227" s="1">
        <f t="shared" si="241"/>
        <v>137874.26797053296</v>
      </c>
      <c r="AT227" s="1">
        <f t="shared" si="242"/>
        <v>48597.562815285353</v>
      </c>
      <c r="AU227" s="1">
        <f t="shared" si="198"/>
        <v>65845.505858537552</v>
      </c>
      <c r="AV227" s="1">
        <f t="shared" si="199"/>
        <v>27574.853594106593</v>
      </c>
      <c r="AW227" s="1">
        <f t="shared" si="200"/>
        <v>9719.512563057071</v>
      </c>
      <c r="AX227">
        <v>0.2</v>
      </c>
      <c r="AY227">
        <v>0.2</v>
      </c>
      <c r="AZ227">
        <v>0.2</v>
      </c>
      <c r="BA227">
        <f t="shared" si="244"/>
        <v>0.2</v>
      </c>
      <c r="BB227">
        <f t="shared" si="250"/>
        <v>4.000000000000001E-3</v>
      </c>
      <c r="BC227">
        <f t="shared" si="245"/>
        <v>4.000000000000001E-3</v>
      </c>
      <c r="BD227">
        <f t="shared" si="246"/>
        <v>4.000000000000001E-3</v>
      </c>
      <c r="BE227">
        <f t="shared" si="247"/>
        <v>1316.9101171707514</v>
      </c>
      <c r="BF227">
        <f t="shared" si="248"/>
        <v>551.49707188213199</v>
      </c>
      <c r="BG227">
        <f t="shared" si="249"/>
        <v>194.39025126114146</v>
      </c>
      <c r="BH227">
        <f t="shared" si="251"/>
        <v>1934.393428854785</v>
      </c>
      <c r="BI227">
        <f t="shared" si="252"/>
        <v>222.80482823398691</v>
      </c>
      <c r="BJ227">
        <f t="shared" si="253"/>
        <v>32.512225395025631</v>
      </c>
      <c r="BK227" s="7">
        <f t="shared" si="254"/>
        <v>3.514098374415206E-2</v>
      </c>
      <c r="BL227" s="8">
        <f>BL$3*temperature!$I337+BL$4*temperature!$I337^2</f>
        <v>-52.909263358144621</v>
      </c>
      <c r="BM227" s="8">
        <f>BM$3*temperature!$I337+BM$4*temperature!$I337^2</f>
        <v>-43.866608906733092</v>
      </c>
      <c r="BN227" s="8">
        <f>BN$3*temperature!$I337+BN$4*temperature!$I337^2</f>
        <v>-36.710004858544558</v>
      </c>
      <c r="BO227" s="8"/>
      <c r="BP227" s="8"/>
      <c r="BQ227" s="8"/>
    </row>
    <row r="228" spans="1:69" x14ac:dyDescent="0.3">
      <c r="A228">
        <f t="shared" si="201"/>
        <v>2182</v>
      </c>
      <c r="B228" s="4">
        <f t="shared" si="202"/>
        <v>1165.3923936726428</v>
      </c>
      <c r="C228" s="4">
        <f t="shared" si="203"/>
        <v>2964.1033583830767</v>
      </c>
      <c r="D228" s="4">
        <f t="shared" si="204"/>
        <v>4369.7560558412706</v>
      </c>
      <c r="E228" s="11">
        <f t="shared" si="205"/>
        <v>6.0546365986395154E-7</v>
      </c>
      <c r="F228" s="11">
        <f t="shared" si="206"/>
        <v>1.1928040095887166E-6</v>
      </c>
      <c r="G228" s="11">
        <f t="shared" si="207"/>
        <v>2.4350669549861471E-6</v>
      </c>
      <c r="H228" s="4">
        <f t="shared" si="208"/>
        <v>330775.57668605843</v>
      </c>
      <c r="I228" s="4">
        <f t="shared" si="209"/>
        <v>138690.81209009117</v>
      </c>
      <c r="J228" s="4">
        <f t="shared" si="210"/>
        <v>48858.759736037253</v>
      </c>
      <c r="K228" s="4">
        <f t="shared" si="211"/>
        <v>283831.93376064958</v>
      </c>
      <c r="L228" s="4">
        <f t="shared" si="212"/>
        <v>46790.140329569091</v>
      </c>
      <c r="M228" s="4">
        <f t="shared" si="213"/>
        <v>11181.118376327968</v>
      </c>
      <c r="N228" s="11">
        <f t="shared" si="214"/>
        <v>4.7014510731409054E-3</v>
      </c>
      <c r="O228" s="11">
        <f t="shared" si="215"/>
        <v>5.9211823991209833E-3</v>
      </c>
      <c r="P228" s="11">
        <f t="shared" si="216"/>
        <v>5.3722436181140587E-3</v>
      </c>
      <c r="Q228" s="4">
        <f t="shared" si="217"/>
        <v>7269.9314445625478</v>
      </c>
      <c r="R228" s="4">
        <f t="shared" si="218"/>
        <v>10099.518703830783</v>
      </c>
      <c r="S228" s="4">
        <f t="shared" si="219"/>
        <v>5960.7857281930783</v>
      </c>
      <c r="T228" s="4">
        <f t="shared" si="220"/>
        <v>21.978440843177772</v>
      </c>
      <c r="U228" s="4">
        <f t="shared" si="221"/>
        <v>72.820387678387149</v>
      </c>
      <c r="V228" s="4">
        <f t="shared" si="222"/>
        <v>122.00034876850386</v>
      </c>
      <c r="W228" s="11">
        <f t="shared" si="223"/>
        <v>-1.0734613539272964E-2</v>
      </c>
      <c r="X228" s="11">
        <f t="shared" si="224"/>
        <v>-1.217998157191269E-2</v>
      </c>
      <c r="Y228" s="11">
        <f t="shared" si="225"/>
        <v>-9.7425357312937999E-3</v>
      </c>
      <c r="Z228" s="4">
        <f t="shared" si="238"/>
        <v>6739.3702316791187</v>
      </c>
      <c r="AA228" s="4">
        <f t="shared" si="239"/>
        <v>24604.558881236568</v>
      </c>
      <c r="AB228" s="4">
        <f t="shared" si="240"/>
        <v>60111.837172682259</v>
      </c>
      <c r="AC228" s="12">
        <f t="shared" si="226"/>
        <v>1.1517258619560975</v>
      </c>
      <c r="AD228" s="12">
        <f t="shared" si="227"/>
        <v>3.0259880804595465</v>
      </c>
      <c r="AE228" s="12">
        <f t="shared" si="228"/>
        <v>12.549966802341732</v>
      </c>
      <c r="AF228" s="11">
        <f t="shared" si="229"/>
        <v>-4.0504037456468023E-3</v>
      </c>
      <c r="AG228" s="11">
        <f t="shared" si="230"/>
        <v>2.9673830763510267E-4</v>
      </c>
      <c r="AH228" s="11">
        <f t="shared" si="231"/>
        <v>9.7937136394747881E-3</v>
      </c>
      <c r="AI228" s="1">
        <f t="shared" si="195"/>
        <v>629183.56036709691</v>
      </c>
      <c r="AJ228" s="1">
        <f t="shared" si="196"/>
        <v>260522.16091146559</v>
      </c>
      <c r="AK228" s="1">
        <f t="shared" si="197"/>
        <v>92292.967214599499</v>
      </c>
      <c r="AL228" s="10">
        <f t="shared" si="232"/>
        <v>80.97312123792031</v>
      </c>
      <c r="AM228" s="10">
        <f t="shared" si="233"/>
        <v>19.191315430387672</v>
      </c>
      <c r="AN228" s="10">
        <f t="shared" si="234"/>
        <v>6.0993509632437979</v>
      </c>
      <c r="AO228" s="7">
        <f t="shared" si="235"/>
        <v>3.660713496401893E-3</v>
      </c>
      <c r="AP228" s="7">
        <f t="shared" si="236"/>
        <v>4.6115335049727521E-3</v>
      </c>
      <c r="AQ228" s="7">
        <f t="shared" si="237"/>
        <v>4.1832427459574722E-3</v>
      </c>
      <c r="AR228" s="1">
        <f t="shared" si="243"/>
        <v>330775.57668605843</v>
      </c>
      <c r="AS228" s="1">
        <f t="shared" si="241"/>
        <v>138690.81209009117</v>
      </c>
      <c r="AT228" s="1">
        <f t="shared" si="242"/>
        <v>48858.759736037253</v>
      </c>
      <c r="AU228" s="1">
        <f t="shared" si="198"/>
        <v>66155.115337211682</v>
      </c>
      <c r="AV228" s="1">
        <f t="shared" si="199"/>
        <v>27738.162418018237</v>
      </c>
      <c r="AW228" s="1">
        <f t="shared" si="200"/>
        <v>9771.7519472074509</v>
      </c>
      <c r="AX228">
        <v>0.2</v>
      </c>
      <c r="AY228">
        <v>0.2</v>
      </c>
      <c r="AZ228">
        <v>0.2</v>
      </c>
      <c r="BA228">
        <f t="shared" si="244"/>
        <v>0.2</v>
      </c>
      <c r="BB228">
        <f t="shared" si="250"/>
        <v>4.000000000000001E-3</v>
      </c>
      <c r="BC228">
        <f t="shared" si="245"/>
        <v>4.000000000000001E-3</v>
      </c>
      <c r="BD228">
        <f t="shared" si="246"/>
        <v>4.000000000000001E-3</v>
      </c>
      <c r="BE228">
        <f t="shared" si="247"/>
        <v>1323.1023067442341</v>
      </c>
      <c r="BF228">
        <f t="shared" si="248"/>
        <v>554.76324836036486</v>
      </c>
      <c r="BG228">
        <f t="shared" si="249"/>
        <v>195.43503894414906</v>
      </c>
      <c r="BH228">
        <f t="shared" si="251"/>
        <v>1963.2432427066442</v>
      </c>
      <c r="BI228">
        <f t="shared" si="252"/>
        <v>225.47173108778114</v>
      </c>
      <c r="BJ228">
        <f t="shared" si="253"/>
        <v>32.511905830248722</v>
      </c>
      <c r="BK228" s="7">
        <f t="shared" si="254"/>
        <v>3.5089944010793434E-2</v>
      </c>
      <c r="BL228" s="8">
        <f>BL$3*temperature!$I338+BL$4*temperature!$I338^2</f>
        <v>-53.54108061621033</v>
      </c>
      <c r="BM228" s="8">
        <f>BM$3*temperature!$I338+BM$4*temperature!$I338^2</f>
        <v>-44.354497726986196</v>
      </c>
      <c r="BN228" s="8">
        <f>BN$3*temperature!$I338+BN$4*temperature!$I338^2</f>
        <v>-37.089800568221825</v>
      </c>
      <c r="BO228" s="8"/>
      <c r="BP228" s="8"/>
      <c r="BQ228" s="8"/>
    </row>
    <row r="229" spans="1:69" x14ac:dyDescent="0.3">
      <c r="A229">
        <f t="shared" si="201"/>
        <v>2183</v>
      </c>
      <c r="B229" s="4">
        <f t="shared" si="202"/>
        <v>1165.3930639952493</v>
      </c>
      <c r="C229" s="4">
        <f t="shared" si="203"/>
        <v>2964.1067171977288</v>
      </c>
      <c r="D229" s="4">
        <f t="shared" si="204"/>
        <v>4369.7661644574155</v>
      </c>
      <c r="E229" s="11">
        <f t="shared" si="205"/>
        <v>5.7519047687075398E-7</v>
      </c>
      <c r="F229" s="11">
        <f t="shared" si="206"/>
        <v>1.1331638091092807E-6</v>
      </c>
      <c r="G229" s="11">
        <f t="shared" si="207"/>
        <v>2.3133136072368396E-6</v>
      </c>
      <c r="H229" s="4">
        <f t="shared" si="208"/>
        <v>332315.35521951108</v>
      </c>
      <c r="I229" s="4">
        <f t="shared" si="209"/>
        <v>139503.97973283337</v>
      </c>
      <c r="J229" s="4">
        <f t="shared" si="210"/>
        <v>49118.731378086857</v>
      </c>
      <c r="K229" s="4">
        <f t="shared" si="211"/>
        <v>285153.02303263557</v>
      </c>
      <c r="L229" s="4">
        <f t="shared" si="212"/>
        <v>47064.425488944828</v>
      </c>
      <c r="M229" s="4">
        <f t="shared" si="213"/>
        <v>11240.585772668186</v>
      </c>
      <c r="N229" s="11">
        <f t="shared" si="214"/>
        <v>4.6544772270058488E-3</v>
      </c>
      <c r="O229" s="11">
        <f t="shared" si="215"/>
        <v>5.8620289967885597E-3</v>
      </c>
      <c r="P229" s="11">
        <f t="shared" si="216"/>
        <v>5.3185552946224401E-3</v>
      </c>
      <c r="Q229" s="4">
        <f t="shared" si="217"/>
        <v>7225.3701914021458</v>
      </c>
      <c r="R229" s="4">
        <f t="shared" si="218"/>
        <v>10035.000695287325</v>
      </c>
      <c r="S229" s="4">
        <f t="shared" si="219"/>
        <v>5934.1201908387493</v>
      </c>
      <c r="T229" s="4">
        <f t="shared" si="220"/>
        <v>21.742510774530487</v>
      </c>
      <c r="U229" s="4">
        <f t="shared" si="221"/>
        <v>71.933436698404861</v>
      </c>
      <c r="V229" s="4">
        <f t="shared" si="222"/>
        <v>120.8117560113964</v>
      </c>
      <c r="W229" s="11">
        <f t="shared" si="223"/>
        <v>-1.0734613539272964E-2</v>
      </c>
      <c r="X229" s="11">
        <f t="shared" si="224"/>
        <v>-1.217998157191269E-2</v>
      </c>
      <c r="Y229" s="11">
        <f t="shared" si="225"/>
        <v>-9.7425357312937999E-3</v>
      </c>
      <c r="Z229" s="4">
        <f t="shared" si="238"/>
        <v>6671.2433265286109</v>
      </c>
      <c r="AA229" s="4">
        <f t="shared" si="239"/>
        <v>24456.073473983168</v>
      </c>
      <c r="AB229" s="4">
        <f t="shared" si="240"/>
        <v>60432.246267361479</v>
      </c>
      <c r="AC229" s="12">
        <f t="shared" si="226"/>
        <v>1.1470609072108722</v>
      </c>
      <c r="AD229" s="12">
        <f t="shared" si="227"/>
        <v>3.0268860070414658</v>
      </c>
      <c r="AE229" s="12">
        <f t="shared" si="228"/>
        <v>12.672877583388782</v>
      </c>
      <c r="AF229" s="11">
        <f t="shared" si="229"/>
        <v>-4.0504037456468023E-3</v>
      </c>
      <c r="AG229" s="11">
        <f t="shared" si="230"/>
        <v>2.9673830763510267E-4</v>
      </c>
      <c r="AH229" s="11">
        <f t="shared" si="231"/>
        <v>9.7937136394747881E-3</v>
      </c>
      <c r="AI229" s="1">
        <f t="shared" si="195"/>
        <v>632420.31966759893</v>
      </c>
      <c r="AJ229" s="1">
        <f t="shared" si="196"/>
        <v>262208.10723833728</v>
      </c>
      <c r="AK229" s="1">
        <f t="shared" si="197"/>
        <v>92835.422440347</v>
      </c>
      <c r="AL229" s="10">
        <f t="shared" si="232"/>
        <v>81.266576441704146</v>
      </c>
      <c r="AM229" s="10">
        <f t="shared" si="233"/>
        <v>19.278931810558287</v>
      </c>
      <c r="AN229" s="10">
        <f t="shared" si="234"/>
        <v>6.1246108782591149</v>
      </c>
      <c r="AO229" s="7">
        <f t="shared" si="235"/>
        <v>3.6241063614378742E-3</v>
      </c>
      <c r="AP229" s="7">
        <f t="shared" si="236"/>
        <v>4.5654181699230243E-3</v>
      </c>
      <c r="AQ229" s="7">
        <f t="shared" si="237"/>
        <v>4.1414103184978972E-3</v>
      </c>
      <c r="AR229" s="1">
        <f t="shared" si="243"/>
        <v>332315.35521951108</v>
      </c>
      <c r="AS229" s="1">
        <f t="shared" si="241"/>
        <v>139503.97973283337</v>
      </c>
      <c r="AT229" s="1">
        <f t="shared" si="242"/>
        <v>49118.731378086857</v>
      </c>
      <c r="AU229" s="1">
        <f t="shared" si="198"/>
        <v>66463.071043902222</v>
      </c>
      <c r="AV229" s="1">
        <f t="shared" si="199"/>
        <v>27900.795946566675</v>
      </c>
      <c r="AW229" s="1">
        <f t="shared" si="200"/>
        <v>9823.7462756173718</v>
      </c>
      <c r="AX229">
        <v>0.2</v>
      </c>
      <c r="AY229">
        <v>0.2</v>
      </c>
      <c r="AZ229">
        <v>0.2</v>
      </c>
      <c r="BA229">
        <f t="shared" si="244"/>
        <v>0.2</v>
      </c>
      <c r="BB229">
        <f t="shared" si="250"/>
        <v>4.000000000000001E-3</v>
      </c>
      <c r="BC229">
        <f t="shared" si="245"/>
        <v>4.000000000000001E-3</v>
      </c>
      <c r="BD229">
        <f t="shared" si="246"/>
        <v>4.000000000000001E-3</v>
      </c>
      <c r="BE229">
        <f t="shared" si="247"/>
        <v>1329.2614208780446</v>
      </c>
      <c r="BF229">
        <f t="shared" si="248"/>
        <v>558.01591893133354</v>
      </c>
      <c r="BG229">
        <f t="shared" si="249"/>
        <v>196.47492551234748</v>
      </c>
      <c r="BH229">
        <f t="shared" si="251"/>
        <v>1992.5242654426268</v>
      </c>
      <c r="BI229">
        <f t="shared" si="252"/>
        <v>228.17069122930195</v>
      </c>
      <c r="BJ229">
        <f t="shared" si="253"/>
        <v>32.5116039279944</v>
      </c>
      <c r="BK229" s="7">
        <f t="shared" si="254"/>
        <v>3.5039406814044688E-2</v>
      </c>
      <c r="BL229" s="8">
        <f>BL$3*temperature!$I339+BL$4*temperature!$I339^2</f>
        <v>-54.173689173142954</v>
      </c>
      <c r="BM229" s="8">
        <f>BM$3*temperature!$I339+BM$4*temperature!$I339^2</f>
        <v>-44.84288104703878</v>
      </c>
      <c r="BN229" s="8">
        <f>BN$3*temperature!$I339+BN$4*temperature!$I339^2</f>
        <v>-37.469882022323063</v>
      </c>
      <c r="BO229" s="8"/>
      <c r="BP229" s="8"/>
      <c r="BQ229" s="8"/>
    </row>
    <row r="230" spans="1:69" x14ac:dyDescent="0.3">
      <c r="A230">
        <f t="shared" si="201"/>
        <v>2184</v>
      </c>
      <c r="B230" s="4">
        <f t="shared" si="202"/>
        <v>1165.3937008020919</v>
      </c>
      <c r="C230" s="4">
        <f t="shared" si="203"/>
        <v>2964.1099080752642</v>
      </c>
      <c r="D230" s="4">
        <f t="shared" si="204"/>
        <v>4369.775767664968</v>
      </c>
      <c r="E230" s="11">
        <f t="shared" si="205"/>
        <v>5.4643095302721625E-7</v>
      </c>
      <c r="F230" s="11">
        <f t="shared" si="206"/>
        <v>1.0765056186538167E-6</v>
      </c>
      <c r="G230" s="11">
        <f t="shared" si="207"/>
        <v>2.1976479268749977E-6</v>
      </c>
      <c r="H230" s="4">
        <f t="shared" si="208"/>
        <v>333846.83769443934</v>
      </c>
      <c r="I230" s="4">
        <f t="shared" si="209"/>
        <v>140313.73745459336</v>
      </c>
      <c r="J230" s="4">
        <f t="shared" si="210"/>
        <v>49377.46985900194</v>
      </c>
      <c r="K230" s="4">
        <f t="shared" si="211"/>
        <v>286467.00034903787</v>
      </c>
      <c r="L230" s="4">
        <f t="shared" si="212"/>
        <v>47337.562305746505</v>
      </c>
      <c r="M230" s="4">
        <f t="shared" si="213"/>
        <v>11299.771998458233</v>
      </c>
      <c r="N230" s="11">
        <f t="shared" si="214"/>
        <v>4.607972598108967E-3</v>
      </c>
      <c r="O230" s="11">
        <f t="shared" si="215"/>
        <v>5.8034665028650068E-3</v>
      </c>
      <c r="P230" s="11">
        <f t="shared" si="216"/>
        <v>5.2654040445081485E-3</v>
      </c>
      <c r="Q230" s="4">
        <f t="shared" si="217"/>
        <v>7180.7494648262009</v>
      </c>
      <c r="R230" s="4">
        <f t="shared" si="218"/>
        <v>9970.3137600093905</v>
      </c>
      <c r="S230" s="4">
        <f t="shared" si="219"/>
        <v>5907.2609245560334</v>
      </c>
      <c r="T230" s="4">
        <f t="shared" si="220"/>
        <v>21.509113323992423</v>
      </c>
      <c r="U230" s="4">
        <f t="shared" si="221"/>
        <v>71.057288765013936</v>
      </c>
      <c r="V230" s="4">
        <f t="shared" si="222"/>
        <v>119.63474316169501</v>
      </c>
      <c r="W230" s="11">
        <f t="shared" si="223"/>
        <v>-1.0734613539272964E-2</v>
      </c>
      <c r="X230" s="11">
        <f t="shared" si="224"/>
        <v>-1.217998157191269E-2</v>
      </c>
      <c r="Y230" s="11">
        <f t="shared" si="225"/>
        <v>-9.7425357312937999E-3</v>
      </c>
      <c r="Z230" s="4">
        <f t="shared" si="238"/>
        <v>6603.4961477867982</v>
      </c>
      <c r="AA230" s="4">
        <f t="shared" si="239"/>
        <v>24307.053242326816</v>
      </c>
      <c r="AB230" s="4">
        <f t="shared" si="240"/>
        <v>60751.111444829956</v>
      </c>
      <c r="AC230" s="12">
        <f t="shared" si="226"/>
        <v>1.1424148474158202</v>
      </c>
      <c r="AD230" s="12">
        <f t="shared" si="227"/>
        <v>3.0277842000725999</v>
      </c>
      <c r="AE230" s="12">
        <f t="shared" si="228"/>
        <v>12.796992117428612</v>
      </c>
      <c r="AF230" s="11">
        <f t="shared" si="229"/>
        <v>-4.0504037456468023E-3</v>
      </c>
      <c r="AG230" s="11">
        <f t="shared" si="230"/>
        <v>2.9673830763510267E-4</v>
      </c>
      <c r="AH230" s="11">
        <f t="shared" si="231"/>
        <v>9.7937136394747881E-3</v>
      </c>
      <c r="AI230" s="1">
        <f t="shared" si="195"/>
        <v>635641.3587447413</v>
      </c>
      <c r="AJ230" s="1">
        <f t="shared" si="196"/>
        <v>263888.09246107022</v>
      </c>
      <c r="AK230" s="1">
        <f t="shared" si="197"/>
        <v>93375.626471929674</v>
      </c>
      <c r="AL230" s="10">
        <f t="shared" si="232"/>
        <v>81.55814997119225</v>
      </c>
      <c r="AM230" s="10">
        <f t="shared" si="233"/>
        <v>19.366068032287071</v>
      </c>
      <c r="AN230" s="10">
        <f t="shared" si="234"/>
        <v>6.1497217596802418</v>
      </c>
      <c r="AO230" s="7">
        <f t="shared" si="235"/>
        <v>3.5878652978234954E-3</v>
      </c>
      <c r="AP230" s="7">
        <f t="shared" si="236"/>
        <v>4.519763988223794E-3</v>
      </c>
      <c r="AQ230" s="7">
        <f t="shared" si="237"/>
        <v>4.0999962153129184E-3</v>
      </c>
      <c r="AR230" s="1">
        <f t="shared" si="243"/>
        <v>333846.83769443934</v>
      </c>
      <c r="AS230" s="1">
        <f t="shared" si="241"/>
        <v>140313.73745459336</v>
      </c>
      <c r="AT230" s="1">
        <f t="shared" si="242"/>
        <v>49377.46985900194</v>
      </c>
      <c r="AU230" s="1">
        <f t="shared" si="198"/>
        <v>66769.367538887876</v>
      </c>
      <c r="AV230" s="1">
        <f t="shared" si="199"/>
        <v>28062.747490918671</v>
      </c>
      <c r="AW230" s="1">
        <f t="shared" si="200"/>
        <v>9875.493971800388</v>
      </c>
      <c r="AX230">
        <v>0.2</v>
      </c>
      <c r="AY230">
        <v>0.2</v>
      </c>
      <c r="AZ230">
        <v>0.2</v>
      </c>
      <c r="BA230">
        <f t="shared" si="244"/>
        <v>0.2</v>
      </c>
      <c r="BB230">
        <f t="shared" si="250"/>
        <v>4.000000000000001E-3</v>
      </c>
      <c r="BC230">
        <f t="shared" si="245"/>
        <v>4.000000000000001E-3</v>
      </c>
      <c r="BD230">
        <f t="shared" si="246"/>
        <v>4.000000000000001E-3</v>
      </c>
      <c r="BE230">
        <f t="shared" si="247"/>
        <v>1335.3873507777578</v>
      </c>
      <c r="BF230">
        <f t="shared" si="248"/>
        <v>561.25494981837357</v>
      </c>
      <c r="BG230">
        <f t="shared" si="249"/>
        <v>197.50987943600779</v>
      </c>
      <c r="BH230">
        <f t="shared" si="251"/>
        <v>2022.24294660234</v>
      </c>
      <c r="BI230">
        <f t="shared" si="252"/>
        <v>230.9020942287807</v>
      </c>
      <c r="BJ230">
        <f t="shared" si="253"/>
        <v>32.511319503244465</v>
      </c>
      <c r="BK230" s="7">
        <f t="shared" si="254"/>
        <v>3.4989367317166148E-2</v>
      </c>
      <c r="BL230" s="8">
        <f>BL$3*temperature!$I340+BL$4*temperature!$I340^2</f>
        <v>-54.80705170679505</v>
      </c>
      <c r="BM230" s="8">
        <f>BM$3*temperature!$I340+BM$4*temperature!$I340^2</f>
        <v>-45.331731535172779</v>
      </c>
      <c r="BN230" s="8">
        <f>BN$3*temperature!$I340+BN$4*temperature!$I340^2</f>
        <v>-37.850229211465113</v>
      </c>
      <c r="BO230" s="8"/>
      <c r="BP230" s="8"/>
      <c r="BQ230" s="8"/>
    </row>
    <row r="231" spans="1:69" x14ac:dyDescent="0.3">
      <c r="A231">
        <f t="shared" si="201"/>
        <v>2185</v>
      </c>
      <c r="B231" s="4">
        <f t="shared" si="202"/>
        <v>1165.394305768923</v>
      </c>
      <c r="C231" s="4">
        <f t="shared" si="203"/>
        <v>2964.1129394121863</v>
      </c>
      <c r="D231" s="4">
        <f t="shared" si="204"/>
        <v>4369.7848907321913</v>
      </c>
      <c r="E231" s="11">
        <f t="shared" si="205"/>
        <v>5.1910940537585537E-7</v>
      </c>
      <c r="F231" s="11">
        <f t="shared" si="206"/>
        <v>1.0226803377211258E-6</v>
      </c>
      <c r="G231" s="11">
        <f t="shared" si="207"/>
        <v>2.0877655305312479E-6</v>
      </c>
      <c r="H231" s="4">
        <f t="shared" si="208"/>
        <v>335369.99852464144</v>
      </c>
      <c r="I231" s="4">
        <f t="shared" si="209"/>
        <v>141120.05281013832</v>
      </c>
      <c r="J231" s="4">
        <f t="shared" si="210"/>
        <v>49634.967592268586</v>
      </c>
      <c r="K231" s="4">
        <f t="shared" si="211"/>
        <v>287773.84346610954</v>
      </c>
      <c r="L231" s="4">
        <f t="shared" si="212"/>
        <v>47609.539749225565</v>
      </c>
      <c r="M231" s="4">
        <f t="shared" si="213"/>
        <v>11358.675274276913</v>
      </c>
      <c r="N231" s="11">
        <f t="shared" si="214"/>
        <v>4.561932493025056E-3</v>
      </c>
      <c r="O231" s="11">
        <f t="shared" si="215"/>
        <v>5.7454889992516467E-3</v>
      </c>
      <c r="P231" s="11">
        <f t="shared" si="216"/>
        <v>5.2127844550065028E-3</v>
      </c>
      <c r="Q231" s="4">
        <f t="shared" si="217"/>
        <v>7136.0770476269263</v>
      </c>
      <c r="R231" s="4">
        <f t="shared" si="218"/>
        <v>9905.4722582351387</v>
      </c>
      <c r="S231" s="4">
        <f t="shared" si="219"/>
        <v>5880.2147737173373</v>
      </c>
      <c r="T231" s="4">
        <f t="shared" si="220"/>
        <v>21.278221304886937</v>
      </c>
      <c r="U231" s="4">
        <f t="shared" si="221"/>
        <v>70.191812297305987</v>
      </c>
      <c r="V231" s="4">
        <f t="shared" si="222"/>
        <v>118.46919740173804</v>
      </c>
      <c r="W231" s="11">
        <f t="shared" si="223"/>
        <v>-1.0734613539272964E-2</v>
      </c>
      <c r="X231" s="11">
        <f t="shared" si="224"/>
        <v>-1.217998157191269E-2</v>
      </c>
      <c r="Y231" s="11">
        <f t="shared" si="225"/>
        <v>-9.7425357312937999E-3</v>
      </c>
      <c r="Z231" s="4">
        <f t="shared" si="238"/>
        <v>6536.1341945189952</v>
      </c>
      <c r="AA231" s="4">
        <f t="shared" si="239"/>
        <v>24157.533116824725</v>
      </c>
      <c r="AB231" s="4">
        <f t="shared" si="240"/>
        <v>61068.42315936771</v>
      </c>
      <c r="AC231" s="12">
        <f t="shared" si="226"/>
        <v>1.1377876060387646</v>
      </c>
      <c r="AD231" s="12">
        <f t="shared" si="227"/>
        <v>3.0286826596320138</v>
      </c>
      <c r="AE231" s="12">
        <f t="shared" si="228"/>
        <v>12.922322193673324</v>
      </c>
      <c r="AF231" s="11">
        <f t="shared" si="229"/>
        <v>-4.0504037456468023E-3</v>
      </c>
      <c r="AG231" s="11">
        <f t="shared" si="230"/>
        <v>2.9673830763510267E-4</v>
      </c>
      <c r="AH231" s="11">
        <f t="shared" si="231"/>
        <v>9.7937136394747881E-3</v>
      </c>
      <c r="AI231" s="1">
        <f t="shared" si="195"/>
        <v>638846.59040915512</v>
      </c>
      <c r="AJ231" s="1">
        <f t="shared" si="196"/>
        <v>265562.03070588189</v>
      </c>
      <c r="AK231" s="1">
        <f t="shared" si="197"/>
        <v>93913.55779653709</v>
      </c>
      <c r="AL231" s="10">
        <f t="shared" si="232"/>
        <v>81.847843430668206</v>
      </c>
      <c r="AM231" s="10">
        <f t="shared" si="233"/>
        <v>19.452722788604039</v>
      </c>
      <c r="AN231" s="10">
        <f t="shared" si="234"/>
        <v>6.1746834572607598</v>
      </c>
      <c r="AO231" s="7">
        <f t="shared" si="235"/>
        <v>3.5519866448452606E-3</v>
      </c>
      <c r="AP231" s="7">
        <f t="shared" si="236"/>
        <v>4.4745663483415563E-3</v>
      </c>
      <c r="AQ231" s="7">
        <f t="shared" si="237"/>
        <v>4.0589962531597888E-3</v>
      </c>
      <c r="AR231" s="1">
        <f t="shared" si="243"/>
        <v>335369.99852464144</v>
      </c>
      <c r="AS231" s="1">
        <f t="shared" si="241"/>
        <v>141120.05281013832</v>
      </c>
      <c r="AT231" s="1">
        <f t="shared" si="242"/>
        <v>49634.967592268586</v>
      </c>
      <c r="AU231" s="1">
        <f t="shared" si="198"/>
        <v>67073.999704928297</v>
      </c>
      <c r="AV231" s="1">
        <f t="shared" si="199"/>
        <v>28224.010562027666</v>
      </c>
      <c r="AW231" s="1">
        <f t="shared" si="200"/>
        <v>9926.9935184537171</v>
      </c>
      <c r="AX231">
        <v>0.2</v>
      </c>
      <c r="AY231">
        <v>0.2</v>
      </c>
      <c r="AZ231">
        <v>0.2</v>
      </c>
      <c r="BA231">
        <f t="shared" si="244"/>
        <v>0.19999999999999998</v>
      </c>
      <c r="BB231">
        <f t="shared" si="250"/>
        <v>4.000000000000001E-3</v>
      </c>
      <c r="BC231">
        <f t="shared" si="245"/>
        <v>4.000000000000001E-3</v>
      </c>
      <c r="BD231">
        <f t="shared" si="246"/>
        <v>4.000000000000001E-3</v>
      </c>
      <c r="BE231">
        <f t="shared" si="247"/>
        <v>1341.4799940985661</v>
      </c>
      <c r="BF231">
        <f t="shared" si="248"/>
        <v>564.48021124055344</v>
      </c>
      <c r="BG231">
        <f t="shared" si="249"/>
        <v>198.53987036907438</v>
      </c>
      <c r="BH231">
        <f t="shared" si="251"/>
        <v>2052.4058322172923</v>
      </c>
      <c r="BI231">
        <f t="shared" si="252"/>
        <v>233.66633029571062</v>
      </c>
      <c r="BJ231">
        <f t="shared" si="253"/>
        <v>32.511052373327729</v>
      </c>
      <c r="BK231" s="7">
        <f t="shared" si="254"/>
        <v>3.4939820726178156E-2</v>
      </c>
      <c r="BL231" s="8">
        <f>BL$3*temperature!$I341+BL$4*temperature!$I341^2</f>
        <v>-55.441131592591383</v>
      </c>
      <c r="BM231" s="8">
        <f>BM$3*temperature!$I341+BM$4*temperature!$I341^2</f>
        <v>-45.821022386500658</v>
      </c>
      <c r="BN231" s="8">
        <f>BN$3*temperature!$I341+BN$4*temperature!$I341^2</f>
        <v>-38.230822526301509</v>
      </c>
      <c r="BO231" s="8"/>
      <c r="BP231" s="8"/>
      <c r="BQ231" s="8"/>
    </row>
    <row r="232" spans="1:69" x14ac:dyDescent="0.3">
      <c r="A232">
        <f t="shared" si="201"/>
        <v>2186</v>
      </c>
      <c r="B232" s="4">
        <f t="shared" si="202"/>
        <v>1165.3948804877107</v>
      </c>
      <c r="C232" s="4">
        <f t="shared" si="203"/>
        <v>2964.1158191852069</v>
      </c>
      <c r="D232" s="4">
        <f t="shared" si="204"/>
        <v>4369.7935576641485</v>
      </c>
      <c r="E232" s="11">
        <f t="shared" si="205"/>
        <v>4.9315393510706261E-7</v>
      </c>
      <c r="F232" s="11">
        <f t="shared" si="206"/>
        <v>9.7154632083506949E-7</v>
      </c>
      <c r="G232" s="11">
        <f t="shared" si="207"/>
        <v>1.9833772540046856E-6</v>
      </c>
      <c r="H232" s="4">
        <f t="shared" si="208"/>
        <v>336884.81371334341</v>
      </c>
      <c r="I232" s="4">
        <f t="shared" si="209"/>
        <v>141922.89434449733</v>
      </c>
      <c r="J232" s="4">
        <f t="shared" si="210"/>
        <v>49891.217284156199</v>
      </c>
      <c r="K232" s="4">
        <f t="shared" si="211"/>
        <v>289073.53151608078</v>
      </c>
      <c r="L232" s="4">
        <f t="shared" si="212"/>
        <v>47880.347126081564</v>
      </c>
      <c r="M232" s="4">
        <f t="shared" si="213"/>
        <v>11417.293889468157</v>
      </c>
      <c r="N232" s="11">
        <f t="shared" si="214"/>
        <v>4.5163522657829525E-3</v>
      </c>
      <c r="O232" s="11">
        <f t="shared" si="215"/>
        <v>5.6880906281058241E-3</v>
      </c>
      <c r="P232" s="11">
        <f t="shared" si="216"/>
        <v>5.1606911700339264E-3</v>
      </c>
      <c r="Q232" s="4">
        <f t="shared" si="217"/>
        <v>7091.3605869427665</v>
      </c>
      <c r="R232" s="4">
        <f t="shared" si="218"/>
        <v>9840.4903136416015</v>
      </c>
      <c r="S232" s="4">
        <f t="shared" si="219"/>
        <v>5852.9885055775876</v>
      </c>
      <c r="T232" s="4">
        <f t="shared" si="220"/>
        <v>21.04980782237585</v>
      </c>
      <c r="U232" s="4">
        <f t="shared" si="221"/>
        <v>69.336877317025639</v>
      </c>
      <c r="V232" s="4">
        <f t="shared" si="222"/>
        <v>117.31500701299392</v>
      </c>
      <c r="W232" s="11">
        <f t="shared" si="223"/>
        <v>-1.0734613539272964E-2</v>
      </c>
      <c r="X232" s="11">
        <f t="shared" si="224"/>
        <v>-1.217998157191269E-2</v>
      </c>
      <c r="Y232" s="11">
        <f t="shared" si="225"/>
        <v>-9.7425357312937999E-3</v>
      </c>
      <c r="Z232" s="4">
        <f t="shared" si="238"/>
        <v>6469.1627322370332</v>
      </c>
      <c r="AA232" s="4">
        <f t="shared" si="239"/>
        <v>24007.547496876439</v>
      </c>
      <c r="AB232" s="4">
        <f t="shared" si="240"/>
        <v>61384.172232927667</v>
      </c>
      <c r="AC232" s="12">
        <f t="shared" si="226"/>
        <v>1.1331791068575148</v>
      </c>
      <c r="AD232" s="12">
        <f t="shared" si="227"/>
        <v>3.0295813857987968</v>
      </c>
      <c r="AE232" s="12">
        <f t="shared" si="228"/>
        <v>13.04887971679519</v>
      </c>
      <c r="AF232" s="11">
        <f t="shared" si="229"/>
        <v>-4.0504037456468023E-3</v>
      </c>
      <c r="AG232" s="11">
        <f t="shared" si="230"/>
        <v>2.9673830763510267E-4</v>
      </c>
      <c r="AH232" s="11">
        <f t="shared" si="231"/>
        <v>9.7937136394747881E-3</v>
      </c>
      <c r="AI232" s="1">
        <f t="shared" si="195"/>
        <v>642035.93107316783</v>
      </c>
      <c r="AJ232" s="1">
        <f t="shared" si="196"/>
        <v>267229.8381973214</v>
      </c>
      <c r="AK232" s="1">
        <f t="shared" si="197"/>
        <v>94449.195535337101</v>
      </c>
      <c r="AL232" s="10">
        <f t="shared" si="232"/>
        <v>82.135658652975579</v>
      </c>
      <c r="AM232" s="10">
        <f t="shared" si="233"/>
        <v>19.538894862389807</v>
      </c>
      <c r="AN232" s="10">
        <f t="shared" si="234"/>
        <v>6.1994958441080534</v>
      </c>
      <c r="AO232" s="7">
        <f t="shared" si="235"/>
        <v>3.5164667783968077E-3</v>
      </c>
      <c r="AP232" s="7">
        <f t="shared" si="236"/>
        <v>4.4298206848581408E-3</v>
      </c>
      <c r="AQ232" s="7">
        <f t="shared" si="237"/>
        <v>4.0184062906281912E-3</v>
      </c>
      <c r="AR232" s="1">
        <f t="shared" si="243"/>
        <v>336884.81371334341</v>
      </c>
      <c r="AS232" s="1">
        <f t="shared" si="241"/>
        <v>141922.89434449733</v>
      </c>
      <c r="AT232" s="1">
        <f t="shared" si="242"/>
        <v>49891.217284156199</v>
      </c>
      <c r="AU232" s="1">
        <f t="shared" si="198"/>
        <v>67376.962742668678</v>
      </c>
      <c r="AV232" s="1">
        <f t="shared" si="199"/>
        <v>28384.578868899465</v>
      </c>
      <c r="AW232" s="1">
        <f t="shared" si="200"/>
        <v>9978.2434568312401</v>
      </c>
      <c r="AX232">
        <v>0.2</v>
      </c>
      <c r="AY232">
        <v>0.2</v>
      </c>
      <c r="AZ232">
        <v>0.2</v>
      </c>
      <c r="BA232">
        <f t="shared" si="244"/>
        <v>0.2</v>
      </c>
      <c r="BB232">
        <f t="shared" si="250"/>
        <v>4.000000000000001E-3</v>
      </c>
      <c r="BC232">
        <f t="shared" si="245"/>
        <v>4.000000000000001E-3</v>
      </c>
      <c r="BD232">
        <f t="shared" si="246"/>
        <v>4.000000000000001E-3</v>
      </c>
      <c r="BE232">
        <f t="shared" si="247"/>
        <v>1347.5392548533739</v>
      </c>
      <c r="BF232">
        <f t="shared" si="248"/>
        <v>567.69157737798946</v>
      </c>
      <c r="BG232">
        <f t="shared" si="249"/>
        <v>199.56486913662485</v>
      </c>
      <c r="BH232">
        <f t="shared" si="251"/>
        <v>2083.0195662544347</v>
      </c>
      <c r="BI232">
        <f t="shared" si="252"/>
        <v>236.46379433461513</v>
      </c>
      <c r="BJ232">
        <f t="shared" si="253"/>
        <v>32.510802357871391</v>
      </c>
      <c r="BK232" s="7">
        <f t="shared" si="254"/>
        <v>3.4890762289641913E-2</v>
      </c>
      <c r="BL232" s="8">
        <f>BL$3*temperature!$I342+BL$4*temperature!$I342^2</f>
        <v>-56.075892898253628</v>
      </c>
      <c r="BM232" s="8">
        <f>BM$3*temperature!$I342+BM$4*temperature!$I342^2</f>
        <v>-46.310727318644624</v>
      </c>
      <c r="BN232" s="8">
        <f>BN$3*temperature!$I342+BN$4*temperature!$I342^2</f>
        <v>-38.611642753948523</v>
      </c>
      <c r="BO232" s="8"/>
      <c r="BP232" s="8"/>
      <c r="BQ232" s="8"/>
    </row>
    <row r="233" spans="1:69" x14ac:dyDescent="0.3">
      <c r="A233">
        <f t="shared" si="201"/>
        <v>2187</v>
      </c>
      <c r="B233" s="4">
        <f t="shared" si="202"/>
        <v>1165.3954264708282</v>
      </c>
      <c r="C233" s="4">
        <f t="shared" si="203"/>
        <v>2964.1185549722345</v>
      </c>
      <c r="D233" s="4">
        <f t="shared" si="204"/>
        <v>4369.8017912658379</v>
      </c>
      <c r="E233" s="11">
        <f t="shared" si="205"/>
        <v>4.6849623835170947E-7</v>
      </c>
      <c r="F233" s="11">
        <f t="shared" si="206"/>
        <v>9.2296900479331592E-7</v>
      </c>
      <c r="G233" s="11">
        <f t="shared" si="207"/>
        <v>1.8842083913044511E-6</v>
      </c>
      <c r="H233" s="4">
        <f t="shared" si="208"/>
        <v>338391.26083017793</v>
      </c>
      <c r="I233" s="4">
        <f t="shared" si="209"/>
        <v>142722.23158409528</v>
      </c>
      <c r="J233" s="4">
        <f t="shared" si="210"/>
        <v>50146.211930538091</v>
      </c>
      <c r="K233" s="4">
        <f t="shared" si="211"/>
        <v>290366.04498691886</v>
      </c>
      <c r="L233" s="4">
        <f t="shared" si="212"/>
        <v>48149.97407734664</v>
      </c>
      <c r="M233" s="4">
        <f t="shared" si="213"/>
        <v>11475.626201345807</v>
      </c>
      <c r="N233" s="11">
        <f t="shared" si="214"/>
        <v>4.4712273173519446E-3</v>
      </c>
      <c r="O233" s="11">
        <f t="shared" si="215"/>
        <v>5.6312655911845422E-3</v>
      </c>
      <c r="P233" s="11">
        <f t="shared" si="216"/>
        <v>5.1091188894996087E-3</v>
      </c>
      <c r="Q233" s="4">
        <f t="shared" si="217"/>
        <v>7046.6075947496438</v>
      </c>
      <c r="R233" s="4">
        <f t="shared" si="218"/>
        <v>9775.3818132850811</v>
      </c>
      <c r="S233" s="4">
        <f t="shared" si="219"/>
        <v>5825.5888096344597</v>
      </c>
      <c r="T233" s="4">
        <f t="shared" si="220"/>
        <v>20.82384627032668</v>
      </c>
      <c r="U233" s="4">
        <f t="shared" si="221"/>
        <v>68.492355429050292</v>
      </c>
      <c r="V233" s="4">
        <f t="shared" si="222"/>
        <v>116.17206136535285</v>
      </c>
      <c r="W233" s="11">
        <f t="shared" si="223"/>
        <v>-1.0734613539272964E-2</v>
      </c>
      <c r="X233" s="11">
        <f t="shared" si="224"/>
        <v>-1.217998157191269E-2</v>
      </c>
      <c r="Y233" s="11">
        <f t="shared" si="225"/>
        <v>-9.7425357312937999E-3</v>
      </c>
      <c r="Z233" s="4">
        <f t="shared" si="238"/>
        <v>6402.5867969571536</v>
      </c>
      <c r="AA233" s="4">
        <f t="shared" si="239"/>
        <v>23857.130249445239</v>
      </c>
      <c r="AB233" s="4">
        <f t="shared" si="240"/>
        <v>61698.349851177656</v>
      </c>
      <c r="AC233" s="12">
        <f t="shared" si="226"/>
        <v>1.1285892739586103</v>
      </c>
      <c r="AD233" s="12">
        <f t="shared" si="227"/>
        <v>3.0304803786520615</v>
      </c>
      <c r="AE233" s="12">
        <f t="shared" si="228"/>
        <v>13.176676708057432</v>
      </c>
      <c r="AF233" s="11">
        <f t="shared" si="229"/>
        <v>-4.0504037456468023E-3</v>
      </c>
      <c r="AG233" s="11">
        <f t="shared" si="230"/>
        <v>2.9673830763510267E-4</v>
      </c>
      <c r="AH233" s="11">
        <f t="shared" si="231"/>
        <v>9.7937136394747881E-3</v>
      </c>
      <c r="AI233" s="1">
        <f t="shared" si="195"/>
        <v>645209.30070851976</v>
      </c>
      <c r="AJ233" s="1">
        <f t="shared" si="196"/>
        <v>268891.43324648874</v>
      </c>
      <c r="AK233" s="1">
        <f t="shared" si="197"/>
        <v>94982.519438634641</v>
      </c>
      <c r="AL233" s="10">
        <f t="shared" si="232"/>
        <v>82.421597694800752</v>
      </c>
      <c r="AM233" s="10">
        <f t="shared" si="233"/>
        <v>19.624583125004282</v>
      </c>
      <c r="AN233" s="10">
        <f t="shared" si="234"/>
        <v>6.2241588162757528</v>
      </c>
      <c r="AO233" s="7">
        <f t="shared" si="235"/>
        <v>3.4813021106128396E-3</v>
      </c>
      <c r="AP233" s="7">
        <f t="shared" si="236"/>
        <v>4.3855224780095592E-3</v>
      </c>
      <c r="AQ233" s="7">
        <f t="shared" si="237"/>
        <v>3.978222227721909E-3</v>
      </c>
      <c r="AR233" s="1">
        <f t="shared" si="243"/>
        <v>338391.26083017793</v>
      </c>
      <c r="AS233" s="1">
        <f t="shared" si="241"/>
        <v>142722.23158409528</v>
      </c>
      <c r="AT233" s="1">
        <f t="shared" si="242"/>
        <v>50146.211930538091</v>
      </c>
      <c r="AU233" s="1">
        <f t="shared" si="198"/>
        <v>67678.252166035585</v>
      </c>
      <c r="AV233" s="1">
        <f t="shared" si="199"/>
        <v>28544.446316819056</v>
      </c>
      <c r="AW233" s="1">
        <f t="shared" si="200"/>
        <v>10029.242386107619</v>
      </c>
      <c r="AX233">
        <v>0.2</v>
      </c>
      <c r="AY233">
        <v>0.2</v>
      </c>
      <c r="AZ233">
        <v>0.2</v>
      </c>
      <c r="BA233">
        <f t="shared" si="244"/>
        <v>0.20000000000000004</v>
      </c>
      <c r="BB233">
        <f t="shared" si="250"/>
        <v>4.000000000000001E-3</v>
      </c>
      <c r="BC233">
        <f t="shared" si="245"/>
        <v>4.000000000000001E-3</v>
      </c>
      <c r="BD233">
        <f t="shared" si="246"/>
        <v>4.000000000000001E-3</v>
      </c>
      <c r="BE233">
        <f t="shared" si="247"/>
        <v>1353.565043320712</v>
      </c>
      <c r="BF233">
        <f t="shared" si="248"/>
        <v>570.88892633638125</v>
      </c>
      <c r="BG233">
        <f t="shared" si="249"/>
        <v>200.5848477221524</v>
      </c>
      <c r="BH233">
        <f t="shared" si="251"/>
        <v>2114.0908920813026</v>
      </c>
      <c r="BI233">
        <f t="shared" si="252"/>
        <v>239.2948860014948</v>
      </c>
      <c r="BJ233">
        <f t="shared" si="253"/>
        <v>32.510569278754183</v>
      </c>
      <c r="BK233" s="7">
        <f t="shared" si="254"/>
        <v>3.4842187298434774E-2</v>
      </c>
      <c r="BL233" s="8">
        <f>BL$3*temperature!$I343+BL$4*temperature!$I343^2</f>
        <v>-56.711300378276114</v>
      </c>
      <c r="BM233" s="8">
        <f>BM$3*temperature!$I343+BM$4*temperature!$I343^2</f>
        <v>-46.800820567240947</v>
      </c>
      <c r="BN233" s="8">
        <f>BN$3*temperature!$I343+BN$4*temperature!$I343^2</f>
        <v>-38.992671074289824</v>
      </c>
      <c r="BO233" s="8"/>
      <c r="BP233" s="8"/>
      <c r="BQ233" s="8"/>
    </row>
    <row r="234" spans="1:69" x14ac:dyDescent="0.3">
      <c r="A234">
        <f t="shared" si="201"/>
        <v>2188</v>
      </c>
      <c r="B234" s="4">
        <f t="shared" si="202"/>
        <v>1165.3959451550329</v>
      </c>
      <c r="C234" s="4">
        <f t="shared" si="203"/>
        <v>2964.1211539723099</v>
      </c>
      <c r="D234" s="4">
        <f t="shared" si="204"/>
        <v>4369.8096132021819</v>
      </c>
      <c r="E234" s="11">
        <f t="shared" si="205"/>
        <v>4.4507142643412396E-7</v>
      </c>
      <c r="F234" s="11">
        <f t="shared" si="206"/>
        <v>8.768205545536501E-7</v>
      </c>
      <c r="G234" s="11">
        <f t="shared" si="207"/>
        <v>1.7899979717392285E-6</v>
      </c>
      <c r="H234" s="4">
        <f t="shared" si="208"/>
        <v>339889.3189881338</v>
      </c>
      <c r="I234" s="4">
        <f t="shared" si="209"/>
        <v>143518.03502770109</v>
      </c>
      <c r="J234" s="4">
        <f t="shared" si="210"/>
        <v>50399.944813669841</v>
      </c>
      <c r="K234" s="4">
        <f t="shared" si="211"/>
        <v>291651.36570208182</v>
      </c>
      <c r="L234" s="4">
        <f t="shared" si="212"/>
        <v>48418.410575211521</v>
      </c>
      <c r="M234" s="4">
        <f t="shared" si="213"/>
        <v>11533.670634391077</v>
      </c>
      <c r="N234" s="11">
        <f t="shared" si="214"/>
        <v>4.426553095148833E-3</v>
      </c>
      <c r="O234" s="11">
        <f t="shared" si="215"/>
        <v>5.5750081491980907E-3</v>
      </c>
      <c r="P234" s="11">
        <f t="shared" si="216"/>
        <v>5.0580623686107273E-3</v>
      </c>
      <c r="Q234" s="4">
        <f t="shared" si="217"/>
        <v>7001.825448400703</v>
      </c>
      <c r="R234" s="4">
        <f t="shared" si="218"/>
        <v>9710.1604076672702</v>
      </c>
      <c r="S234" s="4">
        <f t="shared" si="219"/>
        <v>5798.0222970394825</v>
      </c>
      <c r="T234" s="4">
        <f t="shared" si="220"/>
        <v>20.600310328213492</v>
      </c>
      <c r="U234" s="4">
        <f t="shared" si="221"/>
        <v>67.658119802107564</v>
      </c>
      <c r="V234" s="4">
        <f t="shared" si="222"/>
        <v>115.04025090652284</v>
      </c>
      <c r="W234" s="11">
        <f t="shared" si="223"/>
        <v>-1.0734613539272964E-2</v>
      </c>
      <c r="X234" s="11">
        <f t="shared" si="224"/>
        <v>-1.217998157191269E-2</v>
      </c>
      <c r="Y234" s="11">
        <f t="shared" si="225"/>
        <v>-9.7425357312937999E-3</v>
      </c>
      <c r="Z234" s="4">
        <f t="shared" si="238"/>
        <v>6336.4111992535582</v>
      </c>
      <c r="AA234" s="4">
        <f t="shared" si="239"/>
        <v>23706.314708093199</v>
      </c>
      <c r="AB234" s="4">
        <f t="shared" si="240"/>
        <v>62010.947559488486</v>
      </c>
      <c r="AC234" s="12">
        <f t="shared" si="226"/>
        <v>1.1240180317360715</v>
      </c>
      <c r="AD234" s="12">
        <f t="shared" si="227"/>
        <v>3.0313796382709444</v>
      </c>
      <c r="AE234" s="12">
        <f t="shared" si="228"/>
        <v>13.305725306456084</v>
      </c>
      <c r="AF234" s="11">
        <f t="shared" si="229"/>
        <v>-4.0504037456468023E-3</v>
      </c>
      <c r="AG234" s="11">
        <f t="shared" si="230"/>
        <v>2.9673830763510267E-4</v>
      </c>
      <c r="AH234" s="11">
        <f t="shared" si="231"/>
        <v>9.7937136394747881E-3</v>
      </c>
      <c r="AI234" s="1">
        <f t="shared" si="195"/>
        <v>648366.62280370342</v>
      </c>
      <c r="AJ234" s="1">
        <f t="shared" si="196"/>
        <v>270546.73623865889</v>
      </c>
      <c r="AK234" s="1">
        <f t="shared" si="197"/>
        <v>95513.509880878803</v>
      </c>
      <c r="AL234" s="10">
        <f t="shared" si="232"/>
        <v>82.705662831995596</v>
      </c>
      <c r="AM234" s="10">
        <f t="shared" si="233"/>
        <v>19.709786534916393</v>
      </c>
      <c r="AN234" s="10">
        <f t="shared" si="234"/>
        <v>6.2486722923580151</v>
      </c>
      <c r="AO234" s="7">
        <f t="shared" si="235"/>
        <v>3.4464890895067111E-3</v>
      </c>
      <c r="AP234" s="7">
        <f t="shared" si="236"/>
        <v>4.3416672532294639E-3</v>
      </c>
      <c r="AQ234" s="7">
        <f t="shared" si="237"/>
        <v>3.9384400054446895E-3</v>
      </c>
      <c r="AR234" s="1">
        <f t="shared" si="243"/>
        <v>339889.3189881338</v>
      </c>
      <c r="AS234" s="1">
        <f t="shared" si="241"/>
        <v>143518.03502770109</v>
      </c>
      <c r="AT234" s="1">
        <f t="shared" si="242"/>
        <v>50399.944813669841</v>
      </c>
      <c r="AU234" s="1">
        <f t="shared" si="198"/>
        <v>67977.863797626764</v>
      </c>
      <c r="AV234" s="1">
        <f t="shared" si="199"/>
        <v>28703.60700554022</v>
      </c>
      <c r="AW234" s="1">
        <f t="shared" si="200"/>
        <v>10079.988962733969</v>
      </c>
      <c r="AX234">
        <v>0.2</v>
      </c>
      <c r="AY234">
        <v>0.2</v>
      </c>
      <c r="AZ234">
        <v>0.2</v>
      </c>
      <c r="BA234">
        <f t="shared" si="244"/>
        <v>0.2</v>
      </c>
      <c r="BB234">
        <f t="shared" si="250"/>
        <v>4.000000000000001E-3</v>
      </c>
      <c r="BC234">
        <f t="shared" si="245"/>
        <v>4.000000000000001E-3</v>
      </c>
      <c r="BD234">
        <f t="shared" si="246"/>
        <v>4.000000000000001E-3</v>
      </c>
      <c r="BE234">
        <f t="shared" si="247"/>
        <v>1359.5572759525355</v>
      </c>
      <c r="BF234">
        <f t="shared" si="248"/>
        <v>574.07214011080453</v>
      </c>
      <c r="BG234">
        <f t="shared" si="249"/>
        <v>201.59977925467942</v>
      </c>
      <c r="BH234">
        <f t="shared" si="251"/>
        <v>2145.6266539530993</v>
      </c>
      <c r="BI234">
        <f t="shared" si="252"/>
        <v>242.16000976095185</v>
      </c>
      <c r="BJ234">
        <f t="shared" si="253"/>
        <v>32.510352960060843</v>
      </c>
      <c r="BK234" s="7">
        <f t="shared" si="254"/>
        <v>3.4794091085531081E-2</v>
      </c>
      <c r="BL234" s="8">
        <f>BL$3*temperature!$I344+BL$4*temperature!$I344^2</f>
        <v>-57.347319468167207</v>
      </c>
      <c r="BM234" s="8">
        <f>BM$3*temperature!$I344+BM$4*temperature!$I344^2</f>
        <v>-47.291276881280126</v>
      </c>
      <c r="BN234" s="8">
        <f>BN$3*temperature!$I344+BN$4*temperature!$I344^2</f>
        <v>-39.37388905616784</v>
      </c>
      <c r="BO234" s="8"/>
      <c r="BP234" s="8"/>
      <c r="BQ234" s="8"/>
    </row>
    <row r="235" spans="1:69" x14ac:dyDescent="0.3">
      <c r="A235">
        <f t="shared" si="201"/>
        <v>2189</v>
      </c>
      <c r="B235" s="4">
        <f t="shared" si="202"/>
        <v>1165.3964379052468</v>
      </c>
      <c r="C235" s="4">
        <f t="shared" si="203"/>
        <v>2964.1236230245463</v>
      </c>
      <c r="D235" s="4">
        <f t="shared" si="204"/>
        <v>4369.8170440550093</v>
      </c>
      <c r="E235" s="11">
        <f t="shared" si="205"/>
        <v>4.2281785511241776E-7</v>
      </c>
      <c r="F235" s="11">
        <f t="shared" si="206"/>
        <v>8.3297952682596752E-7</v>
      </c>
      <c r="G235" s="11">
        <f t="shared" si="207"/>
        <v>1.700498073152267E-6</v>
      </c>
      <c r="H235" s="4">
        <f t="shared" si="208"/>
        <v>341378.96882048529</v>
      </c>
      <c r="I235" s="4">
        <f t="shared" si="209"/>
        <v>144310.27613719707</v>
      </c>
      <c r="J235" s="4">
        <f t="shared" si="210"/>
        <v>50652.409498929163</v>
      </c>
      <c r="K235" s="4">
        <f t="shared" si="211"/>
        <v>292929.47680027259</v>
      </c>
      <c r="L235" s="4">
        <f t="shared" si="212"/>
        <v>48685.646919795159</v>
      </c>
      <c r="M235" s="4">
        <f t="shared" si="213"/>
        <v>11591.425679443508</v>
      </c>
      <c r="N235" s="11">
        <f t="shared" si="214"/>
        <v>4.3823250925434376E-3</v>
      </c>
      <c r="O235" s="11">
        <f t="shared" si="215"/>
        <v>5.5193126211470211E-3</v>
      </c>
      <c r="P235" s="11">
        <f t="shared" si="216"/>
        <v>5.0075164172120878E-3</v>
      </c>
      <c r="Q235" s="4">
        <f t="shared" si="217"/>
        <v>6957.0213912127474</v>
      </c>
      <c r="R235" s="4">
        <f t="shared" si="218"/>
        <v>9644.8395109230914</v>
      </c>
      <c r="S235" s="4">
        <f t="shared" si="219"/>
        <v>5770.2955000590582</v>
      </c>
      <c r="T235" s="4">
        <f t="shared" si="220"/>
        <v>20.379173958051027</v>
      </c>
      <c r="U235" s="4">
        <f t="shared" si="221"/>
        <v>66.834045149727629</v>
      </c>
      <c r="V235" s="4">
        <f t="shared" si="222"/>
        <v>113.91946715152903</v>
      </c>
      <c r="W235" s="11">
        <f t="shared" si="223"/>
        <v>-1.0734613539272964E-2</v>
      </c>
      <c r="X235" s="11">
        <f t="shared" si="224"/>
        <v>-1.217998157191269E-2</v>
      </c>
      <c r="Y235" s="11">
        <f t="shared" si="225"/>
        <v>-9.7425357312937999E-3</v>
      </c>
      <c r="Z235" s="4">
        <f t="shared" si="238"/>
        <v>6270.6405283052227</v>
      </c>
      <c r="AA235" s="4">
        <f t="shared" si="239"/>
        <v>23555.133672320269</v>
      </c>
      <c r="AB235" s="4">
        <f t="shared" si="240"/>
        <v>62321.957258870767</v>
      </c>
      <c r="AC235" s="12">
        <f t="shared" si="226"/>
        <v>1.1194653048901533</v>
      </c>
      <c r="AD235" s="12">
        <f t="shared" si="227"/>
        <v>3.0322791647346046</v>
      </c>
      <c r="AE235" s="12">
        <f t="shared" si="228"/>
        <v>13.436037769873028</v>
      </c>
      <c r="AF235" s="11">
        <f t="shared" si="229"/>
        <v>-4.0504037456468023E-3</v>
      </c>
      <c r="AG235" s="11">
        <f t="shared" si="230"/>
        <v>2.9673830763510267E-4</v>
      </c>
      <c r="AH235" s="11">
        <f t="shared" si="231"/>
        <v>9.7937136394747881E-3</v>
      </c>
      <c r="AI235" s="1">
        <f t="shared" si="195"/>
        <v>651507.82432095986</v>
      </c>
      <c r="AJ235" s="1">
        <f t="shared" si="196"/>
        <v>272195.66962033324</v>
      </c>
      <c r="AK235" s="1">
        <f t="shared" si="197"/>
        <v>96042.14785552489</v>
      </c>
      <c r="AL235" s="10">
        <f t="shared" si="232"/>
        <v>82.987856554940592</v>
      </c>
      <c r="AM235" s="10">
        <f t="shared" si="233"/>
        <v>19.794504136335515</v>
      </c>
      <c r="AN235" s="10">
        <f t="shared" si="234"/>
        <v>6.2730362130857795</v>
      </c>
      <c r="AO235" s="7">
        <f t="shared" si="235"/>
        <v>3.4120241986116441E-3</v>
      </c>
      <c r="AP235" s="7">
        <f t="shared" si="236"/>
        <v>4.2982505806971692E-3</v>
      </c>
      <c r="AQ235" s="7">
        <f t="shared" si="237"/>
        <v>3.8990556053902425E-3</v>
      </c>
      <c r="AR235" s="1">
        <f t="shared" si="243"/>
        <v>341378.96882048529</v>
      </c>
      <c r="AS235" s="1">
        <f t="shared" si="241"/>
        <v>144310.27613719707</v>
      </c>
      <c r="AT235" s="1">
        <f t="shared" si="242"/>
        <v>50652.409498929163</v>
      </c>
      <c r="AU235" s="1">
        <f t="shared" si="198"/>
        <v>68275.793764097063</v>
      </c>
      <c r="AV235" s="1">
        <f t="shared" si="199"/>
        <v>28862.055227439414</v>
      </c>
      <c r="AW235" s="1">
        <f t="shared" si="200"/>
        <v>10130.481899785833</v>
      </c>
      <c r="AX235">
        <v>0.2</v>
      </c>
      <c r="AY235">
        <v>0.2</v>
      </c>
      <c r="AZ235">
        <v>0.2</v>
      </c>
      <c r="BA235">
        <f t="shared" si="244"/>
        <v>0.2</v>
      </c>
      <c r="BB235">
        <f t="shared" si="250"/>
        <v>4.000000000000001E-3</v>
      </c>
      <c r="BC235">
        <f t="shared" si="245"/>
        <v>4.000000000000001E-3</v>
      </c>
      <c r="BD235">
        <f t="shared" si="246"/>
        <v>4.000000000000001E-3</v>
      </c>
      <c r="BE235">
        <f t="shared" si="247"/>
        <v>1365.5158752819414</v>
      </c>
      <c r="BF235">
        <f t="shared" si="248"/>
        <v>577.24110454878837</v>
      </c>
      <c r="BG235">
        <f t="shared" si="249"/>
        <v>202.6096379957167</v>
      </c>
      <c r="BH235">
        <f t="shared" si="251"/>
        <v>2177.6337985220175</v>
      </c>
      <c r="BI235">
        <f t="shared" si="252"/>
        <v>245.05957494399902</v>
      </c>
      <c r="BJ235">
        <f t="shared" si="253"/>
        <v>32.510153228038689</v>
      </c>
      <c r="BK235" s="7">
        <f t="shared" si="254"/>
        <v>3.4746469025756149E-2</v>
      </c>
      <c r="BL235" s="8">
        <f>BL$3*temperature!$I345+BL$4*temperature!$I345^2</f>
        <v>-57.983916278469792</v>
      </c>
      <c r="BM235" s="8">
        <f>BM$3*temperature!$I345+BM$4*temperature!$I345^2</f>
        <v>-47.782071518292796</v>
      </c>
      <c r="BN235" s="8">
        <f>BN$3*temperature!$I345+BN$4*temperature!$I345^2</f>
        <v>-39.755278653468743</v>
      </c>
      <c r="BO235" s="8"/>
      <c r="BP235" s="8"/>
      <c r="BQ235" s="8"/>
    </row>
    <row r="236" spans="1:69" x14ac:dyDescent="0.3">
      <c r="A236">
        <f t="shared" si="201"/>
        <v>2190</v>
      </c>
      <c r="B236" s="4">
        <f t="shared" si="202"/>
        <v>1165.396906018148</v>
      </c>
      <c r="C236" s="4">
        <f t="shared" si="203"/>
        <v>2964.1259686261246</v>
      </c>
      <c r="D236" s="4">
        <f t="shared" si="204"/>
        <v>4369.8241033771992</v>
      </c>
      <c r="E236" s="11">
        <f t="shared" si="205"/>
        <v>4.0167696235679688E-7</v>
      </c>
      <c r="F236" s="11">
        <f t="shared" si="206"/>
        <v>7.9133055048466909E-7</v>
      </c>
      <c r="G236" s="11">
        <f t="shared" si="207"/>
        <v>1.6154731694946537E-6</v>
      </c>
      <c r="H236" s="4">
        <f t="shared" si="208"/>
        <v>342860.19245771557</v>
      </c>
      <c r="I236" s="4">
        <f t="shared" si="209"/>
        <v>145098.92732818451</v>
      </c>
      <c r="J236" s="4">
        <f t="shared" si="210"/>
        <v>50903.599831519779</v>
      </c>
      <c r="K236" s="4">
        <f t="shared" si="211"/>
        <v>294200.36271520396</v>
      </c>
      <c r="L236" s="4">
        <f t="shared" si="212"/>
        <v>48951.673735862852</v>
      </c>
      <c r="M236" s="4">
        <f t="shared" si="213"/>
        <v>11648.889892885885</v>
      </c>
      <c r="N236" s="11">
        <f t="shared" si="214"/>
        <v>4.3385388483723197E-3</v>
      </c>
      <c r="O236" s="11">
        <f t="shared" si="215"/>
        <v>5.4641733837068607E-3</v>
      </c>
      <c r="P236" s="11">
        <f t="shared" si="216"/>
        <v>4.9574758991282053E-3</v>
      </c>
      <c r="Q236" s="4">
        <f t="shared" si="217"/>
        <v>6912.2025330976085</v>
      </c>
      <c r="R236" s="4">
        <f t="shared" si="218"/>
        <v>9579.4323011266079</v>
      </c>
      <c r="S236" s="4">
        <f t="shared" si="219"/>
        <v>5742.414871584283</v>
      </c>
      <c r="T236" s="4">
        <f t="shared" si="220"/>
        <v>20.160411401361735</v>
      </c>
      <c r="U236" s="4">
        <f t="shared" si="221"/>
        <v>66.020007711427567</v>
      </c>
      <c r="V236" s="4">
        <f t="shared" si="222"/>
        <v>112.80960267231531</v>
      </c>
      <c r="W236" s="11">
        <f t="shared" si="223"/>
        <v>-1.0734613539272964E-2</v>
      </c>
      <c r="X236" s="11">
        <f t="shared" si="224"/>
        <v>-1.217998157191269E-2</v>
      </c>
      <c r="Y236" s="11">
        <f t="shared" si="225"/>
        <v>-9.7425357312937999E-3</v>
      </c>
      <c r="Z236" s="4">
        <f t="shared" si="238"/>
        <v>6205.2791559336183</v>
      </c>
      <c r="AA236" s="4">
        <f t="shared" si="239"/>
        <v>23403.619407198217</v>
      </c>
      <c r="AB236" s="4">
        <f t="shared" si="240"/>
        <v>62631.371201865375</v>
      </c>
      <c r="AC236" s="12">
        <f t="shared" si="226"/>
        <v>1.1149310184261045</v>
      </c>
      <c r="AD236" s="12">
        <f t="shared" si="227"/>
        <v>3.033178958122225</v>
      </c>
      <c r="AE236" s="12">
        <f t="shared" si="228"/>
        <v>13.567626476240331</v>
      </c>
      <c r="AF236" s="11">
        <f t="shared" si="229"/>
        <v>-4.0504037456468023E-3</v>
      </c>
      <c r="AG236" s="11">
        <f t="shared" si="230"/>
        <v>2.9673830763510267E-4</v>
      </c>
      <c r="AH236" s="11">
        <f t="shared" si="231"/>
        <v>9.7937136394747881E-3</v>
      </c>
      <c r="AI236" s="1">
        <f t="shared" si="195"/>
        <v>654632.83565296093</v>
      </c>
      <c r="AJ236" s="1">
        <f t="shared" si="196"/>
        <v>273838.15788573935</v>
      </c>
      <c r="AK236" s="1">
        <f t="shared" si="197"/>
        <v>96568.414969758247</v>
      </c>
      <c r="AL236" s="10">
        <f t="shared" si="232"/>
        <v>83.268181563949398</v>
      </c>
      <c r="AM236" s="10">
        <f t="shared" si="233"/>
        <v>19.878735057845144</v>
      </c>
      <c r="AN236" s="10">
        <f t="shared" si="234"/>
        <v>6.2972505409251331</v>
      </c>
      <c r="AO236" s="7">
        <f t="shared" si="235"/>
        <v>3.3779039566255277E-3</v>
      </c>
      <c r="AP236" s="7">
        <f t="shared" si="236"/>
        <v>4.2552680748901978E-3</v>
      </c>
      <c r="AQ236" s="7">
        <f t="shared" si="237"/>
        <v>3.8600650493363399E-3</v>
      </c>
      <c r="AR236" s="1">
        <f t="shared" si="243"/>
        <v>342860.19245771557</v>
      </c>
      <c r="AS236" s="1">
        <f t="shared" si="241"/>
        <v>145098.92732818451</v>
      </c>
      <c r="AT236" s="1">
        <f t="shared" si="242"/>
        <v>50903.599831519779</v>
      </c>
      <c r="AU236" s="1">
        <f t="shared" si="198"/>
        <v>68572.03849154312</v>
      </c>
      <c r="AV236" s="1">
        <f t="shared" si="199"/>
        <v>29019.785465636902</v>
      </c>
      <c r="AW236" s="1">
        <f t="shared" si="200"/>
        <v>10180.719966303957</v>
      </c>
      <c r="AX236">
        <v>0.2</v>
      </c>
      <c r="AY236">
        <v>0.2</v>
      </c>
      <c r="AZ236">
        <v>0.2</v>
      </c>
      <c r="BA236">
        <f t="shared" si="244"/>
        <v>0.2</v>
      </c>
      <c r="BB236">
        <f t="shared" si="250"/>
        <v>4.000000000000001E-3</v>
      </c>
      <c r="BC236">
        <f t="shared" si="245"/>
        <v>4.000000000000001E-3</v>
      </c>
      <c r="BD236">
        <f t="shared" si="246"/>
        <v>4.000000000000001E-3</v>
      </c>
      <c r="BE236">
        <f t="shared" si="247"/>
        <v>1371.4407698308626</v>
      </c>
      <c r="BF236">
        <f t="shared" si="248"/>
        <v>580.39570931273818</v>
      </c>
      <c r="BG236">
        <f t="shared" si="249"/>
        <v>203.61439932607917</v>
      </c>
      <c r="BH236">
        <f t="shared" si="251"/>
        <v>2210.1193763691713</v>
      </c>
      <c r="BI236">
        <f t="shared" si="252"/>
        <v>247.99399580657453</v>
      </c>
      <c r="BJ236">
        <f t="shared" si="253"/>
        <v>32.509969911055499</v>
      </c>
      <c r="BK236" s="7">
        <f t="shared" si="254"/>
        <v>3.4699316535557773E-2</v>
      </c>
      <c r="BL236" s="8">
        <f>BL$3*temperature!$I346+BL$4*temperature!$I346^2</f>
        <v>-58.621057588574573</v>
      </c>
      <c r="BM236" s="8">
        <f>BM$3*temperature!$I346+BM$4*temperature!$I346^2</f>
        <v>-48.273180239391422</v>
      </c>
      <c r="BN236" s="8">
        <f>BN$3*temperature!$I346+BN$4*temperature!$I346^2</f>
        <v>-40.136822201108586</v>
      </c>
      <c r="BO236" s="8"/>
      <c r="BP236" s="8"/>
      <c r="BQ236" s="8"/>
    </row>
    <row r="237" spans="1:69" x14ac:dyDescent="0.3">
      <c r="A237">
        <f t="shared" si="201"/>
        <v>2191</v>
      </c>
      <c r="B237" s="4">
        <f t="shared" si="202"/>
        <v>1165.3973507255828</v>
      </c>
      <c r="C237" s="4">
        <f t="shared" si="203"/>
        <v>2964.1281969493875</v>
      </c>
      <c r="D237" s="4">
        <f t="shared" si="204"/>
        <v>4369.830809744114</v>
      </c>
      <c r="E237" s="11">
        <f t="shared" si="205"/>
        <v>3.8159311423895703E-7</v>
      </c>
      <c r="F237" s="11">
        <f t="shared" si="206"/>
        <v>7.5176402296043561E-7</v>
      </c>
      <c r="G237" s="11">
        <f t="shared" si="207"/>
        <v>1.5346995110199209E-6</v>
      </c>
      <c r="H237" s="4">
        <f t="shared" si="208"/>
        <v>344332.97350444051</v>
      </c>
      <c r="I237" s="4">
        <f t="shared" si="209"/>
        <v>145883.96196042871</v>
      </c>
      <c r="J237" s="4">
        <f t="shared" si="210"/>
        <v>51153.50993314181</v>
      </c>
      <c r="K237" s="4">
        <f t="shared" si="211"/>
        <v>295464.00915538112</v>
      </c>
      <c r="L237" s="4">
        <f t="shared" si="212"/>
        <v>49216.48196949414</v>
      </c>
      <c r="M237" s="4">
        <f t="shared" si="213"/>
        <v>11706.061895823657</v>
      </c>
      <c r="N237" s="11">
        <f t="shared" si="214"/>
        <v>4.2951899464529486E-3</v>
      </c>
      <c r="O237" s="11">
        <f t="shared" si="215"/>
        <v>5.4095848705839611E-3</v>
      </c>
      <c r="P237" s="11">
        <f t="shared" si="216"/>
        <v>4.90793573151449E-3</v>
      </c>
      <c r="Q237" s="4">
        <f t="shared" si="217"/>
        <v>6867.3758512366285</v>
      </c>
      <c r="R237" s="4">
        <f t="shared" si="218"/>
        <v>9513.9517207107529</v>
      </c>
      <c r="S237" s="4">
        <f t="shared" si="219"/>
        <v>5714.3867846884768</v>
      </c>
      <c r="T237" s="4">
        <f t="shared" si="220"/>
        <v>19.943997176175365</v>
      </c>
      <c r="U237" s="4">
        <f t="shared" si="221"/>
        <v>65.215885234124841</v>
      </c>
      <c r="V237" s="4">
        <f t="shared" si="222"/>
        <v>111.71055108744721</v>
      </c>
      <c r="W237" s="11">
        <f t="shared" si="223"/>
        <v>-1.0734613539272964E-2</v>
      </c>
      <c r="X237" s="11">
        <f t="shared" si="224"/>
        <v>-1.217998157191269E-2</v>
      </c>
      <c r="Y237" s="11">
        <f t="shared" si="225"/>
        <v>-9.7425357312937999E-3</v>
      </c>
      <c r="Z237" s="4">
        <f t="shared" si="238"/>
        <v>6140.3312406291498</v>
      </c>
      <c r="AA237" s="4">
        <f t="shared" si="239"/>
        <v>23251.803643291256</v>
      </c>
      <c r="AB237" s="4">
        <f t="shared" si="240"/>
        <v>62939.18198839033</v>
      </c>
      <c r="AC237" s="12">
        <f t="shared" si="226"/>
        <v>1.1104150976529337</v>
      </c>
      <c r="AD237" s="12">
        <f t="shared" si="227"/>
        <v>3.0340790185130126</v>
      </c>
      <c r="AE237" s="12">
        <f t="shared" si="228"/>
        <v>13.700503924715985</v>
      </c>
      <c r="AF237" s="11">
        <f t="shared" si="229"/>
        <v>-4.0504037456468023E-3</v>
      </c>
      <c r="AG237" s="11">
        <f t="shared" si="230"/>
        <v>2.9673830763510267E-4</v>
      </c>
      <c r="AH237" s="11">
        <f t="shared" si="231"/>
        <v>9.7937136394747881E-3</v>
      </c>
      <c r="AI237" s="1">
        <f t="shared" si="195"/>
        <v>657741.59057920799</v>
      </c>
      <c r="AJ237" s="1">
        <f t="shared" si="196"/>
        <v>275474.12756280228</v>
      </c>
      <c r="AK237" s="1">
        <f t="shared" si="197"/>
        <v>97092.293439086381</v>
      </c>
      <c r="AL237" s="10">
        <f t="shared" si="232"/>
        <v>83.546640764715619</v>
      </c>
      <c r="AM237" s="10">
        <f t="shared" si="233"/>
        <v>19.962478511039386</v>
      </c>
      <c r="AN237" s="10">
        <f t="shared" si="234"/>
        <v>6.3213152596778732</v>
      </c>
      <c r="AO237" s="7">
        <f t="shared" si="235"/>
        <v>3.3441249170592722E-3</v>
      </c>
      <c r="AP237" s="7">
        <f t="shared" si="236"/>
        <v>4.2127153941412957E-3</v>
      </c>
      <c r="AQ237" s="7">
        <f t="shared" si="237"/>
        <v>3.8214643988429766E-3</v>
      </c>
      <c r="AR237" s="1">
        <f t="shared" si="243"/>
        <v>344332.97350444051</v>
      </c>
      <c r="AS237" s="1">
        <f t="shared" si="241"/>
        <v>145883.96196042871</v>
      </c>
      <c r="AT237" s="1">
        <f t="shared" si="242"/>
        <v>51153.50993314181</v>
      </c>
      <c r="AU237" s="1">
        <f t="shared" si="198"/>
        <v>68866.594700888105</v>
      </c>
      <c r="AV237" s="1">
        <f t="shared" si="199"/>
        <v>29176.792392085743</v>
      </c>
      <c r="AW237" s="1">
        <f t="shared" si="200"/>
        <v>10230.701986628363</v>
      </c>
      <c r="AX237">
        <v>0.2</v>
      </c>
      <c r="AY237">
        <v>0.2</v>
      </c>
      <c r="AZ237">
        <v>0.2</v>
      </c>
      <c r="BA237">
        <f t="shared" si="244"/>
        <v>0.2</v>
      </c>
      <c r="BB237">
        <f t="shared" si="250"/>
        <v>4.000000000000001E-3</v>
      </c>
      <c r="BC237">
        <f t="shared" si="245"/>
        <v>4.000000000000001E-3</v>
      </c>
      <c r="BD237">
        <f t="shared" si="246"/>
        <v>4.000000000000001E-3</v>
      </c>
      <c r="BE237">
        <f t="shared" si="247"/>
        <v>1377.3318940177624</v>
      </c>
      <c r="BF237">
        <f t="shared" si="248"/>
        <v>583.53584784171494</v>
      </c>
      <c r="BG237">
        <f t="shared" si="249"/>
        <v>204.61403973256728</v>
      </c>
      <c r="BH237">
        <f t="shared" si="251"/>
        <v>2243.0905435594032</v>
      </c>
      <c r="BI237">
        <f t="shared" si="252"/>
        <v>250.96369158875126</v>
      </c>
      <c r="BJ237">
        <f t="shared" si="253"/>
        <v>32.509802839558681</v>
      </c>
      <c r="BK237" s="7">
        <f t="shared" si="254"/>
        <v>3.4652629072743996E-2</v>
      </c>
      <c r="BL237" s="8">
        <f>BL$3*temperature!$I347+BL$4*temperature!$I347^2</f>
        <v>-59.258710840339212</v>
      </c>
      <c r="BM237" s="8">
        <f>BM$3*temperature!$I347+BM$4*temperature!$I347^2</f>
        <v>-48.764579304177104</v>
      </c>
      <c r="BN237" s="8">
        <f>BN$3*temperature!$I347+BN$4*temperature!$I347^2</f>
        <v>-40.518502410927368</v>
      </c>
      <c r="BO237" s="8"/>
      <c r="BP237" s="8"/>
      <c r="BQ237" s="8"/>
    </row>
    <row r="238" spans="1:69" x14ac:dyDescent="0.3">
      <c r="A238">
        <f t="shared" si="201"/>
        <v>2192</v>
      </c>
      <c r="B238" s="4">
        <f t="shared" si="202"/>
        <v>1165.3977731978071</v>
      </c>
      <c r="C238" s="4">
        <f t="shared" si="203"/>
        <v>2964.1303138580784</v>
      </c>
      <c r="D238" s="4">
        <f t="shared" si="204"/>
        <v>4369.8371808024613</v>
      </c>
      <c r="E238" s="11">
        <f t="shared" si="205"/>
        <v>3.6251345852700916E-7</v>
      </c>
      <c r="F238" s="11">
        <f t="shared" si="206"/>
        <v>7.141758218124138E-7</v>
      </c>
      <c r="G238" s="11">
        <f t="shared" si="207"/>
        <v>1.4579645354689247E-6</v>
      </c>
      <c r="H238" s="4">
        <f t="shared" si="208"/>
        <v>345797.29701635032</v>
      </c>
      <c r="I238" s="4">
        <f t="shared" si="209"/>
        <v>146665.35432815837</v>
      </c>
      <c r="J238" s="4">
        <f t="shared" si="210"/>
        <v>51402.134198631029</v>
      </c>
      <c r="K238" s="4">
        <f t="shared" si="211"/>
        <v>296720.40308391507</v>
      </c>
      <c r="L238" s="4">
        <f t="shared" si="212"/>
        <v>49480.062884705098</v>
      </c>
      <c r="M238" s="4">
        <f t="shared" si="213"/>
        <v>11762.940373259336</v>
      </c>
      <c r="N238" s="11">
        <f t="shared" si="214"/>
        <v>4.2522740151178517E-3</v>
      </c>
      <c r="O238" s="11">
        <f t="shared" si="215"/>
        <v>5.3555415719135357E-3</v>
      </c>
      <c r="P238" s="11">
        <f t="shared" si="216"/>
        <v>4.8588908842153167E-3</v>
      </c>
      <c r="Q238" s="4">
        <f t="shared" si="217"/>
        <v>6822.5481907966869</v>
      </c>
      <c r="R238" s="4">
        <f t="shared" si="218"/>
        <v>9448.410476997371</v>
      </c>
      <c r="S238" s="4">
        <f t="shared" si="219"/>
        <v>5686.2175322312942</v>
      </c>
      <c r="T238" s="4">
        <f t="shared" si="220"/>
        <v>19.729906074060771</v>
      </c>
      <c r="U238" s="4">
        <f t="shared" si="221"/>
        <v>64.421556953777227</v>
      </c>
      <c r="V238" s="4">
        <f t="shared" si="222"/>
        <v>110.62220705191524</v>
      </c>
      <c r="W238" s="11">
        <f t="shared" si="223"/>
        <v>-1.0734613539272964E-2</v>
      </c>
      <c r="X238" s="11">
        <f t="shared" si="224"/>
        <v>-1.217998157191269E-2</v>
      </c>
      <c r="Y238" s="11">
        <f t="shared" si="225"/>
        <v>-9.7425357312937999E-3</v>
      </c>
      <c r="Z238" s="4">
        <f t="shared" si="238"/>
        <v>6075.8007315640316</v>
      </c>
      <c r="AA238" s="4">
        <f t="shared" si="239"/>
        <v>23099.717576853582</v>
      </c>
      <c r="AB238" s="4">
        <f t="shared" si="240"/>
        <v>63245.382561547463</v>
      </c>
      <c r="AC238" s="12">
        <f t="shared" si="226"/>
        <v>1.1059174681821775</v>
      </c>
      <c r="AD238" s="12">
        <f t="shared" si="227"/>
        <v>3.0349793459861973</v>
      </c>
      <c r="AE238" s="12">
        <f t="shared" si="228"/>
        <v>13.834682736871153</v>
      </c>
      <c r="AF238" s="11">
        <f t="shared" si="229"/>
        <v>-4.0504037456468023E-3</v>
      </c>
      <c r="AG238" s="11">
        <f t="shared" si="230"/>
        <v>2.9673830763510267E-4</v>
      </c>
      <c r="AH238" s="11">
        <f t="shared" si="231"/>
        <v>9.7937136394747881E-3</v>
      </c>
      <c r="AI238" s="1">
        <f t="shared" si="195"/>
        <v>660834.02622217534</v>
      </c>
      <c r="AJ238" s="1">
        <f t="shared" si="196"/>
        <v>277103.50719860778</v>
      </c>
      <c r="AK238" s="1">
        <f t="shared" si="197"/>
        <v>97613.766081806112</v>
      </c>
      <c r="AL238" s="10">
        <f t="shared" si="232"/>
        <v>83.823237263802326</v>
      </c>
      <c r="AM238" s="10">
        <f t="shared" si="233"/>
        <v>20.045733789162771</v>
      </c>
      <c r="AN238" s="10">
        <f t="shared" si="234"/>
        <v>6.3452303740844069</v>
      </c>
      <c r="AO238" s="7">
        <f t="shared" si="235"/>
        <v>3.3106836678886793E-3</v>
      </c>
      <c r="AP238" s="7">
        <f t="shared" si="236"/>
        <v>4.1705882401998828E-3</v>
      </c>
      <c r="AQ238" s="7">
        <f t="shared" si="237"/>
        <v>3.7832497548545467E-3</v>
      </c>
      <c r="AR238" s="1">
        <f t="shared" si="243"/>
        <v>345797.29701635032</v>
      </c>
      <c r="AS238" s="1">
        <f t="shared" si="241"/>
        <v>146665.35432815837</v>
      </c>
      <c r="AT238" s="1">
        <f t="shared" si="242"/>
        <v>51402.134198631029</v>
      </c>
      <c r="AU238" s="1">
        <f t="shared" si="198"/>
        <v>69159.45940327007</v>
      </c>
      <c r="AV238" s="1">
        <f t="shared" si="199"/>
        <v>29333.070865631675</v>
      </c>
      <c r="AW238" s="1">
        <f t="shared" si="200"/>
        <v>10280.426839726206</v>
      </c>
      <c r="AX238">
        <v>0.2</v>
      </c>
      <c r="AY238">
        <v>0.2</v>
      </c>
      <c r="AZ238">
        <v>0.2</v>
      </c>
      <c r="BA238">
        <f t="shared" si="244"/>
        <v>0.2</v>
      </c>
      <c r="BB238">
        <f t="shared" si="250"/>
        <v>4.000000000000001E-3</v>
      </c>
      <c r="BC238">
        <f t="shared" si="245"/>
        <v>4.000000000000001E-3</v>
      </c>
      <c r="BD238">
        <f t="shared" si="246"/>
        <v>4.000000000000001E-3</v>
      </c>
      <c r="BE238">
        <f t="shared" si="247"/>
        <v>1383.1891880654016</v>
      </c>
      <c r="BF238">
        <f t="shared" si="248"/>
        <v>586.6614173126336</v>
      </c>
      <c r="BG238">
        <f t="shared" si="249"/>
        <v>205.60853679452416</v>
      </c>
      <c r="BH238">
        <f t="shared" si="251"/>
        <v>2276.5545632194248</v>
      </c>
      <c r="BI238">
        <f t="shared" si="252"/>
        <v>253.96908657466921</v>
      </c>
      <c r="BJ238">
        <f t="shared" si="253"/>
        <v>32.509651846035638</v>
      </c>
      <c r="BK238" s="7">
        <f t="shared" si="254"/>
        <v>3.46064021362473E-2</v>
      </c>
      <c r="BL238" s="8">
        <f>BL$3*temperature!$I348+BL$4*temperature!$I348^2</f>
        <v>-59.896844131525803</v>
      </c>
      <c r="BM238" s="8">
        <f>BM$3*temperature!$I348+BM$4*temperature!$I348^2</f>
        <v>-49.256245465520891</v>
      </c>
      <c r="BN238" s="8">
        <f>BN$3*temperature!$I348+BN$4*temperature!$I348^2</f>
        <v>-40.900302367497929</v>
      </c>
      <c r="BO238" s="8"/>
      <c r="BP238" s="8"/>
      <c r="BQ238" s="8"/>
    </row>
    <row r="239" spans="1:69" x14ac:dyDescent="0.3">
      <c r="A239">
        <f t="shared" si="201"/>
        <v>2193</v>
      </c>
      <c r="B239" s="4">
        <f t="shared" si="202"/>
        <v>1165.3981745465655</v>
      </c>
      <c r="C239" s="4">
        <f t="shared" si="203"/>
        <v>2964.1323249227712</v>
      </c>
      <c r="D239" s="4">
        <f t="shared" si="204"/>
        <v>4369.8432333167148</v>
      </c>
      <c r="E239" s="11">
        <f t="shared" si="205"/>
        <v>3.4438778560065868E-7</v>
      </c>
      <c r="F239" s="11">
        <f t="shared" si="206"/>
        <v>6.7846703072179308E-7</v>
      </c>
      <c r="G239" s="11">
        <f t="shared" si="207"/>
        <v>1.3850663086954785E-6</v>
      </c>
      <c r="H239" s="4">
        <f t="shared" si="208"/>
        <v>347253.14947717445</v>
      </c>
      <c r="I239" s="4">
        <f t="shared" si="209"/>
        <v>147443.07965022416</v>
      </c>
      <c r="J239" s="4">
        <f t="shared" si="210"/>
        <v>51649.467292571353</v>
      </c>
      <c r="K239" s="4">
        <f t="shared" si="211"/>
        <v>297969.53269837075</v>
      </c>
      <c r="L239" s="4">
        <f t="shared" si="212"/>
        <v>49742.408060026704</v>
      </c>
      <c r="M239" s="4">
        <f t="shared" si="213"/>
        <v>11819.524073262775</v>
      </c>
      <c r="N239" s="11">
        <f t="shared" si="214"/>
        <v>4.2097867267403277E-3</v>
      </c>
      <c r="O239" s="11">
        <f t="shared" si="215"/>
        <v>5.3020380336399331E-3</v>
      </c>
      <c r="P239" s="11">
        <f t="shared" si="216"/>
        <v>4.8103363791651699E-3</v>
      </c>
      <c r="Q239" s="4">
        <f t="shared" si="217"/>
        <v>6777.7262656859566</v>
      </c>
      <c r="R239" s="4">
        <f t="shared" si="218"/>
        <v>9382.8210428335587</v>
      </c>
      <c r="S239" s="4">
        <f t="shared" si="219"/>
        <v>5657.9133265085438</v>
      </c>
      <c r="T239" s="4">
        <f t="shared" si="220"/>
        <v>19.518113157189575</v>
      </c>
      <c r="U239" s="4">
        <f t="shared" si="221"/>
        <v>63.636903577246294</v>
      </c>
      <c r="V239" s="4">
        <f t="shared" si="222"/>
        <v>109.54446624703738</v>
      </c>
      <c r="W239" s="11">
        <f t="shared" si="223"/>
        <v>-1.0734613539272964E-2</v>
      </c>
      <c r="X239" s="11">
        <f t="shared" si="224"/>
        <v>-1.217998157191269E-2</v>
      </c>
      <c r="Y239" s="11">
        <f t="shared" si="225"/>
        <v>-9.7425357312937999E-3</v>
      </c>
      <c r="Z239" s="4">
        <f t="shared" si="238"/>
        <v>6011.6913725897321</v>
      </c>
      <c r="AA239" s="4">
        <f t="shared" si="239"/>
        <v>22947.391870295938</v>
      </c>
      <c r="AB239" s="4">
        <f t="shared" si="240"/>
        <v>63549.966203391683</v>
      </c>
      <c r="AC239" s="12">
        <f t="shared" si="226"/>
        <v>1.1014380559266761</v>
      </c>
      <c r="AD239" s="12">
        <f t="shared" si="227"/>
        <v>3.0358799406210326</v>
      </c>
      <c r="AE239" s="12">
        <f t="shared" si="228"/>
        <v>13.970175657889055</v>
      </c>
      <c r="AF239" s="11">
        <f t="shared" si="229"/>
        <v>-4.0504037456468023E-3</v>
      </c>
      <c r="AG239" s="11">
        <f t="shared" si="230"/>
        <v>2.9673830763510267E-4</v>
      </c>
      <c r="AH239" s="11">
        <f t="shared" si="231"/>
        <v>9.7937136394747881E-3</v>
      </c>
      <c r="AI239" s="1">
        <f t="shared" si="195"/>
        <v>663910.08300322783</v>
      </c>
      <c r="AJ239" s="1">
        <f t="shared" si="196"/>
        <v>278726.22734437865</v>
      </c>
      <c r="AK239" s="1">
        <f t="shared" si="197"/>
        <v>98132.816313351708</v>
      </c>
      <c r="AL239" s="10">
        <f t="shared" si="232"/>
        <v>84.097974364175172</v>
      </c>
      <c r="AM239" s="10">
        <f t="shared" si="233"/>
        <v>20.128500265753956</v>
      </c>
      <c r="AN239" s="10">
        <f t="shared" si="234"/>
        <v>6.368995909429084</v>
      </c>
      <c r="AO239" s="7">
        <f t="shared" si="235"/>
        <v>3.2775768312097923E-3</v>
      </c>
      <c r="AP239" s="7">
        <f t="shared" si="236"/>
        <v>4.1288823577978837E-3</v>
      </c>
      <c r="AQ239" s="7">
        <f t="shared" si="237"/>
        <v>3.7454172573060012E-3</v>
      </c>
      <c r="AR239" s="1">
        <f t="shared" si="243"/>
        <v>347253.14947717445</v>
      </c>
      <c r="AS239" s="1">
        <f t="shared" si="241"/>
        <v>147443.07965022416</v>
      </c>
      <c r="AT239" s="1">
        <f t="shared" si="242"/>
        <v>51649.467292571353</v>
      </c>
      <c r="AU239" s="1">
        <f t="shared" si="198"/>
        <v>69450.629895434889</v>
      </c>
      <c r="AV239" s="1">
        <f t="shared" si="199"/>
        <v>29488.615930044834</v>
      </c>
      <c r="AW239" s="1">
        <f t="shared" si="200"/>
        <v>10329.893458514271</v>
      </c>
      <c r="AX239">
        <v>0.2</v>
      </c>
      <c r="AY239">
        <v>0.2</v>
      </c>
      <c r="AZ239">
        <v>0.2</v>
      </c>
      <c r="BA239">
        <f t="shared" si="244"/>
        <v>0.2</v>
      </c>
      <c r="BB239">
        <f t="shared" si="250"/>
        <v>4.000000000000001E-3</v>
      </c>
      <c r="BC239">
        <f t="shared" si="245"/>
        <v>4.000000000000001E-3</v>
      </c>
      <c r="BD239">
        <f t="shared" si="246"/>
        <v>4.000000000000001E-3</v>
      </c>
      <c r="BE239">
        <f t="shared" si="247"/>
        <v>1389.0125979086981</v>
      </c>
      <c r="BF239">
        <f t="shared" si="248"/>
        <v>589.77231860089682</v>
      </c>
      <c r="BG239">
        <f t="shared" si="249"/>
        <v>206.59786917028546</v>
      </c>
      <c r="BH239">
        <f t="shared" si="251"/>
        <v>2310.5188071395214</v>
      </c>
      <c r="BI239">
        <f t="shared" si="252"/>
        <v>257.01061015318379</v>
      </c>
      <c r="BJ239">
        <f t="shared" si="253"/>
        <v>32.509516764976546</v>
      </c>
      <c r="BK239" s="7">
        <f t="shared" si="254"/>
        <v>3.4560631265860592E-2</v>
      </c>
      <c r="BL239" s="8">
        <f>BL$3*temperature!$I349+BL$4*temperature!$I349^2</f>
        <v>-60.53542620906935</v>
      </c>
      <c r="BM239" s="8">
        <f>BM$3*temperature!$I349+BM$4*temperature!$I349^2</f>
        <v>-49.748155964228545</v>
      </c>
      <c r="BN239" s="8">
        <f>BN$3*temperature!$I349+BN$4*temperature!$I349^2</f>
        <v>-41.282205523856099</v>
      </c>
      <c r="BO239" s="8"/>
      <c r="BP239" s="8"/>
      <c r="BQ239" s="8"/>
    </row>
    <row r="240" spans="1:69" x14ac:dyDescent="0.3">
      <c r="A240">
        <f t="shared" si="201"/>
        <v>2194</v>
      </c>
      <c r="B240" s="4">
        <f t="shared" si="202"/>
        <v>1165.3985558280174</v>
      </c>
      <c r="C240" s="4">
        <f t="shared" si="203"/>
        <v>2964.1342354355252</v>
      </c>
      <c r="D240" s="4">
        <f t="shared" si="204"/>
        <v>4369.84898321322</v>
      </c>
      <c r="E240" s="11">
        <f t="shared" si="205"/>
        <v>3.2716839632062573E-7</v>
      </c>
      <c r="F240" s="11">
        <f t="shared" si="206"/>
        <v>6.4454367918570338E-7</v>
      </c>
      <c r="G240" s="11">
        <f t="shared" si="207"/>
        <v>1.3158129932607044E-6</v>
      </c>
      <c r="H240" s="4">
        <f t="shared" si="208"/>
        <v>348700.51877568092</v>
      </c>
      <c r="I240" s="4">
        <f t="shared" si="209"/>
        <v>148217.11406012625</v>
      </c>
      <c r="J240" s="4">
        <f t="shared" si="210"/>
        <v>51895.504145880353</v>
      </c>
      <c r="K240" s="4">
        <f t="shared" si="211"/>
        <v>299211.38741066027</v>
      </c>
      <c r="L240" s="4">
        <f t="shared" si="212"/>
        <v>50003.509385042562</v>
      </c>
      <c r="M240" s="4">
        <f t="shared" si="213"/>
        <v>11875.811806137235</v>
      </c>
      <c r="N240" s="11">
        <f t="shared" si="214"/>
        <v>4.1677237972737036E-3</v>
      </c>
      <c r="O240" s="11">
        <f t="shared" si="215"/>
        <v>5.2490688569153399E-3</v>
      </c>
      <c r="P240" s="11">
        <f t="shared" si="216"/>
        <v>4.7622672897456031E-3</v>
      </c>
      <c r="Q240" s="4">
        <f t="shared" si="217"/>
        <v>6732.9166593477839</v>
      </c>
      <c r="R240" s="4">
        <f t="shared" si="218"/>
        <v>9317.1956573305579</v>
      </c>
      <c r="S240" s="4">
        <f t="shared" si="219"/>
        <v>5629.4802989463096</v>
      </c>
      <c r="T240" s="4">
        <f t="shared" si="220"/>
        <v>19.308593755431346</v>
      </c>
      <c r="U240" s="4">
        <f t="shared" si="221"/>
        <v>62.861807264381852</v>
      </c>
      <c r="V240" s="4">
        <f t="shared" si="222"/>
        <v>108.4772253704601</v>
      </c>
      <c r="W240" s="11">
        <f t="shared" si="223"/>
        <v>-1.0734613539272964E-2</v>
      </c>
      <c r="X240" s="11">
        <f t="shared" si="224"/>
        <v>-1.217998157191269E-2</v>
      </c>
      <c r="Y240" s="11">
        <f t="shared" si="225"/>
        <v>-9.7425357312937999E-3</v>
      </c>
      <c r="Z240" s="4">
        <f t="shared" si="238"/>
        <v>5948.00670621686</v>
      </c>
      <c r="AA240" s="4">
        <f t="shared" si="239"/>
        <v>22794.856652911938</v>
      </c>
      <c r="AB240" s="4">
        <f t="shared" si="240"/>
        <v>63852.926530668236</v>
      </c>
      <c r="AC240" s="12">
        <f t="shared" si="226"/>
        <v>1.0969767870993528</v>
      </c>
      <c r="AD240" s="12">
        <f t="shared" si="227"/>
        <v>3.0367808024967959</v>
      </c>
      <c r="AE240" s="12">
        <f t="shared" si="228"/>
        <v>14.106995557775582</v>
      </c>
      <c r="AF240" s="11">
        <f t="shared" si="229"/>
        <v>-4.0504037456468023E-3</v>
      </c>
      <c r="AG240" s="11">
        <f t="shared" si="230"/>
        <v>2.9673830763510267E-4</v>
      </c>
      <c r="AH240" s="11">
        <f t="shared" si="231"/>
        <v>9.7937136394747881E-3</v>
      </c>
      <c r="AI240" s="1">
        <f t="shared" si="195"/>
        <v>666969.70459833997</v>
      </c>
      <c r="AJ240" s="1">
        <f t="shared" si="196"/>
        <v>280342.22053998563</v>
      </c>
      <c r="AK240" s="1">
        <f t="shared" si="197"/>
        <v>98649.428140530814</v>
      </c>
      <c r="AL240" s="10">
        <f t="shared" si="232"/>
        <v>84.370855560779589</v>
      </c>
      <c r="AM240" s="10">
        <f t="shared" si="233"/>
        <v>20.210777393293796</v>
      </c>
      <c r="AN240" s="10">
        <f t="shared" si="234"/>
        <v>6.3926119111480624</v>
      </c>
      <c r="AO240" s="7">
        <f t="shared" si="235"/>
        <v>3.2448010628976943E-3</v>
      </c>
      <c r="AP240" s="7">
        <f t="shared" si="236"/>
        <v>4.0875935342199049E-3</v>
      </c>
      <c r="AQ240" s="7">
        <f t="shared" si="237"/>
        <v>3.707963084732941E-3</v>
      </c>
      <c r="AR240" s="1">
        <f t="shared" si="243"/>
        <v>348700.51877568092</v>
      </c>
      <c r="AS240" s="1">
        <f t="shared" si="241"/>
        <v>148217.11406012625</v>
      </c>
      <c r="AT240" s="1">
        <f t="shared" si="242"/>
        <v>51895.504145880353</v>
      </c>
      <c r="AU240" s="1">
        <f t="shared" si="198"/>
        <v>69740.103755136181</v>
      </c>
      <c r="AV240" s="1">
        <f t="shared" si="199"/>
        <v>29643.422812025252</v>
      </c>
      <c r="AW240" s="1">
        <f t="shared" si="200"/>
        <v>10379.100829176072</v>
      </c>
      <c r="AX240">
        <v>0.2</v>
      </c>
      <c r="AY240">
        <v>0.2</v>
      </c>
      <c r="AZ240">
        <v>0.2</v>
      </c>
      <c r="BA240">
        <f t="shared" si="244"/>
        <v>0.2</v>
      </c>
      <c r="BB240">
        <f t="shared" si="250"/>
        <v>4.000000000000001E-3</v>
      </c>
      <c r="BC240">
        <f t="shared" si="245"/>
        <v>4.000000000000001E-3</v>
      </c>
      <c r="BD240">
        <f t="shared" si="246"/>
        <v>4.000000000000001E-3</v>
      </c>
      <c r="BE240">
        <f t="shared" si="247"/>
        <v>1394.8020751027241</v>
      </c>
      <c r="BF240">
        <f t="shared" si="248"/>
        <v>592.86845624050511</v>
      </c>
      <c r="BG240">
        <f t="shared" si="249"/>
        <v>207.58201658352147</v>
      </c>
      <c r="BH240">
        <f t="shared" si="251"/>
        <v>2344.9907573992409</v>
      </c>
      <c r="BI240">
        <f t="shared" si="252"/>
        <v>260.08869687924488</v>
      </c>
      <c r="BJ240">
        <f t="shared" si="253"/>
        <v>32.509397432836671</v>
      </c>
      <c r="BK240" s="7">
        <f t="shared" si="254"/>
        <v>3.4515312041975194E-2</v>
      </c>
      <c r="BL240" s="8">
        <f>BL$3*temperature!$I350+BL$4*temperature!$I350^2</f>
        <v>-61.17442646218867</v>
      </c>
      <c r="BM240" s="8">
        <f>BM$3*temperature!$I350+BM$4*temperature!$I350^2</f>
        <v>-50.240288523597528</v>
      </c>
      <c r="BN240" s="8">
        <f>BN$3*temperature!$I350+BN$4*temperature!$I350^2</f>
        <v>-41.664195697158505</v>
      </c>
      <c r="BO240" s="8"/>
      <c r="BP240" s="8"/>
      <c r="BQ240" s="8"/>
    </row>
    <row r="241" spans="1:69" x14ac:dyDescent="0.3">
      <c r="A241">
        <f t="shared" si="201"/>
        <v>2195</v>
      </c>
      <c r="B241" s="4">
        <f t="shared" si="202"/>
        <v>1165.3989180455151</v>
      </c>
      <c r="C241" s="4">
        <f t="shared" si="203"/>
        <v>2964.1360504238119</v>
      </c>
      <c r="D241" s="4">
        <f t="shared" si="204"/>
        <v>4369.854445622087</v>
      </c>
      <c r="E241" s="11">
        <f t="shared" si="205"/>
        <v>3.1080997650459445E-7</v>
      </c>
      <c r="F241" s="11">
        <f t="shared" si="206"/>
        <v>6.1231649522641822E-7</v>
      </c>
      <c r="G241" s="11">
        <f t="shared" si="207"/>
        <v>1.2500223435976691E-6</v>
      </c>
      <c r="H241" s="4">
        <f t="shared" si="208"/>
        <v>350139.39418271929</v>
      </c>
      <c r="I241" s="4">
        <f t="shared" si="209"/>
        <v>148987.43459592262</v>
      </c>
      <c r="J241" s="4">
        <f t="shared" si="210"/>
        <v>52140.239952372744</v>
      </c>
      <c r="K241" s="4">
        <f t="shared" si="211"/>
        <v>300445.9578269872</v>
      </c>
      <c r="L241" s="4">
        <f t="shared" si="212"/>
        <v>50263.359056889582</v>
      </c>
      <c r="M241" s="4">
        <f t="shared" si="213"/>
        <v>11931.802443582335</v>
      </c>
      <c r="N241" s="11">
        <f t="shared" si="214"/>
        <v>4.1260809857899261E-3</v>
      </c>
      <c r="O241" s="11">
        <f t="shared" si="215"/>
        <v>5.1966286975200227E-3</v>
      </c>
      <c r="P241" s="11">
        <f t="shared" si="216"/>
        <v>4.7146787402074786E-3</v>
      </c>
      <c r="Q241" s="4">
        <f t="shared" si="217"/>
        <v>6688.1258255910388</v>
      </c>
      <c r="R241" s="4">
        <f t="shared" si="218"/>
        <v>9251.5463267017258</v>
      </c>
      <c r="S241" s="4">
        <f t="shared" si="219"/>
        <v>5600.9244998386012</v>
      </c>
      <c r="T241" s="4">
        <f t="shared" si="220"/>
        <v>19.101323463479972</v>
      </c>
      <c r="U241" s="4">
        <f t="shared" si="221"/>
        <v>62.096151610324554</v>
      </c>
      <c r="V241" s="4">
        <f t="shared" si="222"/>
        <v>107.42038212625678</v>
      </c>
      <c r="W241" s="11">
        <f t="shared" si="223"/>
        <v>-1.0734613539272964E-2</v>
      </c>
      <c r="X241" s="11">
        <f t="shared" si="224"/>
        <v>-1.217998157191269E-2</v>
      </c>
      <c r="Y241" s="11">
        <f t="shared" si="225"/>
        <v>-9.7425357312937999E-3</v>
      </c>
      <c r="Z241" s="4">
        <f t="shared" si="238"/>
        <v>5884.7500775756589</v>
      </c>
      <c r="AA241" s="4">
        <f t="shared" si="239"/>
        <v>22642.141521855636</v>
      </c>
      <c r="AB241" s="4">
        <f t="shared" si="240"/>
        <v>64154.257490517703</v>
      </c>
      <c r="AC241" s="12">
        <f t="shared" si="226"/>
        <v>1.092533588211998</v>
      </c>
      <c r="AD241" s="12">
        <f t="shared" si="227"/>
        <v>3.0376819316927874</v>
      </c>
      <c r="AE241" s="12">
        <f t="shared" si="228"/>
        <v>14.245155432581779</v>
      </c>
      <c r="AF241" s="11">
        <f t="shared" si="229"/>
        <v>-4.0504037456468023E-3</v>
      </c>
      <c r="AG241" s="11">
        <f t="shared" si="230"/>
        <v>2.9673830763510267E-4</v>
      </c>
      <c r="AH241" s="11">
        <f t="shared" si="231"/>
        <v>9.7937136394747881E-3</v>
      </c>
      <c r="AI241" s="1">
        <f t="shared" si="195"/>
        <v>670012.83789364214</v>
      </c>
      <c r="AJ241" s="1">
        <f t="shared" si="196"/>
        <v>281951.42129801231</v>
      </c>
      <c r="AK241" s="1">
        <f t="shared" si="197"/>
        <v>99163.5861556538</v>
      </c>
      <c r="AL241" s="10">
        <f t="shared" si="232"/>
        <v>84.641884536162792</v>
      </c>
      <c r="AM241" s="10">
        <f t="shared" si="233"/>
        <v>20.292564701858236</v>
      </c>
      <c r="AN241" s="10">
        <f t="shared" si="234"/>
        <v>6.4160784444398082</v>
      </c>
      <c r="AO241" s="7">
        <f t="shared" si="235"/>
        <v>3.2123530522687174E-3</v>
      </c>
      <c r="AP241" s="7">
        <f t="shared" si="236"/>
        <v>4.0467175988777061E-3</v>
      </c>
      <c r="AQ241" s="7">
        <f t="shared" si="237"/>
        <v>3.6708834538856116E-3</v>
      </c>
      <c r="AR241" s="1">
        <f t="shared" si="243"/>
        <v>350139.39418271929</v>
      </c>
      <c r="AS241" s="1">
        <f t="shared" si="241"/>
        <v>148987.43459592262</v>
      </c>
      <c r="AT241" s="1">
        <f t="shared" si="242"/>
        <v>52140.239952372744</v>
      </c>
      <c r="AU241" s="1">
        <f t="shared" si="198"/>
        <v>70027.878836543867</v>
      </c>
      <c r="AV241" s="1">
        <f t="shared" si="199"/>
        <v>29797.486919184525</v>
      </c>
      <c r="AW241" s="1">
        <f t="shared" si="200"/>
        <v>10428.04799047455</v>
      </c>
      <c r="AX241">
        <v>0.2</v>
      </c>
      <c r="AY241">
        <v>0.2</v>
      </c>
      <c r="AZ241">
        <v>0.2</v>
      </c>
      <c r="BA241">
        <f t="shared" si="244"/>
        <v>0.19999999999999998</v>
      </c>
      <c r="BB241">
        <f t="shared" si="250"/>
        <v>4.000000000000001E-3</v>
      </c>
      <c r="BC241">
        <f t="shared" si="245"/>
        <v>4.000000000000001E-3</v>
      </c>
      <c r="BD241">
        <f t="shared" si="246"/>
        <v>4.000000000000001E-3</v>
      </c>
      <c r="BE241">
        <f t="shared" si="247"/>
        <v>1400.5575767308776</v>
      </c>
      <c r="BF241">
        <f t="shared" si="248"/>
        <v>595.9497383836906</v>
      </c>
      <c r="BG241">
        <f t="shared" si="249"/>
        <v>208.56095980949101</v>
      </c>
      <c r="BH241">
        <f t="shared" si="251"/>
        <v>2379.9780080174028</v>
      </c>
      <c r="BI241">
        <f t="shared" si="252"/>
        <v>263.20378653602268</v>
      </c>
      <c r="BJ241">
        <f t="shared" si="253"/>
        <v>32.509293688001506</v>
      </c>
      <c r="BK241" s="7">
        <f t="shared" si="254"/>
        <v>3.4470440085319271E-2</v>
      </c>
      <c r="BL241" s="8">
        <f>BL$3*temperature!$I351+BL$4*temperature!$I351^2</f>
        <v>-61.813814915351891</v>
      </c>
      <c r="BM241" s="8">
        <f>BM$3*temperature!$I351+BM$4*temperature!$I351^2</f>
        <v>-50.732621343874555</v>
      </c>
      <c r="BN241" s="8">
        <f>BN$3*temperature!$I351+BN$4*temperature!$I351^2</f>
        <v>-42.046257064274172</v>
      </c>
      <c r="BO241" s="8"/>
      <c r="BP241" s="8"/>
      <c r="BQ241" s="8"/>
    </row>
    <row r="242" spans="1:69" x14ac:dyDescent="0.3">
      <c r="A242">
        <f t="shared" si="201"/>
        <v>2196</v>
      </c>
      <c r="B242" s="4">
        <f t="shared" si="202"/>
        <v>1165.399262152245</v>
      </c>
      <c r="C242" s="4">
        <f t="shared" si="203"/>
        <v>2964.1377746637399</v>
      </c>
      <c r="D242" s="4">
        <f t="shared" si="204"/>
        <v>4369.8596349169975</v>
      </c>
      <c r="E242" s="11">
        <f t="shared" si="205"/>
        <v>2.9526947767936471E-7</v>
      </c>
      <c r="F242" s="11">
        <f t="shared" si="206"/>
        <v>5.8170067046509729E-7</v>
      </c>
      <c r="G242" s="11">
        <f t="shared" si="207"/>
        <v>1.1875212264177856E-6</v>
      </c>
      <c r="H242" s="4">
        <f t="shared" si="208"/>
        <v>351569.76632832154</v>
      </c>
      <c r="I242" s="4">
        <f t="shared" si="209"/>
        <v>149754.01919002028</v>
      </c>
      <c r="J242" s="4">
        <f t="shared" si="210"/>
        <v>52383.670165302719</v>
      </c>
      <c r="K242" s="4">
        <f t="shared" si="211"/>
        <v>301673.23572785419</v>
      </c>
      <c r="L242" s="4">
        <f t="shared" si="212"/>
        <v>50521.949576722625</v>
      </c>
      <c r="M242" s="4">
        <f t="shared" si="213"/>
        <v>11987.494917853972</v>
      </c>
      <c r="N242" s="11">
        <f t="shared" si="214"/>
        <v>4.0848540940388034E-3</v>
      </c>
      <c r="O242" s="11">
        <f t="shared" si="215"/>
        <v>5.1447122652579225E-3</v>
      </c>
      <c r="P242" s="11">
        <f t="shared" si="216"/>
        <v>4.6675659050650076E-3</v>
      </c>
      <c r="Q242" s="4">
        <f t="shared" si="217"/>
        <v>6643.360089455452</v>
      </c>
      <c r="R242" s="4">
        <f t="shared" si="218"/>
        <v>9185.8848251955442</v>
      </c>
      <c r="S242" s="4">
        <f t="shared" si="219"/>
        <v>5572.2518981272406</v>
      </c>
      <c r="T242" s="4">
        <f t="shared" si="220"/>
        <v>18.896278138010867</v>
      </c>
      <c r="U242" s="4">
        <f t="shared" si="221"/>
        <v>61.339821628024104</v>
      </c>
      <c r="V242" s="4">
        <f t="shared" si="222"/>
        <v>106.3738352151225</v>
      </c>
      <c r="W242" s="11">
        <f t="shared" si="223"/>
        <v>-1.0734613539272964E-2</v>
      </c>
      <c r="X242" s="11">
        <f t="shared" si="224"/>
        <v>-1.217998157191269E-2</v>
      </c>
      <c r="Y242" s="11">
        <f t="shared" si="225"/>
        <v>-9.7425357312937999E-3</v>
      </c>
      <c r="Z242" s="4">
        <f t="shared" si="238"/>
        <v>5821.9246383552809</v>
      </c>
      <c r="AA242" s="4">
        <f t="shared" si="239"/>
        <v>22489.275543362415</v>
      </c>
      <c r="AB242" s="4">
        <f t="shared" si="240"/>
        <v>64453.953356155034</v>
      </c>
      <c r="AC242" s="12">
        <f t="shared" si="226"/>
        <v>1.0881083860740592</v>
      </c>
      <c r="AD242" s="12">
        <f t="shared" si="227"/>
        <v>3.0385833282883317</v>
      </c>
      <c r="AE242" s="12">
        <f t="shared" si="228"/>
        <v>14.384668405638294</v>
      </c>
      <c r="AF242" s="11">
        <f t="shared" si="229"/>
        <v>-4.0504037456468023E-3</v>
      </c>
      <c r="AG242" s="11">
        <f t="shared" si="230"/>
        <v>2.9673830763510267E-4</v>
      </c>
      <c r="AH242" s="11">
        <f t="shared" si="231"/>
        <v>9.7937136394747881E-3</v>
      </c>
      <c r="AI242" s="1">
        <f t="shared" si="195"/>
        <v>673039.43294082186</v>
      </c>
      <c r="AJ242" s="1">
        <f t="shared" si="196"/>
        <v>283553.7660873956</v>
      </c>
      <c r="AK242" s="1">
        <f t="shared" si="197"/>
        <v>99675.275530562969</v>
      </c>
      <c r="AL242" s="10">
        <f t="shared" si="232"/>
        <v>84.911065156140907</v>
      </c>
      <c r="AM242" s="10">
        <f t="shared" si="233"/>
        <v>20.373861797776556</v>
      </c>
      <c r="AN242" s="10">
        <f t="shared" si="234"/>
        <v>6.4393955938783289</v>
      </c>
      <c r="AO242" s="7">
        <f t="shared" si="235"/>
        <v>3.1802295217460302E-3</v>
      </c>
      <c r="AP242" s="7">
        <f t="shared" si="236"/>
        <v>4.006250422888929E-3</v>
      </c>
      <c r="AQ242" s="7">
        <f t="shared" si="237"/>
        <v>3.6341746193467553E-3</v>
      </c>
      <c r="AR242" s="1">
        <f t="shared" si="243"/>
        <v>351569.76632832154</v>
      </c>
      <c r="AS242" s="1">
        <f t="shared" si="241"/>
        <v>149754.01919002028</v>
      </c>
      <c r="AT242" s="1">
        <f t="shared" si="242"/>
        <v>52383.670165302719</v>
      </c>
      <c r="AU242" s="1">
        <f t="shared" si="198"/>
        <v>70313.953265664313</v>
      </c>
      <c r="AV242" s="1">
        <f t="shared" si="199"/>
        <v>29950.803838004056</v>
      </c>
      <c r="AW242" s="1">
        <f t="shared" si="200"/>
        <v>10476.734033060544</v>
      </c>
      <c r="AX242">
        <v>0.2</v>
      </c>
      <c r="AY242">
        <v>0.2</v>
      </c>
      <c r="AZ242">
        <v>0.2</v>
      </c>
      <c r="BA242">
        <f t="shared" si="244"/>
        <v>0.19999999999999998</v>
      </c>
      <c r="BB242">
        <f t="shared" si="250"/>
        <v>4.000000000000001E-3</v>
      </c>
      <c r="BC242">
        <f t="shared" si="245"/>
        <v>4.000000000000001E-3</v>
      </c>
      <c r="BD242">
        <f t="shared" si="246"/>
        <v>4.000000000000001E-3</v>
      </c>
      <c r="BE242">
        <f t="shared" si="247"/>
        <v>1406.2790653132865</v>
      </c>
      <c r="BF242">
        <f t="shared" si="248"/>
        <v>599.01607676008121</v>
      </c>
      <c r="BG242">
        <f t="shared" si="249"/>
        <v>209.53468066121093</v>
      </c>
      <c r="BH242">
        <f t="shared" si="251"/>
        <v>2415.4882666268354</v>
      </c>
      <c r="BI242">
        <f t="shared" si="252"/>
        <v>266.35632419776965</v>
      </c>
      <c r="BJ242">
        <f t="shared" si="253"/>
        <v>32.509205370751921</v>
      </c>
      <c r="BK242" s="7">
        <f t="shared" si="254"/>
        <v>3.4426011056691824E-2</v>
      </c>
      <c r="BL242" s="8">
        <f>BL$3*temperature!$I352+BL$4*temperature!$I352^2</f>
        <v>-62.453562221106928</v>
      </c>
      <c r="BM242" s="8">
        <f>BM$3*temperature!$I352+BM$4*temperature!$I352^2</f>
        <v>-51.225133096621619</v>
      </c>
      <c r="BN242" s="8">
        <f>BN$3*temperature!$I352+BN$4*temperature!$I352^2</f>
        <v>-42.428374157315723</v>
      </c>
      <c r="BO242" s="8"/>
      <c r="BP242" s="8"/>
      <c r="BQ242" s="8"/>
    </row>
    <row r="243" spans="1:69" x14ac:dyDescent="0.3">
      <c r="A243">
        <f t="shared" si="201"/>
        <v>2197</v>
      </c>
      <c r="B243" s="4">
        <f t="shared" si="202"/>
        <v>1165.3995890537349</v>
      </c>
      <c r="C243" s="4">
        <f t="shared" si="203"/>
        <v>2964.1394126926243</v>
      </c>
      <c r="D243" s="4">
        <f t="shared" si="204"/>
        <v>4369.8645647530166</v>
      </c>
      <c r="E243" s="11">
        <f t="shared" si="205"/>
        <v>2.8050600379539646E-7</v>
      </c>
      <c r="F243" s="11">
        <f t="shared" si="206"/>
        <v>5.5261563694184238E-7</v>
      </c>
      <c r="G243" s="11">
        <f t="shared" si="207"/>
        <v>1.1281451650968962E-6</v>
      </c>
      <c r="H243" s="4">
        <f t="shared" si="208"/>
        <v>352991.62717886124</v>
      </c>
      <c r="I243" s="4">
        <f t="shared" si="209"/>
        <v>150516.84665886447</v>
      </c>
      <c r="J243" s="4">
        <f t="shared" si="210"/>
        <v>52625.790493888053</v>
      </c>
      <c r="K243" s="4">
        <f t="shared" si="211"/>
        <v>302893.2140481348</v>
      </c>
      <c r="L243" s="4">
        <f t="shared" si="212"/>
        <v>50779.273746147774</v>
      </c>
      <c r="M243" s="4">
        <f t="shared" si="213"/>
        <v>12042.888220921886</v>
      </c>
      <c r="N243" s="11">
        <f t="shared" si="214"/>
        <v>4.0440389659930354E-3</v>
      </c>
      <c r="O243" s="11">
        <f t="shared" si="215"/>
        <v>5.0933143233986566E-3</v>
      </c>
      <c r="P243" s="11">
        <f t="shared" si="216"/>
        <v>4.6209240085193226E-3</v>
      </c>
      <c r="Q243" s="4">
        <f t="shared" si="217"/>
        <v>6598.6256481101827</v>
      </c>
      <c r="R243" s="4">
        <f t="shared" si="218"/>
        <v>9120.2226961204706</v>
      </c>
      <c r="S243" s="4">
        <f t="shared" si="219"/>
        <v>5543.4683812230051</v>
      </c>
      <c r="T243" s="4">
        <f t="shared" si="220"/>
        <v>18.693433894868708</v>
      </c>
      <c r="U243" s="4">
        <f t="shared" si="221"/>
        <v>60.592703730970356</v>
      </c>
      <c r="V243" s="4">
        <f t="shared" si="222"/>
        <v>105.3374843246644</v>
      </c>
      <c r="W243" s="11">
        <f t="shared" si="223"/>
        <v>-1.0734613539272964E-2</v>
      </c>
      <c r="X243" s="11">
        <f t="shared" si="224"/>
        <v>-1.217998157191269E-2</v>
      </c>
      <c r="Y243" s="11">
        <f t="shared" si="225"/>
        <v>-9.7425357312937999E-3</v>
      </c>
      <c r="Z243" s="4">
        <f t="shared" si="238"/>
        <v>5759.5333507202249</v>
      </c>
      <c r="AA243" s="4">
        <f t="shared" si="239"/>
        <v>22336.287254203857</v>
      </c>
      <c r="AB243" s="4">
        <f t="shared" si="240"/>
        <v>64752.008722523453</v>
      </c>
      <c r="AC243" s="12">
        <f t="shared" si="226"/>
        <v>1.0837011077914351</v>
      </c>
      <c r="AD243" s="12">
        <f t="shared" si="227"/>
        <v>3.0394849923627763</v>
      </c>
      <c r="AE243" s="12">
        <f t="shared" si="228"/>
        <v>14.525547728801916</v>
      </c>
      <c r="AF243" s="11">
        <f t="shared" si="229"/>
        <v>-4.0504037456468023E-3</v>
      </c>
      <c r="AG243" s="11">
        <f t="shared" si="230"/>
        <v>2.9673830763510267E-4</v>
      </c>
      <c r="AH243" s="11">
        <f t="shared" si="231"/>
        <v>9.7937136394747881E-3</v>
      </c>
      <c r="AI243" s="1">
        <f t="shared" si="195"/>
        <v>676049.44291240396</v>
      </c>
      <c r="AJ243" s="1">
        <f t="shared" si="196"/>
        <v>285149.19331666012</v>
      </c>
      <c r="AK243" s="1">
        <f t="shared" si="197"/>
        <v>100184.48201056721</v>
      </c>
      <c r="AL243" s="10">
        <f t="shared" si="232"/>
        <v>85.178401465512039</v>
      </c>
      <c r="AM243" s="10">
        <f t="shared" si="233"/>
        <v>20.454668362295347</v>
      </c>
      <c r="AN243" s="10">
        <f t="shared" si="234"/>
        <v>6.4625634630292224</v>
      </c>
      <c r="AO243" s="7">
        <f t="shared" si="235"/>
        <v>3.1484272265285699E-3</v>
      </c>
      <c r="AP243" s="7">
        <f t="shared" si="236"/>
        <v>3.9661879186600399E-3</v>
      </c>
      <c r="AQ243" s="7">
        <f t="shared" si="237"/>
        <v>3.5978328731532875E-3</v>
      </c>
      <c r="AR243" s="1">
        <f t="shared" si="243"/>
        <v>352991.62717886124</v>
      </c>
      <c r="AS243" s="1">
        <f t="shared" si="241"/>
        <v>150516.84665886447</v>
      </c>
      <c r="AT243" s="1">
        <f t="shared" si="242"/>
        <v>52625.790493888053</v>
      </c>
      <c r="AU243" s="1">
        <f t="shared" si="198"/>
        <v>70598.325435772247</v>
      </c>
      <c r="AV243" s="1">
        <f t="shared" si="199"/>
        <v>30103.369331772894</v>
      </c>
      <c r="AW243" s="1">
        <f t="shared" si="200"/>
        <v>10525.158098777611</v>
      </c>
      <c r="AX243">
        <v>0.2</v>
      </c>
      <c r="AY243">
        <v>0.2</v>
      </c>
      <c r="AZ243">
        <v>0.2</v>
      </c>
      <c r="BA243">
        <f t="shared" si="244"/>
        <v>0.2</v>
      </c>
      <c r="BB243">
        <f t="shared" si="250"/>
        <v>4.000000000000001E-3</v>
      </c>
      <c r="BC243">
        <f t="shared" si="245"/>
        <v>4.000000000000001E-3</v>
      </c>
      <c r="BD243">
        <f t="shared" si="246"/>
        <v>4.000000000000001E-3</v>
      </c>
      <c r="BE243">
        <f t="shared" si="247"/>
        <v>1411.9665087154453</v>
      </c>
      <c r="BF243">
        <f t="shared" si="248"/>
        <v>602.06738663545798</v>
      </c>
      <c r="BG243">
        <f t="shared" si="249"/>
        <v>210.50316197555227</v>
      </c>
      <c r="BH243">
        <f t="shared" si="251"/>
        <v>2451.5293561741073</v>
      </c>
      <c r="BI243">
        <f t="shared" si="252"/>
        <v>269.54676029345228</v>
      </c>
      <c r="BJ243">
        <f t="shared" si="253"/>
        <v>32.509132323230993</v>
      </c>
      <c r="BK243" s="7">
        <f t="shared" si="254"/>
        <v>3.4382020656688467E-2</v>
      </c>
      <c r="BL243" s="8">
        <f>BL$3*temperature!$I353+BL$4*temperature!$I353^2</f>
        <v>-63.093639652788646</v>
      </c>
      <c r="BM243" s="8">
        <f>BM$3*temperature!$I353+BM$4*temperature!$I353^2</f>
        <v>-51.717802918998984</v>
      </c>
      <c r="BN243" s="8">
        <f>BN$3*temperature!$I353+BN$4*temperature!$I353^2</f>
        <v>-42.810531859116082</v>
      </c>
      <c r="BO243" s="8"/>
      <c r="BP243" s="8"/>
      <c r="BQ243" s="8"/>
    </row>
    <row r="244" spans="1:69" x14ac:dyDescent="0.3">
      <c r="A244">
        <f t="shared" si="201"/>
        <v>2198</v>
      </c>
      <c r="B244" s="4">
        <f t="shared" si="202"/>
        <v>1165.3998996102373</v>
      </c>
      <c r="C244" s="4">
        <f t="shared" si="203"/>
        <v>2964.1409688209246</v>
      </c>
      <c r="D244" s="4">
        <f t="shared" si="204"/>
        <v>4369.8692481025182</v>
      </c>
      <c r="E244" s="11">
        <f t="shared" si="205"/>
        <v>2.6648070360562665E-7</v>
      </c>
      <c r="F244" s="11">
        <f t="shared" si="206"/>
        <v>5.2498485509475023E-7</v>
      </c>
      <c r="G244" s="11">
        <f t="shared" si="207"/>
        <v>1.0717379068420515E-6</v>
      </c>
      <c r="H244" s="4">
        <f t="shared" si="208"/>
        <v>354404.9700142871</v>
      </c>
      <c r="I244" s="4">
        <f t="shared" si="209"/>
        <v>151275.89669252781</v>
      </c>
      <c r="J244" s="4">
        <f t="shared" si="210"/>
        <v>52866.596899818505</v>
      </c>
      <c r="K244" s="4">
        <f t="shared" si="211"/>
        <v>304105.88685722061</v>
      </c>
      <c r="L244" s="4">
        <f t="shared" si="212"/>
        <v>51035.32466362499</v>
      </c>
      <c r="M244" s="4">
        <f t="shared" si="213"/>
        <v>12097.981403625339</v>
      </c>
      <c r="N244" s="11">
        <f t="shared" si="214"/>
        <v>4.0036314874096757E-3</v>
      </c>
      <c r="O244" s="11">
        <f t="shared" si="215"/>
        <v>5.0424296880897668E-3</v>
      </c>
      <c r="P244" s="11">
        <f t="shared" si="216"/>
        <v>4.5747483238895992E-3</v>
      </c>
      <c r="Q244" s="4">
        <f t="shared" si="217"/>
        <v>6553.9285717842522</v>
      </c>
      <c r="R244" s="4">
        <f t="shared" si="218"/>
        <v>9054.5712529577249</v>
      </c>
      <c r="S244" s="4">
        <f t="shared" si="219"/>
        <v>5514.5797548669734</v>
      </c>
      <c r="T244" s="4">
        <f t="shared" si="220"/>
        <v>18.492767106285346</v>
      </c>
      <c r="U244" s="4">
        <f t="shared" si="221"/>
        <v>59.854685716134775</v>
      </c>
      <c r="V244" s="4">
        <f t="shared" si="222"/>
        <v>104.31123011978676</v>
      </c>
      <c r="W244" s="11">
        <f t="shared" si="223"/>
        <v>-1.0734613539272964E-2</v>
      </c>
      <c r="X244" s="11">
        <f t="shared" si="224"/>
        <v>-1.217998157191269E-2</v>
      </c>
      <c r="Y244" s="11">
        <f t="shared" si="225"/>
        <v>-9.7425357312937999E-3</v>
      </c>
      <c r="Z244" s="4">
        <f t="shared" si="238"/>
        <v>5697.5789912021246</v>
      </c>
      <c r="AA244" s="4">
        <f t="shared" si="239"/>
        <v>22183.204663369277</v>
      </c>
      <c r="AB244" s="4">
        <f t="shared" si="240"/>
        <v>65048.418501926935</v>
      </c>
      <c r="AC244" s="12">
        <f t="shared" si="226"/>
        <v>1.0793116807652752</v>
      </c>
      <c r="AD244" s="12">
        <f t="shared" si="227"/>
        <v>3.0403869239954924</v>
      </c>
      <c r="AE244" s="12">
        <f t="shared" si="228"/>
        <v>14.667806783714326</v>
      </c>
      <c r="AF244" s="11">
        <f t="shared" si="229"/>
        <v>-4.0504037456468023E-3</v>
      </c>
      <c r="AG244" s="11">
        <f t="shared" si="230"/>
        <v>2.9673830763510267E-4</v>
      </c>
      <c r="AH244" s="11">
        <f t="shared" si="231"/>
        <v>9.7937136394747881E-3</v>
      </c>
      <c r="AI244" s="1">
        <f t="shared" si="195"/>
        <v>679042.82405693573</v>
      </c>
      <c r="AJ244" s="1">
        <f t="shared" si="196"/>
        <v>286737.643316767</v>
      </c>
      <c r="AK244" s="1">
        <f t="shared" si="197"/>
        <v>100691.19190828811</v>
      </c>
      <c r="AL244" s="10">
        <f t="shared" si="232"/>
        <v>85.443897683815365</v>
      </c>
      <c r="AM244" s="10">
        <f t="shared" si="233"/>
        <v>20.534984150248693</v>
      </c>
      <c r="AN244" s="10">
        <f t="shared" si="234"/>
        <v>6.485582174068627</v>
      </c>
      <c r="AO244" s="7">
        <f t="shared" si="235"/>
        <v>3.116942954263284E-3</v>
      </c>
      <c r="AP244" s="7">
        <f t="shared" si="236"/>
        <v>3.9265260394734398E-3</v>
      </c>
      <c r="AQ244" s="7">
        <f t="shared" si="237"/>
        <v>3.5618545444217548E-3</v>
      </c>
      <c r="AR244" s="1">
        <f t="shared" si="243"/>
        <v>354404.9700142871</v>
      </c>
      <c r="AS244" s="1">
        <f t="shared" si="241"/>
        <v>151275.89669252781</v>
      </c>
      <c r="AT244" s="1">
        <f t="shared" si="242"/>
        <v>52866.596899818505</v>
      </c>
      <c r="AU244" s="1">
        <f t="shared" si="198"/>
        <v>70880.99400285742</v>
      </c>
      <c r="AV244" s="1">
        <f t="shared" si="199"/>
        <v>30255.179338505564</v>
      </c>
      <c r="AW244" s="1">
        <f t="shared" si="200"/>
        <v>10573.319379963701</v>
      </c>
      <c r="AX244">
        <v>0.2</v>
      </c>
      <c r="AY244">
        <v>0.2</v>
      </c>
      <c r="AZ244">
        <v>0.2</v>
      </c>
      <c r="BA244">
        <f t="shared" si="244"/>
        <v>0.2</v>
      </c>
      <c r="BB244">
        <f t="shared" si="250"/>
        <v>4.000000000000001E-3</v>
      </c>
      <c r="BC244">
        <f t="shared" si="245"/>
        <v>4.000000000000001E-3</v>
      </c>
      <c r="BD244">
        <f t="shared" si="246"/>
        <v>4.000000000000001E-3</v>
      </c>
      <c r="BE244">
        <f t="shared" si="247"/>
        <v>1417.6198800571487</v>
      </c>
      <c r="BF244">
        <f t="shared" si="248"/>
        <v>605.10358677011141</v>
      </c>
      <c r="BG244">
        <f t="shared" si="249"/>
        <v>211.46638759927407</v>
      </c>
      <c r="BH244">
        <f t="shared" si="251"/>
        <v>2488.109216644747</v>
      </c>
      <c r="BI244">
        <f t="shared" si="252"/>
        <v>272.77555067113815</v>
      </c>
      <c r="BJ244">
        <f t="shared" si="253"/>
        <v>32.509074389411907</v>
      </c>
      <c r="BK244" s="7">
        <f t="shared" si="254"/>
        <v>3.4338464625424531E-2</v>
      </c>
      <c r="BL244" s="8">
        <f>BL$3*temperature!$I354+BL$4*temperature!$I354^2</f>
        <v>-63.734019097112039</v>
      </c>
      <c r="BM244" s="8">
        <f>BM$3*temperature!$I354+BM$4*temperature!$I354^2</f>
        <v>-52.210610407971899</v>
      </c>
      <c r="BN244" s="8">
        <f>BN$3*temperature!$I354+BN$4*temperature!$I354^2</f>
        <v>-43.192715398656006</v>
      </c>
      <c r="BO244" s="8"/>
      <c r="BP244" s="8"/>
      <c r="BQ244" s="8"/>
    </row>
    <row r="245" spans="1:69" x14ac:dyDescent="0.3">
      <c r="A245">
        <f t="shared" si="201"/>
        <v>2199</v>
      </c>
      <c r="B245" s="4">
        <f t="shared" si="202"/>
        <v>1165.4001946389933</v>
      </c>
      <c r="C245" s="4">
        <f t="shared" si="203"/>
        <v>2964.1424471435857</v>
      </c>
      <c r="D245" s="4">
        <f t="shared" si="204"/>
        <v>4369.873697289313</v>
      </c>
      <c r="E245" s="11">
        <f t="shared" si="205"/>
        <v>2.5315666842534528E-7</v>
      </c>
      <c r="F245" s="11">
        <f t="shared" si="206"/>
        <v>4.9873561234001268E-7</v>
      </c>
      <c r="G245" s="11">
        <f t="shared" si="207"/>
        <v>1.0181510114999488E-6</v>
      </c>
      <c r="H245" s="4">
        <f t="shared" si="208"/>
        <v>355809.78940543678</v>
      </c>
      <c r="I245" s="4">
        <f t="shared" si="209"/>
        <v>152031.14984421289</v>
      </c>
      <c r="J245" s="4">
        <f t="shared" si="210"/>
        <v>53106.08559375006</v>
      </c>
      <c r="K245" s="4">
        <f t="shared" si="211"/>
        <v>305311.24933925056</v>
      </c>
      <c r="L245" s="4">
        <f t="shared" si="212"/>
        <v>51290.09572084454</v>
      </c>
      <c r="M245" s="4">
        <f t="shared" si="213"/>
        <v>12152.773574827215</v>
      </c>
      <c r="N245" s="11">
        <f t="shared" si="214"/>
        <v>3.9636275854004754E-3</v>
      </c>
      <c r="O245" s="11">
        <f t="shared" si="215"/>
        <v>4.9920532278133756E-3</v>
      </c>
      <c r="P245" s="11">
        <f t="shared" si="216"/>
        <v>4.5290341730443995E-3</v>
      </c>
      <c r="Q245" s="4">
        <f t="shared" si="217"/>
        <v>6509.2748047272635</v>
      </c>
      <c r="R245" s="4">
        <f t="shared" si="218"/>
        <v>8988.9415805588415</v>
      </c>
      <c r="S245" s="4">
        <f t="shared" si="219"/>
        <v>5485.5917430309073</v>
      </c>
      <c r="T245" s="4">
        <f t="shared" si="220"/>
        <v>18.294254398127592</v>
      </c>
      <c r="U245" s="4">
        <f t="shared" si="221"/>
        <v>59.125656747119628</v>
      </c>
      <c r="V245" s="4">
        <f t="shared" si="222"/>
        <v>103.29497423316953</v>
      </c>
      <c r="W245" s="11">
        <f t="shared" si="223"/>
        <v>-1.0734613539272964E-2</v>
      </c>
      <c r="X245" s="11">
        <f t="shared" si="224"/>
        <v>-1.217998157191269E-2</v>
      </c>
      <c r="Y245" s="11">
        <f t="shared" si="225"/>
        <v>-9.7425357312937999E-3</v>
      </c>
      <c r="Z245" s="4">
        <f t="shared" si="238"/>
        <v>5636.064154565458</v>
      </c>
      <c r="AA245" s="4">
        <f t="shared" si="239"/>
        <v>22030.055253964954</v>
      </c>
      <c r="AB245" s="4">
        <f t="shared" si="240"/>
        <v>65343.177919644681</v>
      </c>
      <c r="AC245" s="12">
        <f t="shared" si="226"/>
        <v>1.0749400326907832</v>
      </c>
      <c r="AD245" s="12">
        <f t="shared" si="227"/>
        <v>3.0412891232658747</v>
      </c>
      <c r="AE245" s="12">
        <f t="shared" si="228"/>
        <v>14.811459083073169</v>
      </c>
      <c r="AF245" s="11">
        <f t="shared" si="229"/>
        <v>-4.0504037456468023E-3</v>
      </c>
      <c r="AG245" s="11">
        <f t="shared" si="230"/>
        <v>2.9673830763510267E-4</v>
      </c>
      <c r="AH245" s="11">
        <f t="shared" si="231"/>
        <v>9.7937136394747881E-3</v>
      </c>
      <c r="AI245" s="1">
        <f t="shared" si="195"/>
        <v>682019.53565409966</v>
      </c>
      <c r="AJ245" s="1">
        <f t="shared" si="196"/>
        <v>288319.05832359585</v>
      </c>
      <c r="AK245" s="1">
        <f t="shared" si="197"/>
        <v>101195.392097423</v>
      </c>
      <c r="AL245" s="10">
        <f t="shared" si="232"/>
        <v>85.707558201137033</v>
      </c>
      <c r="AM245" s="10">
        <f t="shared" si="233"/>
        <v>20.614808988734957</v>
      </c>
      <c r="AN245" s="10">
        <f t="shared" si="234"/>
        <v>6.5084518674051557</v>
      </c>
      <c r="AO245" s="7">
        <f t="shared" si="235"/>
        <v>3.085773524720651E-3</v>
      </c>
      <c r="AP245" s="7">
        <f t="shared" si="236"/>
        <v>3.8872607790787052E-3</v>
      </c>
      <c r="AQ245" s="7">
        <f t="shared" si="237"/>
        <v>3.5262359989775374E-3</v>
      </c>
      <c r="AR245" s="1">
        <f t="shared" si="243"/>
        <v>355809.78940543678</v>
      </c>
      <c r="AS245" s="1">
        <f t="shared" si="241"/>
        <v>152031.14984421289</v>
      </c>
      <c r="AT245" s="1">
        <f t="shared" si="242"/>
        <v>53106.08559375006</v>
      </c>
      <c r="AU245" s="1">
        <f t="shared" si="198"/>
        <v>71161.957881087365</v>
      </c>
      <c r="AV245" s="1">
        <f t="shared" si="199"/>
        <v>30406.229968842581</v>
      </c>
      <c r="AW245" s="1">
        <f t="shared" si="200"/>
        <v>10621.217118750013</v>
      </c>
      <c r="AX245">
        <v>0.2</v>
      </c>
      <c r="AY245">
        <v>0.2</v>
      </c>
      <c r="AZ245">
        <v>0.2</v>
      </c>
      <c r="BA245">
        <f t="shared" si="244"/>
        <v>0.2</v>
      </c>
      <c r="BB245">
        <f t="shared" si="250"/>
        <v>4.000000000000001E-3</v>
      </c>
      <c r="BC245">
        <f t="shared" si="245"/>
        <v>4.000000000000001E-3</v>
      </c>
      <c r="BD245">
        <f t="shared" si="246"/>
        <v>4.000000000000001E-3</v>
      </c>
      <c r="BE245">
        <f t="shared" si="247"/>
        <v>1423.2391576217474</v>
      </c>
      <c r="BF245">
        <f t="shared" si="248"/>
        <v>608.12459937685173</v>
      </c>
      <c r="BG245">
        <f t="shared" si="249"/>
        <v>212.42434237500029</v>
      </c>
      <c r="BH245">
        <f t="shared" si="251"/>
        <v>2525.2359068142646</v>
      </c>
      <c r="BI245">
        <f t="shared" si="252"/>
        <v>276.04315666316899</v>
      </c>
      <c r="BJ245">
        <f t="shared" si="253"/>
        <v>32.50903141506641</v>
      </c>
      <c r="BK245" s="7">
        <f t="shared" si="254"/>
        <v>3.4295338742269282E-2</v>
      </c>
      <c r="BL245" s="8">
        <f>BL$3*temperature!$I355+BL$4*temperature!$I355^2</f>
        <v>-64.374673046662835</v>
      </c>
      <c r="BM245" s="8">
        <f>BM$3*temperature!$I355+BM$4*temperature!$I355^2</f>
        <v>-52.703535614449166</v>
      </c>
      <c r="BN245" s="8">
        <f>BN$3*temperature!$I355+BN$4*temperature!$I355^2</f>
        <v>-43.574910346447936</v>
      </c>
      <c r="BO245" s="8"/>
      <c r="BP245" s="8"/>
      <c r="BQ245" s="8"/>
    </row>
    <row r="246" spans="1:69" x14ac:dyDescent="0.3">
      <c r="A246">
        <f t="shared" si="201"/>
        <v>2200</v>
      </c>
      <c r="B246" s="4">
        <f t="shared" si="202"/>
        <v>1165.4004749163826</v>
      </c>
      <c r="C246" s="4">
        <f t="shared" si="203"/>
        <v>2964.1438515508144</v>
      </c>
      <c r="D246" s="4">
        <f t="shared" si="204"/>
        <v>4369.8779240210715</v>
      </c>
      <c r="E246" s="11">
        <f t="shared" si="205"/>
        <v>2.4049883500407801E-7</v>
      </c>
      <c r="F246" s="11">
        <f t="shared" si="206"/>
        <v>4.7379883172301204E-7</v>
      </c>
      <c r="G246" s="11">
        <f t="shared" si="207"/>
        <v>9.6724346092495143E-7</v>
      </c>
      <c r="H246" s="4">
        <f t="shared" si="208"/>
        <v>357206.08119143837</v>
      </c>
      <c r="I246" s="4">
        <f t="shared" si="209"/>
        <v>152782.58751967121</v>
      </c>
      <c r="J246" s="4">
        <f t="shared" si="210"/>
        <v>53344.253031787433</v>
      </c>
      <c r="K246" s="4">
        <f t="shared" si="211"/>
        <v>306509.29777342669</v>
      </c>
      <c r="L246" s="4">
        <f t="shared" si="212"/>
        <v>51543.580599078108</v>
      </c>
      <c r="M246" s="4">
        <f t="shared" si="213"/>
        <v>12207.263900567077</v>
      </c>
      <c r="N246" s="11">
        <f t="shared" si="214"/>
        <v>3.9240232279973419E-3</v>
      </c>
      <c r="O246" s="11">
        <f t="shared" si="215"/>
        <v>4.9421798628179747E-3</v>
      </c>
      <c r="P246" s="11">
        <f t="shared" si="216"/>
        <v>4.4837769258476712E-3</v>
      </c>
      <c r="Q246" s="4">
        <f t="shared" si="217"/>
        <v>6464.6701661989428</v>
      </c>
      <c r="R246" s="4">
        <f t="shared" si="218"/>
        <v>8923.3445364242998</v>
      </c>
      <c r="S246" s="4">
        <f t="shared" si="219"/>
        <v>5456.509987855683</v>
      </c>
      <c r="T246" s="4">
        <f t="shared" si="220"/>
        <v>18.097872647174547</v>
      </c>
      <c r="U246" s="4">
        <f t="shared" si="221"/>
        <v>58.405507337512475</v>
      </c>
      <c r="V246" s="4">
        <f t="shared" si="222"/>
        <v>102.28861925583981</v>
      </c>
      <c r="W246" s="11">
        <f t="shared" si="223"/>
        <v>-1.0734613539272964E-2</v>
      </c>
      <c r="X246" s="11">
        <f t="shared" si="224"/>
        <v>-1.217998157191269E-2</v>
      </c>
      <c r="Y246" s="11">
        <f t="shared" si="225"/>
        <v>-9.7425357312937999E-3</v>
      </c>
      <c r="Z246" s="4">
        <f t="shared" si="238"/>
        <v>5574.9912576456645</v>
      </c>
      <c r="AA246" s="4">
        <f t="shared" si="239"/>
        <v>21876.865985323751</v>
      </c>
      <c r="AB246" s="4">
        <f t="shared" si="240"/>
        <v>65636.282509528828</v>
      </c>
      <c r="AC246" s="12">
        <f t="shared" si="226"/>
        <v>1.0705860915560268</v>
      </c>
      <c r="AD246" s="12">
        <f t="shared" si="227"/>
        <v>3.0421915902533416</v>
      </c>
      <c r="AE246" s="12">
        <f t="shared" si="228"/>
        <v>14.956518271915586</v>
      </c>
      <c r="AF246" s="11">
        <f t="shared" si="229"/>
        <v>-4.0504037456468023E-3</v>
      </c>
      <c r="AG246" s="11">
        <f t="shared" si="230"/>
        <v>2.9673830763510267E-4</v>
      </c>
      <c r="AH246" s="11">
        <f t="shared" si="231"/>
        <v>9.7937136394747881E-3</v>
      </c>
      <c r="AI246" s="1">
        <f t="shared" si="195"/>
        <v>684979.53996977699</v>
      </c>
      <c r="AJ246" s="1">
        <f t="shared" si="196"/>
        <v>289893.38246007886</v>
      </c>
      <c r="AK246" s="1">
        <f t="shared" si="197"/>
        <v>101697.0700064307</v>
      </c>
      <c r="AL246" s="10">
        <f t="shared" si="232"/>
        <v>85.969387573962905</v>
      </c>
      <c r="AM246" s="10">
        <f t="shared" si="233"/>
        <v>20.694142775800564</v>
      </c>
      <c r="AN246" s="10">
        <f t="shared" si="234"/>
        <v>6.5311727013048886</v>
      </c>
      <c r="AO246" s="7">
        <f t="shared" si="235"/>
        <v>3.0549157894734446E-3</v>
      </c>
      <c r="AP246" s="7">
        <f t="shared" si="236"/>
        <v>3.8483881712879182E-3</v>
      </c>
      <c r="AQ246" s="7">
        <f t="shared" si="237"/>
        <v>3.4909736389877621E-3</v>
      </c>
      <c r="AR246" s="1">
        <f t="shared" si="243"/>
        <v>357206.08119143837</v>
      </c>
      <c r="AS246" s="1">
        <f t="shared" si="241"/>
        <v>152782.58751967121</v>
      </c>
      <c r="AT246" s="1">
        <f t="shared" si="242"/>
        <v>53344.253031787433</v>
      </c>
      <c r="AU246" s="1">
        <f t="shared" si="198"/>
        <v>71441.21623828767</v>
      </c>
      <c r="AV246" s="1">
        <f t="shared" si="199"/>
        <v>30556.517503934243</v>
      </c>
      <c r="AW246" s="1">
        <f t="shared" si="200"/>
        <v>10668.850606357488</v>
      </c>
      <c r="AX246">
        <v>0.2</v>
      </c>
      <c r="AY246">
        <v>0.2</v>
      </c>
      <c r="AZ246">
        <v>0.2</v>
      </c>
      <c r="BA246">
        <f t="shared" si="244"/>
        <v>0.2</v>
      </c>
      <c r="BB246">
        <f t="shared" si="250"/>
        <v>4.000000000000001E-3</v>
      </c>
      <c r="BC246">
        <f t="shared" si="245"/>
        <v>4.000000000000001E-3</v>
      </c>
      <c r="BD246">
        <f t="shared" si="246"/>
        <v>4.000000000000001E-3</v>
      </c>
      <c r="BE246">
        <f t="shared" si="247"/>
        <v>1428.8243247657538</v>
      </c>
      <c r="BF246">
        <f t="shared" si="248"/>
        <v>611.13035007868496</v>
      </c>
      <c r="BG246">
        <f t="shared" si="249"/>
        <v>213.37701212714978</v>
      </c>
      <c r="BH246">
        <f t="shared" si="251"/>
        <v>2562.9176060253603</v>
      </c>
      <c r="BI246">
        <f t="shared" si="252"/>
        <v>279.35004515211006</v>
      </c>
      <c r="BJ246">
        <f t="shared" si="253"/>
        <v>32.50900324773459</v>
      </c>
      <c r="BK246" s="7">
        <f t="shared" si="254"/>
        <v>3.4252638825557929E-2</v>
      </c>
      <c r="BL246" s="8">
        <f>BL$3*temperature!$I356+BL$4*temperature!$I356^2</f>
        <v>-65.015574592294101</v>
      </c>
      <c r="BM246" s="8">
        <f>BM$3*temperature!$I356+BM$4*temperature!$I356^2</f>
        <v>-53.196559037360146</v>
      </c>
      <c r="BN246" s="8">
        <f>BN$3*temperature!$I356+BN$4*temperature!$I356^2</f>
        <v>-43.957102609881218</v>
      </c>
      <c r="BO246" s="8"/>
      <c r="BP246" s="8"/>
      <c r="BQ246" s="8"/>
    </row>
    <row r="247" spans="1:69" x14ac:dyDescent="0.3">
      <c r="A247">
        <f t="shared" si="201"/>
        <v>2201</v>
      </c>
      <c r="B247" s="4">
        <f t="shared" si="202"/>
        <v>1165.4007411799664</v>
      </c>
      <c r="C247" s="4">
        <f t="shared" si="203"/>
        <v>2964.1451857383136</v>
      </c>
      <c r="D247" s="4">
        <f t="shared" si="204"/>
        <v>4369.8819394201264</v>
      </c>
      <c r="E247" s="11">
        <f t="shared" si="205"/>
        <v>2.2847389325387411E-7</v>
      </c>
      <c r="F247" s="11">
        <f t="shared" si="206"/>
        <v>4.5010889013686141E-7</v>
      </c>
      <c r="G247" s="11">
        <f t="shared" si="207"/>
        <v>9.1888128787870382E-7</v>
      </c>
      <c r="H247" s="4">
        <f t="shared" si="208"/>
        <v>358593.84245720599</v>
      </c>
      <c r="I247" s="4">
        <f t="shared" si="209"/>
        <v>153530.19196654792</v>
      </c>
      <c r="J247" s="4">
        <f t="shared" si="210"/>
        <v>53581.095911957316</v>
      </c>
      <c r="K247" s="4">
        <f t="shared" si="211"/>
        <v>307700.02951442293</v>
      </c>
      <c r="L247" s="4">
        <f t="shared" si="212"/>
        <v>51795.773265507705</v>
      </c>
      <c r="M247" s="4">
        <f t="shared" si="213"/>
        <v>12261.451603213658</v>
      </c>
      <c r="N247" s="11">
        <f t="shared" si="214"/>
        <v>3.8848144237257909E-3</v>
      </c>
      <c r="O247" s="11">
        <f t="shared" si="215"/>
        <v>4.8928045645728613E-3</v>
      </c>
      <c r="P247" s="11">
        <f t="shared" si="216"/>
        <v>4.438971999619401E-3</v>
      </c>
      <c r="Q247" s="4">
        <f t="shared" si="217"/>
        <v>6420.1203514860235</v>
      </c>
      <c r="R247" s="4">
        <f t="shared" si="218"/>
        <v>8857.7907520599329</v>
      </c>
      <c r="S247" s="4">
        <f t="shared" si="219"/>
        <v>5427.3400496267031</v>
      </c>
      <c r="T247" s="4">
        <f t="shared" si="220"/>
        <v>17.903598978424149</v>
      </c>
      <c r="U247" s="4">
        <f t="shared" si="221"/>
        <v>57.69412933444336</v>
      </c>
      <c r="V247" s="4">
        <f t="shared" si="222"/>
        <v>101.29206872783507</v>
      </c>
      <c r="W247" s="11">
        <f t="shared" si="223"/>
        <v>-1.0734613539272964E-2</v>
      </c>
      <c r="X247" s="11">
        <f t="shared" si="224"/>
        <v>-1.217998157191269E-2</v>
      </c>
      <c r="Y247" s="11">
        <f t="shared" si="225"/>
        <v>-9.7425357312937999E-3</v>
      </c>
      <c r="Z247" s="4">
        <f t="shared" si="238"/>
        <v>5514.362543158225</v>
      </c>
      <c r="AA247" s="4">
        <f t="shared" si="239"/>
        <v>21723.663295316561</v>
      </c>
      <c r="AB247" s="4">
        <f t="shared" si="240"/>
        <v>65927.728109589254</v>
      </c>
      <c r="AC247" s="12">
        <f t="shared" si="226"/>
        <v>1.0662497856407509</v>
      </c>
      <c r="AD247" s="12">
        <f t="shared" si="227"/>
        <v>3.0430943250373352</v>
      </c>
      <c r="AE247" s="12">
        <f t="shared" si="228"/>
        <v>15.102998128914299</v>
      </c>
      <c r="AF247" s="11">
        <f t="shared" si="229"/>
        <v>-4.0504037456468023E-3</v>
      </c>
      <c r="AG247" s="11">
        <f t="shared" si="230"/>
        <v>2.9673830763510267E-4</v>
      </c>
      <c r="AH247" s="11">
        <f t="shared" si="231"/>
        <v>9.7937136394747881E-3</v>
      </c>
      <c r="AI247" s="1">
        <f t="shared" si="195"/>
        <v>687922.80221108696</v>
      </c>
      <c r="AJ247" s="1">
        <f t="shared" si="196"/>
        <v>291460.56171800522</v>
      </c>
      <c r="AK247" s="1">
        <f t="shared" si="197"/>
        <v>102196.21361214512</v>
      </c>
      <c r="AL247" s="10">
        <f t="shared" si="232"/>
        <v>86.229390521078869</v>
      </c>
      <c r="AM247" s="10">
        <f t="shared" si="233"/>
        <v>20.772985479131165</v>
      </c>
      <c r="AN247" s="10">
        <f t="shared" si="234"/>
        <v>6.5537448515195003</v>
      </c>
      <c r="AO247" s="7">
        <f t="shared" si="235"/>
        <v>3.02436663157871E-3</v>
      </c>
      <c r="AP247" s="7">
        <f t="shared" si="236"/>
        <v>3.8099042895750391E-3</v>
      </c>
      <c r="AQ247" s="7">
        <f t="shared" si="237"/>
        <v>3.4560639025978846E-3</v>
      </c>
      <c r="AR247" s="1">
        <f t="shared" si="243"/>
        <v>358593.84245720599</v>
      </c>
      <c r="AS247" s="1">
        <f t="shared" si="241"/>
        <v>153530.19196654792</v>
      </c>
      <c r="AT247" s="1">
        <f t="shared" si="242"/>
        <v>53581.095911957316</v>
      </c>
      <c r="AU247" s="1">
        <f t="shared" si="198"/>
        <v>71718.768491441195</v>
      </c>
      <c r="AV247" s="1">
        <f t="shared" si="199"/>
        <v>30706.038393309587</v>
      </c>
      <c r="AW247" s="1">
        <f t="shared" si="200"/>
        <v>10716.219182391464</v>
      </c>
      <c r="AX247">
        <v>0.2</v>
      </c>
      <c r="AY247">
        <v>0.2</v>
      </c>
      <c r="AZ247">
        <v>0.2</v>
      </c>
      <c r="BA247">
        <f t="shared" si="244"/>
        <v>0.2</v>
      </c>
      <c r="BB247">
        <f t="shared" si="250"/>
        <v>4.000000000000001E-3</v>
      </c>
      <c r="BC247">
        <f t="shared" si="245"/>
        <v>4.000000000000001E-3</v>
      </c>
      <c r="BD247">
        <f t="shared" si="246"/>
        <v>4.000000000000001E-3</v>
      </c>
      <c r="BE247">
        <f t="shared" si="247"/>
        <v>1434.3753698288242</v>
      </c>
      <c r="BF247">
        <f t="shared" si="248"/>
        <v>614.12076786619184</v>
      </c>
      <c r="BG247">
        <f t="shared" si="249"/>
        <v>214.32438364782931</v>
      </c>
      <c r="BH247">
        <f t="shared" si="251"/>
        <v>2601.1626159917273</v>
      </c>
      <c r="BI247">
        <f t="shared" si="252"/>
        <v>282.69668863749655</v>
      </c>
      <c r="BJ247">
        <f t="shared" si="253"/>
        <v>32.508989736695568</v>
      </c>
      <c r="BK247" s="7">
        <f t="shared" si="254"/>
        <v>3.4210360732306294E-2</v>
      </c>
      <c r="BL247" s="8">
        <f>BL$3*temperature!$I357+BL$4*temperature!$I357^2</f>
        <v>-65.656697415439027</v>
      </c>
      <c r="BM247" s="8">
        <f>BM$3*temperature!$I357+BM$4*temperature!$I357^2</f>
        <v>-53.689661617677196</v>
      </c>
      <c r="BN247" s="8">
        <f>BN$3*temperature!$I357+BN$4*temperature!$I357^2</f>
        <v>-44.339278428533696</v>
      </c>
      <c r="BO247" s="8"/>
      <c r="BP247" s="8"/>
      <c r="BQ247" s="8"/>
    </row>
    <row r="248" spans="1:69" x14ac:dyDescent="0.3">
      <c r="A248">
        <f t="shared" si="201"/>
        <v>2202</v>
      </c>
      <c r="B248" s="4">
        <f t="shared" si="202"/>
        <v>1165.4009941304287</v>
      </c>
      <c r="C248" s="4">
        <f t="shared" si="203"/>
        <v>2964.146453217008</v>
      </c>
      <c r="D248" s="4">
        <f t="shared" si="204"/>
        <v>4369.8857540527333</v>
      </c>
      <c r="E248" s="11">
        <f t="shared" si="205"/>
        <v>2.170501985911804E-7</v>
      </c>
      <c r="F248" s="11">
        <f t="shared" si="206"/>
        <v>4.2760344563001834E-7</v>
      </c>
      <c r="G248" s="11">
        <f t="shared" si="207"/>
        <v>8.7293722348476857E-7</v>
      </c>
      <c r="H248" s="4">
        <f t="shared" si="208"/>
        <v>359973.07151104277</v>
      </c>
      <c r="I248" s="4">
        <f t="shared" si="209"/>
        <v>154273.94626366097</v>
      </c>
      <c r="J248" s="4">
        <f t="shared" si="210"/>
        <v>53816.611170674187</v>
      </c>
      <c r="K248" s="4">
        <f t="shared" si="211"/>
        <v>308883.44297289615</v>
      </c>
      <c r="L248" s="4">
        <f t="shared" si="212"/>
        <v>52046.667969535185</v>
      </c>
      <c r="M248" s="4">
        <f t="shared" si="213"/>
        <v>12315.335960617142</v>
      </c>
      <c r="N248" s="11">
        <f t="shared" si="214"/>
        <v>3.8459972211921656E-3</v>
      </c>
      <c r="O248" s="11">
        <f t="shared" si="215"/>
        <v>4.8439223552350086E-3</v>
      </c>
      <c r="P248" s="11">
        <f t="shared" si="216"/>
        <v>4.3946148585995992E-3</v>
      </c>
      <c r="Q248" s="4">
        <f t="shared" si="217"/>
        <v>6375.6309329451797</v>
      </c>
      <c r="R248" s="4">
        <f t="shared" si="218"/>
        <v>8792.2906344079074</v>
      </c>
      <c r="S248" s="4">
        <f t="shared" si="219"/>
        <v>5398.0874067852637</v>
      </c>
      <c r="T248" s="4">
        <f t="shared" si="220"/>
        <v>17.711410762428645</v>
      </c>
      <c r="U248" s="4">
        <f t="shared" si="221"/>
        <v>56.99141590234229</v>
      </c>
      <c r="V248" s="4">
        <f t="shared" si="222"/>
        <v>100.30522712895747</v>
      </c>
      <c r="W248" s="11">
        <f t="shared" si="223"/>
        <v>-1.0734613539272964E-2</v>
      </c>
      <c r="X248" s="11">
        <f t="shared" si="224"/>
        <v>-1.217998157191269E-2</v>
      </c>
      <c r="Y248" s="11">
        <f t="shared" si="225"/>
        <v>-9.7425357312937999E-3</v>
      </c>
      <c r="Z248" s="4">
        <f t="shared" si="238"/>
        <v>5454.180083477363</v>
      </c>
      <c r="AA248" s="4">
        <f t="shared" si="239"/>
        <v>21570.473102857984</v>
      </c>
      <c r="AB248" s="4">
        <f t="shared" si="240"/>
        <v>66217.510857567744</v>
      </c>
      <c r="AC248" s="12">
        <f t="shared" si="226"/>
        <v>1.0619310435151965</v>
      </c>
      <c r="AD248" s="12">
        <f t="shared" si="227"/>
        <v>3.0439973276973209</v>
      </c>
      <c r="AE248" s="12">
        <f t="shared" si="228"/>
        <v>15.250912567686409</v>
      </c>
      <c r="AF248" s="11">
        <f t="shared" si="229"/>
        <v>-4.0504037456468023E-3</v>
      </c>
      <c r="AG248" s="11">
        <f t="shared" si="230"/>
        <v>2.9673830763510267E-4</v>
      </c>
      <c r="AH248" s="11">
        <f t="shared" si="231"/>
        <v>9.7937136394747881E-3</v>
      </c>
      <c r="AI248" s="1">
        <f t="shared" si="195"/>
        <v>690849.29048141942</v>
      </c>
      <c r="AJ248" s="1">
        <f t="shared" si="196"/>
        <v>293020.54393951426</v>
      </c>
      <c r="AK248" s="1">
        <f t="shared" si="197"/>
        <v>102692.81143332207</v>
      </c>
      <c r="AL248" s="10">
        <f t="shared" si="232"/>
        <v>86.487571919518672</v>
      </c>
      <c r="AM248" s="10">
        <f t="shared" si="233"/>
        <v>20.851337134750544</v>
      </c>
      <c r="AN248" s="10">
        <f t="shared" si="234"/>
        <v>6.5761685109175909</v>
      </c>
      <c r="AO248" s="7">
        <f t="shared" si="235"/>
        <v>2.9941229652629231E-3</v>
      </c>
      <c r="AP248" s="7">
        <f t="shared" si="236"/>
        <v>3.7718052466792886E-3</v>
      </c>
      <c r="AQ248" s="7">
        <f t="shared" si="237"/>
        <v>3.4215032635719058E-3</v>
      </c>
      <c r="AR248" s="1">
        <f t="shared" si="243"/>
        <v>359973.07151104277</v>
      </c>
      <c r="AS248" s="1">
        <f t="shared" si="241"/>
        <v>154273.94626366097</v>
      </c>
      <c r="AT248" s="1">
        <f t="shared" si="242"/>
        <v>53816.611170674187</v>
      </c>
      <c r="AU248" s="1">
        <f t="shared" si="198"/>
        <v>71994.61430220856</v>
      </c>
      <c r="AV248" s="1">
        <f t="shared" si="199"/>
        <v>30854.789252732196</v>
      </c>
      <c r="AW248" s="1">
        <f t="shared" si="200"/>
        <v>10763.322234134837</v>
      </c>
      <c r="AX248">
        <v>0.2</v>
      </c>
      <c r="AY248">
        <v>0.2</v>
      </c>
      <c r="AZ248">
        <v>0.2</v>
      </c>
      <c r="BA248">
        <f t="shared" si="244"/>
        <v>0.20000000000000004</v>
      </c>
      <c r="BB248">
        <f t="shared" si="250"/>
        <v>4.000000000000001E-3</v>
      </c>
      <c r="BC248">
        <f t="shared" si="245"/>
        <v>4.000000000000001E-3</v>
      </c>
      <c r="BD248">
        <f t="shared" si="246"/>
        <v>4.000000000000001E-3</v>
      </c>
      <c r="BE248">
        <f t="shared" si="247"/>
        <v>1439.8922860441714</v>
      </c>
      <c r="BF248">
        <f t="shared" si="248"/>
        <v>617.09578505464401</v>
      </c>
      <c r="BG248">
        <f t="shared" si="249"/>
        <v>215.2664446826968</v>
      </c>
      <c r="BH248">
        <f t="shared" si="251"/>
        <v>2639.9793626288824</v>
      </c>
      <c r="BI248">
        <f t="shared" si="252"/>
        <v>286.08356530338767</v>
      </c>
      <c r="BJ248">
        <f t="shared" si="253"/>
        <v>32.508990732939154</v>
      </c>
      <c r="BK248" s="7">
        <f t="shared" si="254"/>
        <v>3.4168500357945691E-2</v>
      </c>
      <c r="BL248" s="8">
        <f>BL$3*temperature!$I358+BL$4*temperature!$I358^2</f>
        <v>-66.298015780348337</v>
      </c>
      <c r="BM248" s="8">
        <f>BM$3*temperature!$I358+BM$4*temperature!$I358^2</f>
        <v>-54.182824732390159</v>
      </c>
      <c r="BN248" s="8">
        <f>BN$3*temperature!$I358+BN$4*temperature!$I358^2</f>
        <v>-44.721424369454319</v>
      </c>
      <c r="BO248" s="8"/>
      <c r="BP248" s="8"/>
      <c r="BQ248" s="8"/>
    </row>
    <row r="249" spans="1:69" x14ac:dyDescent="0.3">
      <c r="A249">
        <f t="shared" si="201"/>
        <v>2203</v>
      </c>
      <c r="B249" s="4">
        <f t="shared" si="202"/>
        <v>1165.4012344334201</v>
      </c>
      <c r="C249" s="4">
        <f t="shared" si="203"/>
        <v>2964.1476573222826</v>
      </c>
      <c r="D249" s="4">
        <f t="shared" si="204"/>
        <v>4369.8893779568734</v>
      </c>
      <c r="E249" s="11">
        <f t="shared" si="205"/>
        <v>2.0619768866162136E-7</v>
      </c>
      <c r="F249" s="11">
        <f t="shared" si="206"/>
        <v>4.0622327334851738E-7</v>
      </c>
      <c r="G249" s="11">
        <f t="shared" si="207"/>
        <v>8.2929036231053014E-7</v>
      </c>
      <c r="H249" s="4">
        <f t="shared" si="208"/>
        <v>361343.76786235184</v>
      </c>
      <c r="I249" s="4">
        <f t="shared" si="209"/>
        <v>155013.83431021892</v>
      </c>
      <c r="J249" s="4">
        <f t="shared" si="210"/>
        <v>54050.795979199676</v>
      </c>
      <c r="K249" s="4">
        <f t="shared" si="211"/>
        <v>310059.53759610129</v>
      </c>
      <c r="L249" s="4">
        <f t="shared" si="212"/>
        <v>52296.259239073646</v>
      </c>
      <c r="M249" s="4">
        <f t="shared" si="213"/>
        <v>12368.916305261469</v>
      </c>
      <c r="N249" s="11">
        <f t="shared" si="214"/>
        <v>3.8075677086659709E-3</v>
      </c>
      <c r="O249" s="11">
        <f t="shared" si="215"/>
        <v>4.7955283071061672E-3</v>
      </c>
      <c r="P249" s="11">
        <f t="shared" si="216"/>
        <v>4.350701013408953E-3</v>
      </c>
      <c r="Q249" s="4">
        <f t="shared" si="217"/>
        <v>6331.2073610704938</v>
      </c>
      <c r="R249" s="4">
        <f t="shared" si="218"/>
        <v>8726.8543673488184</v>
      </c>
      <c r="S249" s="4">
        <f t="shared" si="219"/>
        <v>5368.7574559746972</v>
      </c>
      <c r="T249" s="4">
        <f t="shared" si="220"/>
        <v>17.521285612658655</v>
      </c>
      <c r="U249" s="4">
        <f t="shared" si="221"/>
        <v>56.29726150689455</v>
      </c>
      <c r="V249" s="4">
        <f t="shared" si="222"/>
        <v>99.327999869618054</v>
      </c>
      <c r="W249" s="11">
        <f t="shared" si="223"/>
        <v>-1.0734613539272964E-2</v>
      </c>
      <c r="X249" s="11">
        <f t="shared" si="224"/>
        <v>-1.217998157191269E-2</v>
      </c>
      <c r="Y249" s="11">
        <f t="shared" si="225"/>
        <v>-9.7425357312937999E-3</v>
      </c>
      <c r="Z249" s="4">
        <f t="shared" si="238"/>
        <v>5394.4457843832024</v>
      </c>
      <c r="AA249" s="4">
        <f t="shared" si="239"/>
        <v>21417.320810598845</v>
      </c>
      <c r="AB249" s="4">
        <f t="shared" si="240"/>
        <v>66505.627186504367</v>
      </c>
      <c r="AC249" s="12">
        <f t="shared" si="226"/>
        <v>1.0576297940389239</v>
      </c>
      <c r="AD249" s="12">
        <f t="shared" si="227"/>
        <v>3.0449005983127875</v>
      </c>
      <c r="AE249" s="12">
        <f t="shared" si="228"/>
        <v>15.400275638114998</v>
      </c>
      <c r="AF249" s="11">
        <f t="shared" si="229"/>
        <v>-4.0504037456468023E-3</v>
      </c>
      <c r="AG249" s="11">
        <f t="shared" si="230"/>
        <v>2.9673830763510267E-4</v>
      </c>
      <c r="AH249" s="11">
        <f t="shared" si="231"/>
        <v>9.7937136394747881E-3</v>
      </c>
      <c r="AI249" s="1">
        <f t="shared" ref="AI249:AI312" si="255">(1-$AI$5)*AI248+AU248</f>
        <v>693758.97573548602</v>
      </c>
      <c r="AJ249" s="1">
        <f t="shared" ref="AJ249:AJ312" si="256">(1-$AI$5)*AJ248+AV248</f>
        <v>294573.27879829501</v>
      </c>
      <c r="AK249" s="1">
        <f t="shared" ref="AK249:AK312" si="257">(1-$AI$5)*AK248+AW248</f>
        <v>103186.8525241247</v>
      </c>
      <c r="AL249" s="10">
        <f t="shared" si="232"/>
        <v>86.743936800559794</v>
      </c>
      <c r="AM249" s="10">
        <f t="shared" si="233"/>
        <v>20.929197845727622</v>
      </c>
      <c r="AN249" s="10">
        <f t="shared" si="234"/>
        <v>6.5984438891192756</v>
      </c>
      <c r="AO249" s="7">
        <f t="shared" si="235"/>
        <v>2.9641817356102938E-3</v>
      </c>
      <c r="AP249" s="7">
        <f t="shared" si="236"/>
        <v>3.7340871942124956E-3</v>
      </c>
      <c r="AQ249" s="7">
        <f t="shared" si="237"/>
        <v>3.3872882309361869E-3</v>
      </c>
      <c r="AR249" s="1">
        <f t="shared" si="243"/>
        <v>361343.76786235184</v>
      </c>
      <c r="AS249" s="1">
        <f t="shared" si="241"/>
        <v>155013.83431021892</v>
      </c>
      <c r="AT249" s="1">
        <f t="shared" si="242"/>
        <v>54050.795979199676</v>
      </c>
      <c r="AU249" s="1">
        <f t="shared" ref="AU249:AU312" si="258">$AU$5*AR249</f>
        <v>72268.753572470378</v>
      </c>
      <c r="AV249" s="1">
        <f t="shared" ref="AV249:AV312" si="259">$AU$5*AS249</f>
        <v>31002.766862043787</v>
      </c>
      <c r="AW249" s="1">
        <f t="shared" ref="AW249:AW312" si="260">$AU$5*AT249</f>
        <v>10810.159195839937</v>
      </c>
      <c r="AX249">
        <v>0.2</v>
      </c>
      <c r="AY249">
        <v>0.2</v>
      </c>
      <c r="AZ249">
        <v>0.2</v>
      </c>
      <c r="BA249">
        <f t="shared" si="244"/>
        <v>0.2</v>
      </c>
      <c r="BB249">
        <f t="shared" si="250"/>
        <v>4.000000000000001E-3</v>
      </c>
      <c r="BC249">
        <f t="shared" si="245"/>
        <v>4.000000000000001E-3</v>
      </c>
      <c r="BD249">
        <f t="shared" si="246"/>
        <v>4.000000000000001E-3</v>
      </c>
      <c r="BE249">
        <f t="shared" si="247"/>
        <v>1445.3750714494076</v>
      </c>
      <c r="BF249">
        <f t="shared" si="248"/>
        <v>620.05533724087582</v>
      </c>
      <c r="BG249">
        <f t="shared" si="249"/>
        <v>216.20318391679876</v>
      </c>
      <c r="BH249">
        <f t="shared" si="251"/>
        <v>2679.376397912341</v>
      </c>
      <c r="BI249">
        <f t="shared" si="252"/>
        <v>289.51115908672733</v>
      </c>
      <c r="BJ249">
        <f t="shared" si="253"/>
        <v>32.509006089137628</v>
      </c>
      <c r="BK249" s="7">
        <f t="shared" si="254"/>
        <v>3.4127053636021171E-2</v>
      </c>
      <c r="BL249" s="8">
        <f>BL$3*temperature!$I359+BL$4*temperature!$I359^2</f>
        <v>-66.939504526261828</v>
      </c>
      <c r="BM249" s="8">
        <f>BM$3*temperature!$I359+BM$4*temperature!$I359^2</f>
        <v>-54.676030188439071</v>
      </c>
      <c r="BN249" s="8">
        <f>BN$3*temperature!$I359+BN$4*temperature!$I359^2</f>
        <v>-45.103527322421549</v>
      </c>
      <c r="BO249" s="8"/>
      <c r="BP249" s="8"/>
      <c r="BQ249" s="8"/>
    </row>
    <row r="250" spans="1:69" x14ac:dyDescent="0.3">
      <c r="A250">
        <f t="shared" ref="A250:A313" si="261">1+A249</f>
        <v>2204</v>
      </c>
      <c r="B250" s="4">
        <f t="shared" ref="B250:B313" si="262">B249*(1+E250)</f>
        <v>1165.4014627213089</v>
      </c>
      <c r="C250" s="4">
        <f t="shared" ref="C250:C313" si="263">C249*(1+F250)</f>
        <v>2964.1488012227583</v>
      </c>
      <c r="D250" s="4">
        <f t="shared" ref="D250:D313" si="264">D249*(1+G250)</f>
        <v>4369.8928206686614</v>
      </c>
      <c r="E250" s="11">
        <f t="shared" ref="E250:E313" si="265">E249*$E$5</f>
        <v>1.9588780422854028E-7</v>
      </c>
      <c r="F250" s="11">
        <f t="shared" ref="F250:F313" si="266">F249*$E$5</f>
        <v>3.8591210968109148E-7</v>
      </c>
      <c r="G250" s="11">
        <f t="shared" ref="G250:G313" si="267">G249*$E$5</f>
        <v>7.8782584419500355E-7</v>
      </c>
      <c r="H250" s="4">
        <f t="shared" ref="H250:H313" si="268">AR250</f>
        <v>362705.93219946581</v>
      </c>
      <c r="I250" s="4">
        <f t="shared" ref="I250:I313" si="269">AS250</f>
        <v>155749.84081498612</v>
      </c>
      <c r="J250" s="4">
        <f t="shared" ref="J250:J313" si="270">AT250</f>
        <v>54283.647740099383</v>
      </c>
      <c r="K250" s="4">
        <f t="shared" ref="K250:K313" si="271">H250/B250*1000</f>
        <v>311228.31384861778</v>
      </c>
      <c r="L250" s="4">
        <f t="shared" ref="L250:L313" si="272">I250/C250*1000</f>
        <v>52544.541876823743</v>
      </c>
      <c r="M250" s="4">
        <f t="shared" ref="M250:M313" si="273">J250/D250*1000</f>
        <v>12422.192023417439</v>
      </c>
      <c r="N250" s="11">
        <f t="shared" ref="N250:N313" si="274">K250/K249-1</f>
        <v>3.769522013668869E-3</v>
      </c>
      <c r="O250" s="11">
        <f t="shared" ref="O250:O313" si="275">L250/L249-1</f>
        <v>4.7476175421088396E-3</v>
      </c>
      <c r="P250" s="11">
        <f t="shared" ref="P250:P313" si="276">M250/M249-1</f>
        <v>4.3072260205454516E-3</v>
      </c>
      <c r="Q250" s="4">
        <f t="shared" ref="Q250:Q313" si="277">T250*H250/1000</f>
        <v>6286.8549655841971</v>
      </c>
      <c r="R250" s="4">
        <f t="shared" ref="R250:R313" si="278">U250*I250/1000</f>
        <v>8661.4919132718114</v>
      </c>
      <c r="S250" s="4">
        <f t="shared" ref="S250:S313" si="279">V250*J250/1000</f>
        <v>5339.3555121204854</v>
      </c>
      <c r="T250" s="4">
        <f t="shared" ref="T250:T313" si="280">T249*(1+W250)</f>
        <v>17.333201382895542</v>
      </c>
      <c r="U250" s="4">
        <f t="shared" ref="U250:U313" si="281">U249*(1+X250)</f>
        <v>55.611561899191422</v>
      </c>
      <c r="V250" s="4">
        <f t="shared" ref="V250:V313" si="282">V249*(1+Y250)</f>
        <v>98.360293281770353</v>
      </c>
      <c r="W250" s="11">
        <f t="shared" ref="W250:W313" si="283">T$5-1</f>
        <v>-1.0734613539272964E-2</v>
      </c>
      <c r="X250" s="11">
        <f t="shared" ref="X250:X313" si="284">U$5-1</f>
        <v>-1.217998157191269E-2</v>
      </c>
      <c r="Y250" s="11">
        <f t="shared" ref="Y250:Y313" si="285">V$5-1</f>
        <v>-9.7425357312937999E-3</v>
      </c>
      <c r="Z250" s="4">
        <f t="shared" si="238"/>
        <v>5335.1613887760577</v>
      </c>
      <c r="AA250" s="4">
        <f t="shared" si="239"/>
        <v>21264.231307797454</v>
      </c>
      <c r="AB250" s="4">
        <f t="shared" si="240"/>
        <v>66792.073820296995</v>
      </c>
      <c r="AC250" s="12">
        <f t="shared" ref="AC250:AC313" si="286">AC249*(1+AF250)</f>
        <v>1.053345966359641</v>
      </c>
      <c r="AD250" s="12">
        <f t="shared" ref="AD250:AD313" si="287">AD249*(1+AG250)</f>
        <v>3.0458041369632478</v>
      </c>
      <c r="AE250" s="12">
        <f t="shared" ref="AE250:AE313" si="288">AE249*(1+AH250)</f>
        <v>15.551101527683675</v>
      </c>
      <c r="AF250" s="11">
        <f t="shared" ref="AF250:AF313" si="289">AC$5-1</f>
        <v>-4.0504037456468023E-3</v>
      </c>
      <c r="AG250" s="11">
        <f t="shared" ref="AG250:AG313" si="290">AD$5-1</f>
        <v>2.9673830763510267E-4</v>
      </c>
      <c r="AH250" s="11">
        <f t="shared" ref="AH250:AH313" si="291">AE$5-1</f>
        <v>9.7937136394747881E-3</v>
      </c>
      <c r="AI250" s="1">
        <f t="shared" si="255"/>
        <v>696651.83173440781</v>
      </c>
      <c r="AJ250" s="1">
        <f t="shared" si="256"/>
        <v>296118.71778050927</v>
      </c>
      <c r="AK250" s="1">
        <f t="shared" si="257"/>
        <v>103678.32646755216</v>
      </c>
      <c r="AL250" s="10">
        <f t="shared" ref="AL250:AL313" si="292">AL249*(1+AO250)</f>
        <v>86.99849034576755</v>
      </c>
      <c r="AM250" s="10">
        <f t="shared" ref="AM250:AM313" si="293">AM249*(1+AP250)</f>
        <v>21.006567780891885</v>
      </c>
      <c r="AN250" s="10">
        <f t="shared" ref="AN250:AN313" si="294">AN249*(1+AQ250)</f>
        <v>6.6205712121341005</v>
      </c>
      <c r="AO250" s="7">
        <f t="shared" ref="AO250:AO313" si="295">AO$5*AO249</f>
        <v>2.9345399182541909E-3</v>
      </c>
      <c r="AP250" s="7">
        <f t="shared" ref="AP250:AP313" si="296">AP$5*AP249</f>
        <v>3.6967463222703704E-3</v>
      </c>
      <c r="AQ250" s="7">
        <f t="shared" ref="AQ250:AQ313" si="297">AQ$5*AQ249</f>
        <v>3.3534153486268251E-3</v>
      </c>
      <c r="AR250" s="1">
        <f t="shared" si="243"/>
        <v>362705.93219946581</v>
      </c>
      <c r="AS250" s="1">
        <f t="shared" si="241"/>
        <v>155749.84081498612</v>
      </c>
      <c r="AT250" s="1">
        <f t="shared" si="242"/>
        <v>54283.647740099383</v>
      </c>
      <c r="AU250" s="1">
        <f t="shared" si="258"/>
        <v>72541.186439893165</v>
      </c>
      <c r="AV250" s="1">
        <f t="shared" si="259"/>
        <v>31149.968162997226</v>
      </c>
      <c r="AW250" s="1">
        <f t="shared" si="260"/>
        <v>10856.729548019877</v>
      </c>
      <c r="AX250">
        <v>0.2</v>
      </c>
      <c r="AY250">
        <v>0.2</v>
      </c>
      <c r="AZ250">
        <v>0.2</v>
      </c>
      <c r="BA250">
        <f t="shared" si="244"/>
        <v>0.2</v>
      </c>
      <c r="BB250">
        <f t="shared" si="250"/>
        <v>4.000000000000001E-3</v>
      </c>
      <c r="BC250">
        <f t="shared" si="245"/>
        <v>4.000000000000001E-3</v>
      </c>
      <c r="BD250">
        <f t="shared" si="246"/>
        <v>4.000000000000001E-3</v>
      </c>
      <c r="BE250">
        <f t="shared" si="247"/>
        <v>1450.8237287978636</v>
      </c>
      <c r="BF250">
        <f t="shared" si="248"/>
        <v>622.99936325994463</v>
      </c>
      <c r="BG250">
        <f t="shared" si="249"/>
        <v>217.13459096039759</v>
      </c>
      <c r="BH250">
        <f t="shared" si="251"/>
        <v>2719.362401763628</v>
      </c>
      <c r="BI250">
        <f t="shared" si="252"/>
        <v>292.97995974653213</v>
      </c>
      <c r="BJ250">
        <f t="shared" si="253"/>
        <v>32.509035659619535</v>
      </c>
      <c r="BK250" s="7">
        <f t="shared" si="254"/>
        <v>3.4086016537915514E-2</v>
      </c>
      <c r="BL250" s="8">
        <f>BL$3*temperature!$I360+BL$4*temperature!$I360^2</f>
        <v>-67.581139059521547</v>
      </c>
      <c r="BM250" s="8">
        <f>BM$3*temperature!$I360+BM$4*temperature!$I360^2</f>
        <v>-55.169260216611413</v>
      </c>
      <c r="BN250" s="8">
        <f>BN$3*temperature!$I360+BN$4*temperature!$I360^2</f>
        <v>-45.485574495181751</v>
      </c>
      <c r="BO250" s="8"/>
      <c r="BP250" s="8"/>
      <c r="BQ250" s="8"/>
    </row>
    <row r="251" spans="1:69" x14ac:dyDescent="0.3">
      <c r="A251">
        <f t="shared" si="261"/>
        <v>2205</v>
      </c>
      <c r="B251" s="4">
        <f t="shared" si="262"/>
        <v>1165.4016795948457</v>
      </c>
      <c r="C251" s="4">
        <f t="shared" si="263"/>
        <v>2964.1498879286301</v>
      </c>
      <c r="D251" s="4">
        <f t="shared" si="264"/>
        <v>4369.8960912474367</v>
      </c>
      <c r="E251" s="11">
        <f t="shared" si="265"/>
        <v>1.8609341401711326E-7</v>
      </c>
      <c r="F251" s="11">
        <f t="shared" si="266"/>
        <v>3.6661650419703692E-7</v>
      </c>
      <c r="G251" s="11">
        <f t="shared" si="267"/>
        <v>7.4843455198525335E-7</v>
      </c>
      <c r="H251" s="4">
        <f t="shared" si="268"/>
        <v>364059.56636759988</v>
      </c>
      <c r="I251" s="4">
        <f t="shared" si="269"/>
        <v>156481.95128540215</v>
      </c>
      <c r="J251" s="4">
        <f t="shared" si="270"/>
        <v>54515.164083696851</v>
      </c>
      <c r="K251" s="4">
        <f t="shared" si="271"/>
        <v>312389.77319319284</v>
      </c>
      <c r="L251" s="4">
        <f t="shared" si="272"/>
        <v>52791.510956536978</v>
      </c>
      <c r="M251" s="4">
        <f t="shared" si="273"/>
        <v>12475.162554296541</v>
      </c>
      <c r="N251" s="11">
        <f t="shared" si="274"/>
        <v>3.731856302572778E-3</v>
      </c>
      <c r="O251" s="11">
        <f t="shared" si="275"/>
        <v>4.7001852312689163E-3</v>
      </c>
      <c r="P251" s="11">
        <f t="shared" si="276"/>
        <v>4.2641854818574743E-3</v>
      </c>
      <c r="Q251" s="4">
        <f t="shared" si="277"/>
        <v>6242.5789565493124</v>
      </c>
      <c r="R251" s="4">
        <f t="shared" si="278"/>
        <v>8596.2130147096286</v>
      </c>
      <c r="S251" s="4">
        <f t="shared" si="279"/>
        <v>5309.8868085430895</v>
      </c>
      <c r="T251" s="4">
        <f t="shared" si="280"/>
        <v>17.147136164651766</v>
      </c>
      <c r="U251" s="4">
        <f t="shared" si="281"/>
        <v>54.934214100073987</v>
      </c>
      <c r="V251" s="4">
        <f t="shared" si="282"/>
        <v>97.402014609932166</v>
      </c>
      <c r="W251" s="11">
        <f t="shared" si="283"/>
        <v>-1.0734613539272964E-2</v>
      </c>
      <c r="X251" s="11">
        <f t="shared" si="284"/>
        <v>-1.217998157191269E-2</v>
      </c>
      <c r="Y251" s="11">
        <f t="shared" si="285"/>
        <v>-9.7425357312937999E-3</v>
      </c>
      <c r="Z251" s="4">
        <f t="shared" si="238"/>
        <v>5276.3284803568167</v>
      </c>
      <c r="AA251" s="4">
        <f t="shared" si="239"/>
        <v>21111.2289733625</v>
      </c>
      <c r="AB251" s="4">
        <f t="shared" si="240"/>
        <v>67076.847769258733</v>
      </c>
      <c r="AC251" s="12">
        <f t="shared" si="286"/>
        <v>1.0490794899120359</v>
      </c>
      <c r="AD251" s="12">
        <f t="shared" si="287"/>
        <v>3.0467079437282383</v>
      </c>
      <c r="AE251" s="12">
        <f t="shared" si="288"/>
        <v>15.703404562824208</v>
      </c>
      <c r="AF251" s="11">
        <f t="shared" si="289"/>
        <v>-4.0504037456468023E-3</v>
      </c>
      <c r="AG251" s="11">
        <f t="shared" si="290"/>
        <v>2.9673830763510267E-4</v>
      </c>
      <c r="AH251" s="11">
        <f t="shared" si="291"/>
        <v>9.7937136394747881E-3</v>
      </c>
      <c r="AI251" s="1">
        <f t="shared" si="255"/>
        <v>699527.83500086027</v>
      </c>
      <c r="AJ251" s="1">
        <f t="shared" si="256"/>
        <v>297656.81416545558</v>
      </c>
      <c r="AK251" s="1">
        <f t="shared" si="257"/>
        <v>104167.22336881683</v>
      </c>
      <c r="AL251" s="10">
        <f t="shared" si="292"/>
        <v>87.251237883087583</v>
      </c>
      <c r="AM251" s="10">
        <f t="shared" si="293"/>
        <v>21.083447173557541</v>
      </c>
      <c r="AN251" s="10">
        <f t="shared" si="294"/>
        <v>6.642550722002353</v>
      </c>
      <c r="AO251" s="7">
        <f t="shared" si="295"/>
        <v>2.9051945190716488E-3</v>
      </c>
      <c r="AP251" s="7">
        <f t="shared" si="296"/>
        <v>3.6597788590476666E-3</v>
      </c>
      <c r="AQ251" s="7">
        <f t="shared" si="297"/>
        <v>3.3198811951405567E-3</v>
      </c>
      <c r="AR251" s="1">
        <f t="shared" si="243"/>
        <v>364059.56636759988</v>
      </c>
      <c r="AS251" s="1">
        <f t="shared" si="241"/>
        <v>156481.95128540215</v>
      </c>
      <c r="AT251" s="1">
        <f t="shared" si="242"/>
        <v>54515.164083696851</v>
      </c>
      <c r="AU251" s="1">
        <f t="shared" si="258"/>
        <v>72811.913273519982</v>
      </c>
      <c r="AV251" s="1">
        <f t="shared" si="259"/>
        <v>31296.390257080431</v>
      </c>
      <c r="AW251" s="1">
        <f t="shared" si="260"/>
        <v>10903.032816739371</v>
      </c>
      <c r="AX251">
        <v>0.2</v>
      </c>
      <c r="AY251">
        <v>0.2</v>
      </c>
      <c r="AZ251">
        <v>0.2</v>
      </c>
      <c r="BA251">
        <f t="shared" si="244"/>
        <v>0.2</v>
      </c>
      <c r="BB251">
        <f t="shared" si="250"/>
        <v>4.000000000000001E-3</v>
      </c>
      <c r="BC251">
        <f t="shared" si="245"/>
        <v>4.000000000000001E-3</v>
      </c>
      <c r="BD251">
        <f t="shared" si="246"/>
        <v>4.000000000000001E-3</v>
      </c>
      <c r="BE251">
        <f t="shared" si="247"/>
        <v>1456.2382654703999</v>
      </c>
      <c r="BF251">
        <f t="shared" si="248"/>
        <v>625.9278051416087</v>
      </c>
      <c r="BG251">
        <f t="shared" si="249"/>
        <v>218.06065633478747</v>
      </c>
      <c r="BH251">
        <f t="shared" si="251"/>
        <v>2759.9461839644987</v>
      </c>
      <c r="BI251">
        <f t="shared" si="252"/>
        <v>296.49046293391314</v>
      </c>
      <c r="BJ251">
        <f t="shared" si="253"/>
        <v>32.509079300343103</v>
      </c>
      <c r="BK251" s="7">
        <f t="shared" si="254"/>
        <v>3.4045385072559914E-2</v>
      </c>
      <c r="BL251" s="8">
        <f>BL$3*temperature!$I361+BL$4*temperature!$I361^2</f>
        <v>-68.222895345635649</v>
      </c>
      <c r="BM251" s="8">
        <f>BM$3*temperature!$I361+BM$4*temperature!$I361^2</f>
        <v>-55.662497465409771</v>
      </c>
      <c r="BN251" s="8">
        <f>BN$3*temperature!$I361+BN$4*temperature!$I361^2</f>
        <v>-45.867553408672087</v>
      </c>
      <c r="BO251" s="8"/>
      <c r="BP251" s="8"/>
      <c r="BQ251" s="8"/>
    </row>
    <row r="252" spans="1:69" x14ac:dyDescent="0.3">
      <c r="A252">
        <f t="shared" si="261"/>
        <v>2206</v>
      </c>
      <c r="B252" s="4">
        <f t="shared" si="262"/>
        <v>1165.4018856247442</v>
      </c>
      <c r="C252" s="4">
        <f t="shared" si="263"/>
        <v>2964.1509202995862</v>
      </c>
      <c r="D252" s="4">
        <f t="shared" si="264"/>
        <v>4369.8991982995985</v>
      </c>
      <c r="E252" s="11">
        <f t="shared" si="265"/>
        <v>1.7678874331625759E-7</v>
      </c>
      <c r="F252" s="11">
        <f t="shared" si="266"/>
        <v>3.4828567898718508E-7</v>
      </c>
      <c r="G252" s="11">
        <f t="shared" si="267"/>
        <v>7.1101282438599068E-7</v>
      </c>
      <c r="H252" s="4">
        <f t="shared" si="268"/>
        <v>365404.67334693554</v>
      </c>
      <c r="I252" s="4">
        <f t="shared" si="269"/>
        <v>157210.1520166616</v>
      </c>
      <c r="J252" s="4">
        <f t="shared" si="270"/>
        <v>54745.342864528182</v>
      </c>
      <c r="K252" s="4">
        <f t="shared" si="271"/>
        <v>313543.91807170521</v>
      </c>
      <c r="L252" s="4">
        <f t="shared" si="272"/>
        <v>53037.161819268091</v>
      </c>
      <c r="M252" s="4">
        <f t="shared" si="273"/>
        <v>12527.827389206259</v>
      </c>
      <c r="N252" s="11">
        <f t="shared" si="274"/>
        <v>3.6945667801955295E-3</v>
      </c>
      <c r="O252" s="11">
        <f t="shared" si="275"/>
        <v>4.6532265942029749E-3</v>
      </c>
      <c r="P252" s="11">
        <f t="shared" si="276"/>
        <v>4.2215750440526278E-3</v>
      </c>
      <c r="Q252" s="4">
        <f t="shared" si="277"/>
        <v>6198.3844255029453</v>
      </c>
      <c r="R252" s="4">
        <f t="shared" si="278"/>
        <v>8531.0271960354239</v>
      </c>
      <c r="S252" s="4">
        <f t="shared" si="279"/>
        <v>5280.3564971026581</v>
      </c>
      <c r="T252" s="4">
        <f t="shared" si="280"/>
        <v>16.963068284618938</v>
      </c>
      <c r="U252" s="4">
        <f t="shared" si="281"/>
        <v>54.265116384667579</v>
      </c>
      <c r="V252" s="4">
        <f t="shared" si="282"/>
        <v>96.453072002294903</v>
      </c>
      <c r="W252" s="11">
        <f t="shared" si="283"/>
        <v>-1.0734613539272964E-2</v>
      </c>
      <c r="X252" s="11">
        <f t="shared" si="284"/>
        <v>-1.217998157191269E-2</v>
      </c>
      <c r="Y252" s="11">
        <f t="shared" si="285"/>
        <v>-9.7425357312937999E-3</v>
      </c>
      <c r="Z252" s="4">
        <f t="shared" si="238"/>
        <v>5217.9484872723069</v>
      </c>
      <c r="AA252" s="4">
        <f t="shared" si="239"/>
        <v>20958.337679060332</v>
      </c>
      <c r="AB252" s="4">
        <f t="shared" si="240"/>
        <v>67359.946325673183</v>
      </c>
      <c r="AC252" s="12">
        <f t="shared" si="286"/>
        <v>1.044830294416615</v>
      </c>
      <c r="AD252" s="12">
        <f t="shared" si="287"/>
        <v>3.0476120186873188</v>
      </c>
      <c r="AE252" s="12">
        <f t="shared" si="288"/>
        <v>15.857199210277329</v>
      </c>
      <c r="AF252" s="11">
        <f t="shared" si="289"/>
        <v>-4.0504037456468023E-3</v>
      </c>
      <c r="AG252" s="11">
        <f t="shared" si="290"/>
        <v>2.9673830763510267E-4</v>
      </c>
      <c r="AH252" s="11">
        <f t="shared" si="291"/>
        <v>9.7937136394747881E-3</v>
      </c>
      <c r="AI252" s="1">
        <f t="shared" si="255"/>
        <v>702386.96477429417</v>
      </c>
      <c r="AJ252" s="1">
        <f t="shared" si="256"/>
        <v>299187.52300599049</v>
      </c>
      <c r="AK252" s="1">
        <f t="shared" si="257"/>
        <v>104653.53384867453</v>
      </c>
      <c r="AL252" s="10">
        <f t="shared" si="292"/>
        <v>87.502184882986953</v>
      </c>
      <c r="AM252" s="10">
        <f t="shared" si="293"/>
        <v>21.159836320256758</v>
      </c>
      <c r="AN252" s="10">
        <f t="shared" si="294"/>
        <v>6.6643826764397991</v>
      </c>
      <c r="AO252" s="7">
        <f t="shared" si="295"/>
        <v>2.8761425738809323E-3</v>
      </c>
      <c r="AP252" s="7">
        <f t="shared" si="296"/>
        <v>3.6231810704571901E-3</v>
      </c>
      <c r="AQ252" s="7">
        <f t="shared" si="297"/>
        <v>3.286682383189151E-3</v>
      </c>
      <c r="AR252" s="1">
        <f t="shared" si="243"/>
        <v>365404.67334693554</v>
      </c>
      <c r="AS252" s="1">
        <f t="shared" si="241"/>
        <v>157210.1520166616</v>
      </c>
      <c r="AT252" s="1">
        <f t="shared" si="242"/>
        <v>54745.342864528182</v>
      </c>
      <c r="AU252" s="1">
        <f t="shared" si="258"/>
        <v>73080.934669387105</v>
      </c>
      <c r="AV252" s="1">
        <f t="shared" si="259"/>
        <v>31442.030403332319</v>
      </c>
      <c r="AW252" s="1">
        <f t="shared" si="260"/>
        <v>10949.068572905637</v>
      </c>
      <c r="AX252">
        <v>0.2</v>
      </c>
      <c r="AY252">
        <v>0.2</v>
      </c>
      <c r="AZ252">
        <v>0.2</v>
      </c>
      <c r="BA252">
        <f t="shared" si="244"/>
        <v>0.2</v>
      </c>
      <c r="BB252">
        <f t="shared" si="250"/>
        <v>4.000000000000001E-3</v>
      </c>
      <c r="BC252">
        <f t="shared" si="245"/>
        <v>4.000000000000001E-3</v>
      </c>
      <c r="BD252">
        <f t="shared" si="246"/>
        <v>4.000000000000001E-3</v>
      </c>
      <c r="BE252">
        <f t="shared" si="247"/>
        <v>1461.6186933877425</v>
      </c>
      <c r="BF252">
        <f t="shared" si="248"/>
        <v>628.8406080666465</v>
      </c>
      <c r="BG252">
        <f t="shared" si="249"/>
        <v>218.98137145811279</v>
      </c>
      <c r="BH252">
        <f t="shared" si="251"/>
        <v>2801.1366860998019</v>
      </c>
      <c r="BI252">
        <f t="shared" si="252"/>
        <v>300.04317026293882</v>
      </c>
      <c r="BJ252">
        <f t="shared" si="253"/>
        <v>32.509136868871209</v>
      </c>
      <c r="BK252" s="7">
        <f t="shared" si="254"/>
        <v>3.4005155286146643E-2</v>
      </c>
      <c r="BL252" s="8">
        <f>BL$3*temperature!$I362+BL$4*temperature!$I362^2</f>
        <v>-68.864749901299831</v>
      </c>
      <c r="BM252" s="8">
        <f>BM$3*temperature!$I362+BM$4*temperature!$I362^2</f>
        <v>-56.155724994895117</v>
      </c>
      <c r="BN252" s="8">
        <f>BN$3*temperature!$I362+BN$4*temperature!$I362^2</f>
        <v>-46.249451892231662</v>
      </c>
      <c r="BO252" s="8"/>
      <c r="BP252" s="8"/>
      <c r="BQ252" s="8"/>
    </row>
    <row r="253" spans="1:69" x14ac:dyDescent="0.3">
      <c r="A253">
        <f t="shared" si="261"/>
        <v>2207</v>
      </c>
      <c r="B253" s="4">
        <f t="shared" si="262"/>
        <v>1165.4020813531824</v>
      </c>
      <c r="C253" s="4">
        <f t="shared" si="263"/>
        <v>2964.1519010523361</v>
      </c>
      <c r="D253" s="4">
        <f t="shared" si="264"/>
        <v>4369.9021500012504</v>
      </c>
      <c r="E253" s="11">
        <f t="shared" si="265"/>
        <v>1.6794930615044471E-7</v>
      </c>
      <c r="F253" s="11">
        <f t="shared" si="266"/>
        <v>3.3087139503782582E-7</v>
      </c>
      <c r="G253" s="11">
        <f t="shared" si="267"/>
        <v>6.7546218316669107E-7</v>
      </c>
      <c r="H253" s="4">
        <f t="shared" si="268"/>
        <v>366741.25723084243</v>
      </c>
      <c r="I253" s="4">
        <f t="shared" si="269"/>
        <v>157934.43008075896</v>
      </c>
      <c r="J253" s="4">
        <f t="shared" si="270"/>
        <v>54974.182157797703</v>
      </c>
      <c r="K253" s="4">
        <f t="shared" si="271"/>
        <v>314690.75188625749</v>
      </c>
      <c r="L253" s="4">
        <f t="shared" si="272"/>
        <v>53281.490069617867</v>
      </c>
      <c r="M253" s="4">
        <f t="shared" si="273"/>
        <v>12580.186070706863</v>
      </c>
      <c r="N253" s="11">
        <f t="shared" si="274"/>
        <v>3.6576496894129562E-3</v>
      </c>
      <c r="O253" s="11">
        <f t="shared" si="275"/>
        <v>4.6067368985986956E-3</v>
      </c>
      <c r="P253" s="11">
        <f t="shared" si="276"/>
        <v>4.1793903981879321E-3</v>
      </c>
      <c r="Q253" s="4">
        <f t="shared" si="277"/>
        <v>6154.2763466089909</v>
      </c>
      <c r="R253" s="4">
        <f t="shared" si="278"/>
        <v>8465.9437652182751</v>
      </c>
      <c r="S253" s="4">
        <f t="shared" si="279"/>
        <v>5250.7696483744721</v>
      </c>
      <c r="T253" s="4">
        <f t="shared" si="280"/>
        <v>16.780976302143255</v>
      </c>
      <c r="U253" s="4">
        <f t="shared" si="281"/>
        <v>53.604168267104633</v>
      </c>
      <c r="V253" s="4">
        <f t="shared" si="282"/>
        <v>95.513374501919486</v>
      </c>
      <c r="W253" s="11">
        <f t="shared" si="283"/>
        <v>-1.0734613539272964E-2</v>
      </c>
      <c r="X253" s="11">
        <f t="shared" si="284"/>
        <v>-1.217998157191269E-2</v>
      </c>
      <c r="Y253" s="11">
        <f t="shared" si="285"/>
        <v>-9.7425357312937999E-3</v>
      </c>
      <c r="Z253" s="4">
        <f t="shared" si="238"/>
        <v>5160.022685724688</v>
      </c>
      <c r="AA253" s="4">
        <f t="shared" si="239"/>
        <v>20805.580792879286</v>
      </c>
      <c r="AB253" s="4">
        <f t="shared" si="240"/>
        <v>67641.367059351585</v>
      </c>
      <c r="AC253" s="12">
        <f t="shared" si="286"/>
        <v>1.0405983098785447</v>
      </c>
      <c r="AD253" s="12">
        <f t="shared" si="287"/>
        <v>3.0485163619200724</v>
      </c>
      <c r="AE253" s="12">
        <f t="shared" si="288"/>
        <v>16.012500078466893</v>
      </c>
      <c r="AF253" s="11">
        <f t="shared" si="289"/>
        <v>-4.0504037456468023E-3</v>
      </c>
      <c r="AG253" s="11">
        <f t="shared" si="290"/>
        <v>2.9673830763510267E-4</v>
      </c>
      <c r="AH253" s="11">
        <f t="shared" si="291"/>
        <v>9.7937136394747881E-3</v>
      </c>
      <c r="AI253" s="1">
        <f t="shared" si="255"/>
        <v>705229.20296625188</v>
      </c>
      <c r="AJ253" s="1">
        <f t="shared" si="256"/>
        <v>300710.80110872374</v>
      </c>
      <c r="AK253" s="1">
        <f t="shared" si="257"/>
        <v>105137.24903671272</v>
      </c>
      <c r="AL253" s="10">
        <f t="shared" si="292"/>
        <v>87.751336954644017</v>
      </c>
      <c r="AM253" s="10">
        <f t="shared" si="293"/>
        <v>21.235735579482192</v>
      </c>
      <c r="AN253" s="10">
        <f t="shared" si="294"/>
        <v>6.6860673484859108</v>
      </c>
      <c r="AO253" s="7">
        <f t="shared" si="295"/>
        <v>2.8473811481421231E-3</v>
      </c>
      <c r="AP253" s="7">
        <f t="shared" si="296"/>
        <v>3.5869492597526182E-3</v>
      </c>
      <c r="AQ253" s="7">
        <f t="shared" si="297"/>
        <v>3.2538155593572595E-3</v>
      </c>
      <c r="AR253" s="1">
        <f t="shared" si="243"/>
        <v>366741.25723084243</v>
      </c>
      <c r="AS253" s="1">
        <f t="shared" si="241"/>
        <v>157934.43008075896</v>
      </c>
      <c r="AT253" s="1">
        <f t="shared" si="242"/>
        <v>54974.182157797703</v>
      </c>
      <c r="AU253" s="1">
        <f t="shared" si="258"/>
        <v>73348.251446168491</v>
      </c>
      <c r="AV253" s="1">
        <f t="shared" si="259"/>
        <v>31586.886016151795</v>
      </c>
      <c r="AW253" s="1">
        <f t="shared" si="260"/>
        <v>10994.836431559541</v>
      </c>
      <c r="AX253">
        <v>0.2</v>
      </c>
      <c r="AY253">
        <v>0.2</v>
      </c>
      <c r="AZ253">
        <v>0.2</v>
      </c>
      <c r="BA253">
        <f t="shared" si="244"/>
        <v>0.20000000000000004</v>
      </c>
      <c r="BB253">
        <f t="shared" si="250"/>
        <v>4.000000000000001E-3</v>
      </c>
      <c r="BC253">
        <f t="shared" si="245"/>
        <v>4.000000000000001E-3</v>
      </c>
      <c r="BD253">
        <f t="shared" si="246"/>
        <v>4.000000000000001E-3</v>
      </c>
      <c r="BE253">
        <f t="shared" si="247"/>
        <v>1466.96502892337</v>
      </c>
      <c r="BF253">
        <f t="shared" si="248"/>
        <v>631.737720323036</v>
      </c>
      <c r="BG253">
        <f t="shared" si="249"/>
        <v>219.89672863119085</v>
      </c>
      <c r="BH253">
        <f t="shared" si="251"/>
        <v>2842.9429835294322</v>
      </c>
      <c r="BI253">
        <f t="shared" si="252"/>
        <v>303.63858938234893</v>
      </c>
      <c r="BJ253">
        <f t="shared" si="253"/>
        <v>32.509208224346438</v>
      </c>
      <c r="BK253" s="7">
        <f t="shared" si="254"/>
        <v>3.3965323261843955E-2</v>
      </c>
      <c r="BL253" s="8">
        <f>BL$3*temperature!$I363+BL$4*temperature!$I363^2</f>
        <v>-69.506679786384638</v>
      </c>
      <c r="BM253" s="8">
        <f>BM$3*temperature!$I363+BM$4*temperature!$I363^2</f>
        <v>-56.648926270511893</v>
      </c>
      <c r="BN253" s="8">
        <f>BN$3*temperature!$I363+BN$4*temperature!$I363^2</f>
        <v>-46.631258078805082</v>
      </c>
      <c r="BO253" s="8"/>
      <c r="BP253" s="8"/>
      <c r="BQ253" s="8"/>
    </row>
    <row r="254" spans="1:69" x14ac:dyDescent="0.3">
      <c r="A254">
        <f t="shared" si="261"/>
        <v>2208</v>
      </c>
      <c r="B254" s="4">
        <f t="shared" si="262"/>
        <v>1165.4022672952299</v>
      </c>
      <c r="C254" s="4">
        <f t="shared" si="263"/>
        <v>2964.152832767757</v>
      </c>
      <c r="D254" s="4">
        <f t="shared" si="264"/>
        <v>4369.9049541197146</v>
      </c>
      <c r="E254" s="11">
        <f t="shared" si="265"/>
        <v>1.5955184084292248E-7</v>
      </c>
      <c r="F254" s="11">
        <f t="shared" si="266"/>
        <v>3.1432782528593453E-7</v>
      </c>
      <c r="G254" s="11">
        <f t="shared" si="267"/>
        <v>6.4168907400835651E-7</v>
      </c>
      <c r="H254" s="4">
        <f t="shared" si="268"/>
        <v>368069.32320423808</v>
      </c>
      <c r="I254" s="4">
        <f t="shared" si="269"/>
        <v>158654.77331550792</v>
      </c>
      <c r="J254" s="4">
        <f t="shared" si="270"/>
        <v>55201.680255837651</v>
      </c>
      <c r="K254" s="4">
        <f t="shared" si="271"/>
        <v>315830.27898039564</v>
      </c>
      <c r="L254" s="4">
        <f t="shared" si="272"/>
        <v>53524.491571969695</v>
      </c>
      <c r="M254" s="4">
        <f t="shared" si="273"/>
        <v>12632.238191770381</v>
      </c>
      <c r="N254" s="11">
        <f t="shared" si="274"/>
        <v>3.621101310756103E-3</v>
      </c>
      <c r="O254" s="11">
        <f t="shared" si="275"/>
        <v>4.5607114597268072E-3</v>
      </c>
      <c r="P254" s="11">
        <f t="shared" si="276"/>
        <v>4.1376272791959767E-3</v>
      </c>
      <c r="Q254" s="4">
        <f t="shared" si="277"/>
        <v>6110.2595778289087</v>
      </c>
      <c r="R254" s="4">
        <f t="shared" si="278"/>
        <v>8400.9718156346116</v>
      </c>
      <c r="S254" s="4">
        <f t="shared" si="279"/>
        <v>5221.1312518542718</v>
      </c>
      <c r="T254" s="4">
        <f t="shared" si="280"/>
        <v>16.600839006728048</v>
      </c>
      <c r="U254" s="4">
        <f t="shared" si="281"/>
        <v>52.951270485433589</v>
      </c>
      <c r="V254" s="4">
        <f t="shared" si="282"/>
        <v>94.582832038018083</v>
      </c>
      <c r="W254" s="11">
        <f t="shared" si="283"/>
        <v>-1.0734613539272964E-2</v>
      </c>
      <c r="X254" s="11">
        <f t="shared" si="284"/>
        <v>-1.217998157191269E-2</v>
      </c>
      <c r="Y254" s="11">
        <f t="shared" si="285"/>
        <v>-9.7425357312937999E-3</v>
      </c>
      <c r="Z254" s="4">
        <f t="shared" ref="Z254:Z317" si="298">Q253*AC254*(1-AX253)</f>
        <v>5102.5522035439371</v>
      </c>
      <c r="AA254" s="4">
        <f t="shared" ref="AA254:AA317" si="299">R253*AD254*(1-AY253)</f>
        <v>20652.981182543896</v>
      </c>
      <c r="AB254" s="4">
        <f t="shared" ref="AB254:AB317" si="300">S253*AE254*(1-AZ253)</f>
        <v>67921.107813192313</v>
      </c>
      <c r="AC254" s="12">
        <f t="shared" si="286"/>
        <v>1.036383466586499</v>
      </c>
      <c r="AD254" s="12">
        <f t="shared" si="287"/>
        <v>3.0494209735061064</v>
      </c>
      <c r="AE254" s="12">
        <f t="shared" si="288"/>
        <v>16.169321918887466</v>
      </c>
      <c r="AF254" s="11">
        <f t="shared" si="289"/>
        <v>-4.0504037456468023E-3</v>
      </c>
      <c r="AG254" s="11">
        <f t="shared" si="290"/>
        <v>2.9673830763510267E-4</v>
      </c>
      <c r="AH254" s="11">
        <f t="shared" si="291"/>
        <v>9.7937136394747881E-3</v>
      </c>
      <c r="AI254" s="1">
        <f t="shared" si="255"/>
        <v>708054.53411579528</v>
      </c>
      <c r="AJ254" s="1">
        <f t="shared" si="256"/>
        <v>302226.60701400321</v>
      </c>
      <c r="AK254" s="1">
        <f t="shared" si="257"/>
        <v>105618.36056460098</v>
      </c>
      <c r="AL254" s="10">
        <f t="shared" si="292"/>
        <v>87.99869984218725</v>
      </c>
      <c r="AM254" s="10">
        <f t="shared" si="293"/>
        <v>21.311145370439149</v>
      </c>
      <c r="AN254" s="10">
        <f t="shared" si="294"/>
        <v>6.7076050261556306</v>
      </c>
      <c r="AO254" s="7">
        <f t="shared" si="295"/>
        <v>2.8189073366607018E-3</v>
      </c>
      <c r="AP254" s="7">
        <f t="shared" si="296"/>
        <v>3.551079767155092E-3</v>
      </c>
      <c r="AQ254" s="7">
        <f t="shared" si="297"/>
        <v>3.2212774037636868E-3</v>
      </c>
      <c r="AR254" s="1">
        <f t="shared" si="243"/>
        <v>368069.32320423808</v>
      </c>
      <c r="AS254" s="1">
        <f t="shared" ref="AS254:AS317" si="301">AM254*AJ254^$AR$5*C254^(1-$AR$5)*(1-BC253)</f>
        <v>158654.77331550792</v>
      </c>
      <c r="AT254" s="1">
        <f t="shared" ref="AT254:AT317" si="302">AN254*AK254^$AR$5*D254^(1-$AR$5)*(1-BD253)</f>
        <v>55201.680255837651</v>
      </c>
      <c r="AU254" s="1">
        <f t="shared" si="258"/>
        <v>73613.86464084762</v>
      </c>
      <c r="AV254" s="1">
        <f t="shared" si="259"/>
        <v>31730.954663101584</v>
      </c>
      <c r="AW254" s="1">
        <f t="shared" si="260"/>
        <v>11040.336051167531</v>
      </c>
      <c r="AX254">
        <v>0.2</v>
      </c>
      <c r="AY254">
        <v>0.2</v>
      </c>
      <c r="AZ254">
        <v>0.2</v>
      </c>
      <c r="BA254">
        <f t="shared" si="244"/>
        <v>0.2</v>
      </c>
      <c r="BB254">
        <f t="shared" si="250"/>
        <v>4.000000000000001E-3</v>
      </c>
      <c r="BC254">
        <f t="shared" si="245"/>
        <v>4.000000000000001E-3</v>
      </c>
      <c r="BD254">
        <f t="shared" si="246"/>
        <v>4.000000000000001E-3</v>
      </c>
      <c r="BE254">
        <f t="shared" si="247"/>
        <v>1472.2772928169527</v>
      </c>
      <c r="BF254">
        <f t="shared" si="248"/>
        <v>634.61909326203181</v>
      </c>
      <c r="BG254">
        <f t="shared" si="249"/>
        <v>220.80672102335066</v>
      </c>
      <c r="BH254">
        <f t="shared" si="251"/>
        <v>2885.3742873897381</v>
      </c>
      <c r="BI254">
        <f t="shared" si="252"/>
        <v>307.27723404813742</v>
      </c>
      <c r="BJ254">
        <f t="shared" si="253"/>
        <v>32.509293227467552</v>
      </c>
      <c r="BK254" s="7">
        <f t="shared" si="254"/>
        <v>3.3925885119497429E-2</v>
      </c>
      <c r="BL254" s="8">
        <f>BL$3*temperature!$I364+BL$4*temperature!$I364^2</f>
        <v>-70.148662595895104</v>
      </c>
      <c r="BM254" s="8">
        <f>BM$3*temperature!$I364+BM$4*temperature!$I364^2</f>
        <v>-57.142085156899228</v>
      </c>
      <c r="BN254" s="8">
        <f>BN$3*temperature!$I364+BN$4*temperature!$I364^2</f>
        <v>-47.012960400141999</v>
      </c>
      <c r="BO254" s="8"/>
      <c r="BP254" s="8"/>
      <c r="BQ254" s="8"/>
    </row>
    <row r="255" spans="1:69" x14ac:dyDescent="0.3">
      <c r="A255">
        <f t="shared" si="261"/>
        <v>2209</v>
      </c>
      <c r="B255" s="4">
        <f t="shared" si="262"/>
        <v>1165.4024439402031</v>
      </c>
      <c r="C255" s="4">
        <f t="shared" si="263"/>
        <v>2964.1537178976851</v>
      </c>
      <c r="D255" s="4">
        <f t="shared" si="264"/>
        <v>4369.9076180339653</v>
      </c>
      <c r="E255" s="11">
        <f t="shared" si="265"/>
        <v>1.5157424880077635E-7</v>
      </c>
      <c r="F255" s="11">
        <f t="shared" si="266"/>
        <v>2.9861143402163779E-7</v>
      </c>
      <c r="G255" s="11">
        <f t="shared" si="267"/>
        <v>6.0960462030793871E-7</v>
      </c>
      <c r="H255" s="4">
        <f t="shared" si="268"/>
        <v>369388.87752210262</v>
      </c>
      <c r="I255" s="4">
        <f t="shared" si="269"/>
        <v>159371.17031353846</v>
      </c>
      <c r="J255" s="4">
        <f t="shared" si="270"/>
        <v>55427.835664572041</v>
      </c>
      <c r="K255" s="4">
        <f t="shared" si="271"/>
        <v>316962.50462046912</v>
      </c>
      <c r="L255" s="4">
        <f t="shared" si="272"/>
        <v>53766.162446720831</v>
      </c>
      <c r="M255" s="4">
        <f t="shared" si="273"/>
        <v>12683.983394941697</v>
      </c>
      <c r="N255" s="11">
        <f t="shared" si="274"/>
        <v>3.5849179620417448E-3</v>
      </c>
      <c r="O255" s="11">
        <f t="shared" si="275"/>
        <v>4.5151456399390444E-3</v>
      </c>
      <c r="P255" s="11">
        <f t="shared" si="276"/>
        <v>4.0962814653879853E-3</v>
      </c>
      <c r="Q255" s="4">
        <f t="shared" si="277"/>
        <v>6066.3388621095955</v>
      </c>
      <c r="R255" s="4">
        <f t="shared" si="278"/>
        <v>8336.1202279325134</v>
      </c>
      <c r="S255" s="4">
        <f t="shared" si="279"/>
        <v>5191.4462161923284</v>
      </c>
      <c r="T255" s="4">
        <f t="shared" si="280"/>
        <v>16.422635415563136</v>
      </c>
      <c r="U255" s="4">
        <f t="shared" si="281"/>
        <v>52.306324986711644</v>
      </c>
      <c r="V255" s="4">
        <f t="shared" si="282"/>
        <v>93.661355417320735</v>
      </c>
      <c r="W255" s="11">
        <f t="shared" si="283"/>
        <v>-1.0734613539272964E-2</v>
      </c>
      <c r="X255" s="11">
        <f t="shared" si="284"/>
        <v>-1.217998157191269E-2</v>
      </c>
      <c r="Y255" s="11">
        <f t="shared" si="285"/>
        <v>-9.7425357312937999E-3</v>
      </c>
      <c r="Z255" s="4">
        <f t="shared" si="298"/>
        <v>5045.538023722479</v>
      </c>
      <c r="AA255" s="4">
        <f t="shared" si="299"/>
        <v>20500.561219172439</v>
      </c>
      <c r="AB255" s="4">
        <f t="shared" si="300"/>
        <v>68199.166698746762</v>
      </c>
      <c r="AC255" s="12">
        <f t="shared" si="286"/>
        <v>1.0321856951115107</v>
      </c>
      <c r="AD255" s="12">
        <f t="shared" si="287"/>
        <v>3.0503258535250515</v>
      </c>
      <c r="AE255" s="12">
        <f t="shared" si="288"/>
        <v>16.327679627505532</v>
      </c>
      <c r="AF255" s="11">
        <f t="shared" si="289"/>
        <v>-4.0504037456468023E-3</v>
      </c>
      <c r="AG255" s="11">
        <f t="shared" si="290"/>
        <v>2.9673830763510267E-4</v>
      </c>
      <c r="AH255" s="11">
        <f t="shared" si="291"/>
        <v>9.7937136394747881E-3</v>
      </c>
      <c r="AI255" s="1">
        <f t="shared" si="255"/>
        <v>710862.94534506346</v>
      </c>
      <c r="AJ255" s="1">
        <f t="shared" si="256"/>
        <v>303734.90097570448</v>
      </c>
      <c r="AK255" s="1">
        <f t="shared" si="257"/>
        <v>106096.86055930841</v>
      </c>
      <c r="AL255" s="10">
        <f t="shared" si="292"/>
        <v>88.244279420982977</v>
      </c>
      <c r="AM255" s="10">
        <f t="shared" si="293"/>
        <v>21.386066171807617</v>
      </c>
      <c r="AN255" s="10">
        <f t="shared" si="294"/>
        <v>6.7289960120947168</v>
      </c>
      <c r="AO255" s="7">
        <f t="shared" si="295"/>
        <v>2.7907182632940946E-3</v>
      </c>
      <c r="AP255" s="7">
        <f t="shared" si="296"/>
        <v>3.5155689694835409E-3</v>
      </c>
      <c r="AQ255" s="7">
        <f t="shared" si="297"/>
        <v>3.1890646297260501E-3</v>
      </c>
      <c r="AR255" s="1">
        <f t="shared" ref="AR255:AR318" si="303">AL255*AI255^$AR$5*B255^(1-$AR$5)*(1-BB254)</f>
        <v>369388.87752210262</v>
      </c>
      <c r="AS255" s="1">
        <f t="shared" si="301"/>
        <v>159371.17031353846</v>
      </c>
      <c r="AT255" s="1">
        <f t="shared" si="302"/>
        <v>55427.835664572041</v>
      </c>
      <c r="AU255" s="1">
        <f t="shared" si="258"/>
        <v>73877.775504420526</v>
      </c>
      <c r="AV255" s="1">
        <f t="shared" si="259"/>
        <v>31874.234062707692</v>
      </c>
      <c r="AW255" s="1">
        <f t="shared" si="260"/>
        <v>11085.56713291441</v>
      </c>
      <c r="AX255">
        <v>0.2</v>
      </c>
      <c r="AY255">
        <v>0.2</v>
      </c>
      <c r="AZ255">
        <v>0.2</v>
      </c>
      <c r="BA255">
        <f t="shared" si="244"/>
        <v>0.2</v>
      </c>
      <c r="BB255">
        <f t="shared" si="250"/>
        <v>4.000000000000001E-3</v>
      </c>
      <c r="BC255">
        <f t="shared" si="245"/>
        <v>4.000000000000001E-3</v>
      </c>
      <c r="BD255">
        <f t="shared" si="246"/>
        <v>4.000000000000001E-3</v>
      </c>
      <c r="BE255">
        <f t="shared" si="247"/>
        <v>1477.5555100884108</v>
      </c>
      <c r="BF255">
        <f t="shared" si="248"/>
        <v>637.484681254154</v>
      </c>
      <c r="BG255">
        <f t="shared" si="249"/>
        <v>221.71134265828823</v>
      </c>
      <c r="BH255">
        <f t="shared" si="251"/>
        <v>2928.4399466249688</v>
      </c>
      <c r="BI255">
        <f t="shared" si="252"/>
        <v>310.95962419700419</v>
      </c>
      <c r="BJ255">
        <f t="shared" si="253"/>
        <v>32.509391740465716</v>
      </c>
      <c r="BK255" s="7">
        <f t="shared" si="254"/>
        <v>3.3886837015357746E-2</v>
      </c>
      <c r="BL255" s="8">
        <f>BL$3*temperature!$I365+BL$4*temperature!$I365^2</f>
        <v>-70.790676451910315</v>
      </c>
      <c r="BM255" s="8">
        <f>BM$3*temperature!$I365+BM$4*temperature!$I365^2</f>
        <v>-57.635185911694052</v>
      </c>
      <c r="BN255" s="8">
        <f>BN$3*temperature!$I365+BN$4*temperature!$I365^2</f>
        <v>-47.394547581996363</v>
      </c>
      <c r="BO255" s="8"/>
      <c r="BP255" s="8"/>
      <c r="BQ255" s="8"/>
    </row>
    <row r="256" spans="1:69" x14ac:dyDescent="0.3">
      <c r="A256">
        <f t="shared" si="261"/>
        <v>2210</v>
      </c>
      <c r="B256" s="4">
        <f t="shared" si="262"/>
        <v>1165.4026117529531</v>
      </c>
      <c r="C256" s="4">
        <f t="shared" si="263"/>
        <v>2964.1545587713681</v>
      </c>
      <c r="D256" s="4">
        <f t="shared" si="264"/>
        <v>4369.9101487540456</v>
      </c>
      <c r="E256" s="11">
        <f t="shared" si="265"/>
        <v>1.4399553636073751E-7</v>
      </c>
      <c r="F256" s="11">
        <f t="shared" si="266"/>
        <v>2.8368086232055587E-7</v>
      </c>
      <c r="G256" s="11">
        <f t="shared" si="267"/>
        <v>5.7912438929254173E-7</v>
      </c>
      <c r="H256" s="4">
        <f t="shared" si="268"/>
        <v>370699.92748813867</v>
      </c>
      <c r="I256" s="4">
        <f t="shared" si="269"/>
        <v>160083.61041127972</v>
      </c>
      <c r="J256" s="4">
        <f t="shared" si="270"/>
        <v>55652.647099987451</v>
      </c>
      <c r="K256" s="4">
        <f t="shared" si="271"/>
        <v>318087.43497712456</v>
      </c>
      <c r="L256" s="4">
        <f t="shared" si="272"/>
        <v>54006.499066510834</v>
      </c>
      <c r="M256" s="4">
        <f t="shared" si="273"/>
        <v>12735.421371502389</v>
      </c>
      <c r="N256" s="11">
        <f t="shared" si="274"/>
        <v>3.5490959979711523E-3</v>
      </c>
      <c r="O256" s="11">
        <f t="shared" si="275"/>
        <v>4.4700348481847563E-3</v>
      </c>
      <c r="P256" s="11">
        <f t="shared" si="276"/>
        <v>4.0553487779875219E-3</v>
      </c>
      <c r="Q256" s="4">
        <f t="shared" si="277"/>
        <v>6022.5188285869108</v>
      </c>
      <c r="R256" s="4">
        <f t="shared" si="278"/>
        <v>8271.397671946168</v>
      </c>
      <c r="S256" s="4">
        <f t="shared" si="279"/>
        <v>5161.7193694554162</v>
      </c>
      <c r="T256" s="4">
        <f t="shared" si="280"/>
        <v>16.246344771080686</v>
      </c>
      <c r="U256" s="4">
        <f t="shared" si="281"/>
        <v>51.669234912279023</v>
      </c>
      <c r="V256" s="4">
        <f t="shared" si="282"/>
        <v>92.748856315526083</v>
      </c>
      <c r="W256" s="11">
        <f t="shared" si="283"/>
        <v>-1.0734613539272964E-2</v>
      </c>
      <c r="X256" s="11">
        <f t="shared" si="284"/>
        <v>-1.217998157191269E-2</v>
      </c>
      <c r="Y256" s="11">
        <f t="shared" si="285"/>
        <v>-9.7425357312937999E-3</v>
      </c>
      <c r="Z256" s="4">
        <f t="shared" si="298"/>
        <v>4988.9809879113245</v>
      </c>
      <c r="AA256" s="4">
        <f t="shared" si="299"/>
        <v>20348.342781070802</v>
      </c>
      <c r="AB256" s="4">
        <f t="shared" si="300"/>
        <v>68475.542091791387</v>
      </c>
      <c r="AC256" s="12">
        <f t="shared" si="286"/>
        <v>1.028004926305828</v>
      </c>
      <c r="AD256" s="12">
        <f t="shared" si="287"/>
        <v>3.0512310020565621</v>
      </c>
      <c r="AE256" s="12">
        <f t="shared" si="288"/>
        <v>16.487588246174408</v>
      </c>
      <c r="AF256" s="11">
        <f t="shared" si="289"/>
        <v>-4.0504037456468023E-3</v>
      </c>
      <c r="AG256" s="11">
        <f t="shared" si="290"/>
        <v>2.9673830763510267E-4</v>
      </c>
      <c r="AH256" s="11">
        <f t="shared" si="291"/>
        <v>9.7937136394747881E-3</v>
      </c>
      <c r="AI256" s="1">
        <f t="shared" si="255"/>
        <v>713654.4263149777</v>
      </c>
      <c r="AJ256" s="1">
        <f t="shared" si="256"/>
        <v>305235.64494084171</v>
      </c>
      <c r="AK256" s="1">
        <f t="shared" si="257"/>
        <v>106572.74163629198</v>
      </c>
      <c r="AL256" s="10">
        <f t="shared" si="292"/>
        <v>88.488081693972234</v>
      </c>
      <c r="AM256" s="10">
        <f t="shared" si="293"/>
        <v>21.460498520514417</v>
      </c>
      <c r="AN256" s="10">
        <f t="shared" si="294"/>
        <v>6.7502406232386987</v>
      </c>
      <c r="AO256" s="7">
        <f t="shared" si="295"/>
        <v>2.7628110806611535E-3</v>
      </c>
      <c r="AP256" s="7">
        <f t="shared" si="296"/>
        <v>3.4804132797887056E-3</v>
      </c>
      <c r="AQ256" s="7">
        <f t="shared" si="297"/>
        <v>3.1571739834287895E-3</v>
      </c>
      <c r="AR256" s="1">
        <f t="shared" si="303"/>
        <v>370699.92748813867</v>
      </c>
      <c r="AS256" s="1">
        <f t="shared" si="301"/>
        <v>160083.61041127972</v>
      </c>
      <c r="AT256" s="1">
        <f t="shared" si="302"/>
        <v>55652.647099987451</v>
      </c>
      <c r="AU256" s="1">
        <f t="shared" si="258"/>
        <v>74139.985497627742</v>
      </c>
      <c r="AV256" s="1">
        <f t="shared" si="259"/>
        <v>32016.722082255947</v>
      </c>
      <c r="AW256" s="1">
        <f t="shared" si="260"/>
        <v>11130.529419997491</v>
      </c>
      <c r="AX256">
        <v>0.2</v>
      </c>
      <c r="AY256">
        <v>0.2</v>
      </c>
      <c r="AZ256">
        <v>0.2</v>
      </c>
      <c r="BA256">
        <f t="shared" si="244"/>
        <v>0.20000000000000004</v>
      </c>
      <c r="BB256">
        <f t="shared" si="250"/>
        <v>4.000000000000001E-3</v>
      </c>
      <c r="BC256">
        <f t="shared" si="245"/>
        <v>4.000000000000001E-3</v>
      </c>
      <c r="BD256">
        <f t="shared" si="246"/>
        <v>4.000000000000001E-3</v>
      </c>
      <c r="BE256">
        <f t="shared" si="247"/>
        <v>1482.7997099525551</v>
      </c>
      <c r="BF256">
        <f t="shared" si="248"/>
        <v>640.334441645119</v>
      </c>
      <c r="BG256">
        <f t="shared" si="249"/>
        <v>222.61058839994985</v>
      </c>
      <c r="BH256">
        <f t="shared" si="251"/>
        <v>2972.149450048998</v>
      </c>
      <c r="BI256">
        <f t="shared" si="252"/>
        <v>314.68628602069498</v>
      </c>
      <c r="BJ256">
        <f t="shared" si="253"/>
        <v>32.509503627082005</v>
      </c>
      <c r="BK256" s="7">
        <f t="shared" si="254"/>
        <v>3.3848175141775155E-2</v>
      </c>
      <c r="BL256" s="8">
        <f>BL$3*temperature!$I366+BL$4*temperature!$I366^2</f>
        <v>-71.432699995508983</v>
      </c>
      <c r="BM256" s="8">
        <f>BM$3*temperature!$I366+BM$4*temperature!$I366^2</f>
        <v>-58.128213179330373</v>
      </c>
      <c r="BN256" s="8">
        <f>BN$3*temperature!$I366+BN$4*temperature!$I366^2</f>
        <v>-47.776008639328722</v>
      </c>
      <c r="BO256" s="8"/>
      <c r="BP256" s="8"/>
      <c r="BQ256" s="8"/>
    </row>
    <row r="257" spans="1:69" x14ac:dyDescent="0.3">
      <c r="A257">
        <f t="shared" si="261"/>
        <v>2211</v>
      </c>
      <c r="B257" s="4">
        <f t="shared" si="262"/>
        <v>1165.4027711750887</v>
      </c>
      <c r="C257" s="4">
        <f t="shared" si="263"/>
        <v>2964.1553576015936</v>
      </c>
      <c r="D257" s="4">
        <f t="shared" si="264"/>
        <v>4369.9125529395151</v>
      </c>
      <c r="E257" s="11">
        <f t="shared" si="265"/>
        <v>1.3679575954270063E-7</v>
      </c>
      <c r="F257" s="11">
        <f t="shared" si="266"/>
        <v>2.6949681920452804E-7</v>
      </c>
      <c r="G257" s="11">
        <f t="shared" si="267"/>
        <v>5.5016816982791466E-7</v>
      </c>
      <c r="H257" s="4">
        <f t="shared" si="268"/>
        <v>372002.48143359547</v>
      </c>
      <c r="I257" s="4">
        <f t="shared" si="269"/>
        <v>160792.08367793023</v>
      </c>
      <c r="J257" s="4">
        <f t="shared" si="270"/>
        <v>55876.113484611546</v>
      </c>
      <c r="K257" s="4">
        <f t="shared" si="271"/>
        <v>319205.07710694836</v>
      </c>
      <c r="L257" s="4">
        <f t="shared" si="272"/>
        <v>54245.498052447896</v>
      </c>
      <c r="M257" s="4">
        <f t="shared" si="273"/>
        <v>12786.551860637413</v>
      </c>
      <c r="N257" s="11">
        <f t="shared" si="274"/>
        <v>3.5136318097701569E-3</v>
      </c>
      <c r="O257" s="11">
        <f t="shared" si="275"/>
        <v>4.4253745395110844E-3</v>
      </c>
      <c r="P257" s="11">
        <f t="shared" si="276"/>
        <v>4.0148250806555374E-3</v>
      </c>
      <c r="Q257" s="4">
        <f t="shared" si="277"/>
        <v>5978.8039938039783</v>
      </c>
      <c r="R257" s="4">
        <f t="shared" si="278"/>
        <v>8206.8126086575012</v>
      </c>
      <c r="S257" s="4">
        <f t="shared" si="279"/>
        <v>5131.9554594156571</v>
      </c>
      <c r="T257" s="4">
        <f t="shared" si="280"/>
        <v>16.071946538537347</v>
      </c>
      <c r="U257" s="4">
        <f t="shared" si="281"/>
        <v>51.039904583212639</v>
      </c>
      <c r="V257" s="4">
        <f t="shared" si="282"/>
        <v>91.845247268835436</v>
      </c>
      <c r="W257" s="11">
        <f t="shared" si="283"/>
        <v>-1.0734613539272964E-2</v>
      </c>
      <c r="X257" s="11">
        <f t="shared" si="284"/>
        <v>-1.217998157191269E-2</v>
      </c>
      <c r="Y257" s="11">
        <f t="shared" si="285"/>
        <v>-9.7425357312937999E-3</v>
      </c>
      <c r="Z257" s="4">
        <f t="shared" si="298"/>
        <v>4932.8817998767308</v>
      </c>
      <c r="AA257" s="4">
        <f t="shared" si="299"/>
        <v>20196.347257656147</v>
      </c>
      <c r="AB257" s="4">
        <f t="shared" si="300"/>
        <v>68750.23262790947</v>
      </c>
      <c r="AC257" s="12">
        <f t="shared" si="286"/>
        <v>1.0238410913017755</v>
      </c>
      <c r="AD257" s="12">
        <f t="shared" si="287"/>
        <v>3.0521364191803162</v>
      </c>
      <c r="AE257" s="12">
        <f t="shared" si="288"/>
        <v>16.64906296406301</v>
      </c>
      <c r="AF257" s="11">
        <f t="shared" si="289"/>
        <v>-4.0504037456468023E-3</v>
      </c>
      <c r="AG257" s="11">
        <f t="shared" si="290"/>
        <v>2.9673830763510267E-4</v>
      </c>
      <c r="AH257" s="11">
        <f t="shared" si="291"/>
        <v>9.7937136394747881E-3</v>
      </c>
      <c r="AI257" s="1">
        <f t="shared" si="255"/>
        <v>716428.96918110771</v>
      </c>
      <c r="AJ257" s="1">
        <f t="shared" si="256"/>
        <v>306728.80252901348</v>
      </c>
      <c r="AK257" s="1">
        <f t="shared" si="257"/>
        <v>107045.99689266027</v>
      </c>
      <c r="AL257" s="10">
        <f t="shared" si="292"/>
        <v>88.730112788056687</v>
      </c>
      <c r="AM257" s="10">
        <f t="shared" si="293"/>
        <v>21.534443010515684</v>
      </c>
      <c r="AN257" s="10">
        <f t="shared" si="294"/>
        <v>6.7713391904754969</v>
      </c>
      <c r="AO257" s="7">
        <f t="shared" si="295"/>
        <v>2.7351829698545418E-3</v>
      </c>
      <c r="AP257" s="7">
        <f t="shared" si="296"/>
        <v>3.4456091469908185E-3</v>
      </c>
      <c r="AQ257" s="7">
        <f t="shared" si="297"/>
        <v>3.1256022435945017E-3</v>
      </c>
      <c r="AR257" s="1">
        <f t="shared" si="303"/>
        <v>372002.48143359547</v>
      </c>
      <c r="AS257" s="1">
        <f t="shared" si="301"/>
        <v>160792.08367793023</v>
      </c>
      <c r="AT257" s="1">
        <f t="shared" si="302"/>
        <v>55876.113484611546</v>
      </c>
      <c r="AU257" s="1">
        <f t="shared" si="258"/>
        <v>74400.496286719092</v>
      </c>
      <c r="AV257" s="1">
        <f t="shared" si="259"/>
        <v>32158.416735586048</v>
      </c>
      <c r="AW257" s="1">
        <f t="shared" si="260"/>
        <v>11175.22269692231</v>
      </c>
      <c r="AX257">
        <v>0.2</v>
      </c>
      <c r="AY257">
        <v>0.2</v>
      </c>
      <c r="AZ257">
        <v>0.2</v>
      </c>
      <c r="BA257">
        <f t="shared" si="244"/>
        <v>0.19999999999999998</v>
      </c>
      <c r="BB257">
        <f t="shared" si="250"/>
        <v>4.000000000000001E-3</v>
      </c>
      <c r="BC257">
        <f t="shared" si="245"/>
        <v>4.000000000000001E-3</v>
      </c>
      <c r="BD257">
        <f t="shared" si="246"/>
        <v>4.000000000000001E-3</v>
      </c>
      <c r="BE257">
        <f t="shared" si="247"/>
        <v>1488.0099257343823</v>
      </c>
      <c r="BF257">
        <f t="shared" si="248"/>
        <v>643.16833471172106</v>
      </c>
      <c r="BG257">
        <f t="shared" si="249"/>
        <v>223.50445393844623</v>
      </c>
      <c r="BH257">
        <f t="shared" si="251"/>
        <v>3016.5124284380104</v>
      </c>
      <c r="BI257">
        <f t="shared" si="252"/>
        <v>318.45775204122867</v>
      </c>
      <c r="BJ257">
        <f t="shared" si="253"/>
        <v>32.509628752545275</v>
      </c>
      <c r="BK257" s="7">
        <f t="shared" si="254"/>
        <v>3.3809895726918809E-2</v>
      </c>
      <c r="BL257" s="8">
        <f>BL$3*temperature!$I367+BL$4*temperature!$I367^2</f>
        <v>-72.074712378687565</v>
      </c>
      <c r="BM257" s="8">
        <f>BM$3*temperature!$I367+BM$4*temperature!$I367^2</f>
        <v>-58.621151984839344</v>
      </c>
      <c r="BN257" s="8">
        <f>BN$3*temperature!$I367+BN$4*temperature!$I367^2</f>
        <v>-48.157332871514797</v>
      </c>
      <c r="BO257" s="8"/>
      <c r="BP257" s="8"/>
      <c r="BQ257" s="8"/>
    </row>
    <row r="258" spans="1:69" x14ac:dyDescent="0.3">
      <c r="A258">
        <f t="shared" si="261"/>
        <v>2212</v>
      </c>
      <c r="B258" s="4">
        <f t="shared" si="262"/>
        <v>1165.402922626138</v>
      </c>
      <c r="C258" s="4">
        <f t="shared" si="263"/>
        <v>2964.156116490512</v>
      </c>
      <c r="D258" s="4">
        <f t="shared" si="264"/>
        <v>4369.914836916967</v>
      </c>
      <c r="E258" s="11">
        <f t="shared" si="265"/>
        <v>1.299559715655656E-7</v>
      </c>
      <c r="F258" s="11">
        <f t="shared" si="266"/>
        <v>2.5602197824430163E-7</v>
      </c>
      <c r="G258" s="11">
        <f t="shared" si="267"/>
        <v>5.2265976133651891E-7</v>
      </c>
      <c r="H258" s="4">
        <f t="shared" si="268"/>
        <v>373296.54869625048</v>
      </c>
      <c r="I258" s="4">
        <f t="shared" si="269"/>
        <v>161496.58090442829</v>
      </c>
      <c r="J258" s="4">
        <f t="shared" si="270"/>
        <v>56098.233944001433</v>
      </c>
      <c r="K258" s="4">
        <f t="shared" si="271"/>
        <v>320315.43893425114</v>
      </c>
      <c r="L258" s="4">
        <f t="shared" si="272"/>
        <v>54483.15627033716</v>
      </c>
      <c r="M258" s="4">
        <f t="shared" si="273"/>
        <v>12837.37464860516</v>
      </c>
      <c r="N258" s="11">
        <f t="shared" si="274"/>
        <v>3.4785218247976868E-3</v>
      </c>
      <c r="O258" s="11">
        <f t="shared" si="275"/>
        <v>4.3811602146133222E-3</v>
      </c>
      <c r="P258" s="11">
        <f t="shared" si="276"/>
        <v>3.9747062790400634E-3</v>
      </c>
      <c r="Q258" s="4">
        <f t="shared" si="277"/>
        <v>5935.1987629429477</v>
      </c>
      <c r="R258" s="4">
        <f t="shared" si="278"/>
        <v>8142.3732922026838</v>
      </c>
      <c r="S258" s="4">
        <f t="shared" si="279"/>
        <v>5102.159153865362</v>
      </c>
      <c r="T258" s="4">
        <f t="shared" si="280"/>
        <v>15.899420403622292</v>
      </c>
      <c r="U258" s="4">
        <f t="shared" si="281"/>
        <v>50.418239485956924</v>
      </c>
      <c r="V258" s="4">
        <f t="shared" si="282"/>
        <v>90.950441665569286</v>
      </c>
      <c r="W258" s="11">
        <f t="shared" si="283"/>
        <v>-1.0734613539272964E-2</v>
      </c>
      <c r="X258" s="11">
        <f t="shared" si="284"/>
        <v>-1.217998157191269E-2</v>
      </c>
      <c r="Y258" s="11">
        <f t="shared" si="285"/>
        <v>-9.7425357312937999E-3</v>
      </c>
      <c r="Z258" s="4">
        <f t="shared" si="298"/>
        <v>4877.2410289169056</v>
      </c>
      <c r="AA258" s="4">
        <f t="shared" si="299"/>
        <v>20044.595553503521</v>
      </c>
      <c r="AB258" s="4">
        <f t="shared" si="300"/>
        <v>69023.237198083647</v>
      </c>
      <c r="AC258" s="12">
        <f t="shared" si="286"/>
        <v>1.0196941215106197</v>
      </c>
      <c r="AD258" s="12">
        <f t="shared" si="287"/>
        <v>3.053042104976015</v>
      </c>
      <c r="AE258" s="12">
        <f t="shared" si="288"/>
        <v>16.812119119098629</v>
      </c>
      <c r="AF258" s="11">
        <f t="shared" si="289"/>
        <v>-4.0504037456468023E-3</v>
      </c>
      <c r="AG258" s="11">
        <f t="shared" si="290"/>
        <v>2.9673830763510267E-4</v>
      </c>
      <c r="AH258" s="11">
        <f t="shared" si="291"/>
        <v>9.7937136394747881E-3</v>
      </c>
      <c r="AI258" s="1">
        <f t="shared" si="255"/>
        <v>719186.56854971603</v>
      </c>
      <c r="AJ258" s="1">
        <f t="shared" si="256"/>
        <v>308214.3390116982</v>
      </c>
      <c r="AK258" s="1">
        <f t="shared" si="257"/>
        <v>107516.61990031657</v>
      </c>
      <c r="AL258" s="10">
        <f t="shared" si="292"/>
        <v>88.970378950533743</v>
      </c>
      <c r="AM258" s="10">
        <f t="shared" si="293"/>
        <v>21.607900291589946</v>
      </c>
      <c r="AN258" s="10">
        <f t="shared" si="294"/>
        <v>6.7922920583117277</v>
      </c>
      <c r="AO258" s="7">
        <f t="shared" si="295"/>
        <v>2.7078311401559961E-3</v>
      </c>
      <c r="AP258" s="7">
        <f t="shared" si="296"/>
        <v>3.4111530555209105E-3</v>
      </c>
      <c r="AQ258" s="7">
        <f t="shared" si="297"/>
        <v>3.0943462211585567E-3</v>
      </c>
      <c r="AR258" s="1">
        <f t="shared" si="303"/>
        <v>373296.54869625048</v>
      </c>
      <c r="AS258" s="1">
        <f t="shared" si="301"/>
        <v>161496.58090442829</v>
      </c>
      <c r="AT258" s="1">
        <f t="shared" si="302"/>
        <v>56098.233944001433</v>
      </c>
      <c r="AU258" s="1">
        <f t="shared" si="258"/>
        <v>74659.309739250093</v>
      </c>
      <c r="AV258" s="1">
        <f t="shared" si="259"/>
        <v>32299.31618088566</v>
      </c>
      <c r="AW258" s="1">
        <f t="shared" si="260"/>
        <v>11219.646788800288</v>
      </c>
      <c r="AX258">
        <v>0.2</v>
      </c>
      <c r="AY258">
        <v>0.2</v>
      </c>
      <c r="AZ258">
        <v>0.2</v>
      </c>
      <c r="BA258">
        <f t="shared" si="244"/>
        <v>0.2</v>
      </c>
      <c r="BB258">
        <f t="shared" si="250"/>
        <v>4.000000000000001E-3</v>
      </c>
      <c r="BC258">
        <f t="shared" si="245"/>
        <v>4.000000000000001E-3</v>
      </c>
      <c r="BD258">
        <f t="shared" si="246"/>
        <v>4.000000000000001E-3</v>
      </c>
      <c r="BE258">
        <f t="shared" si="247"/>
        <v>1493.1861947850023</v>
      </c>
      <c r="BF258">
        <f t="shared" si="248"/>
        <v>645.98632361771331</v>
      </c>
      <c r="BG258">
        <f t="shared" si="249"/>
        <v>224.39293577600577</v>
      </c>
      <c r="BH258">
        <f t="shared" si="251"/>
        <v>3061.5386566544075</v>
      </c>
      <c r="BI258">
        <f t="shared" si="252"/>
        <v>322.27456118704464</v>
      </c>
      <c r="BJ258">
        <f t="shared" si="253"/>
        <v>32.50976698355084</v>
      </c>
      <c r="BK258" s="7">
        <f t="shared" si="254"/>
        <v>3.3771995034485885E-2</v>
      </c>
      <c r="BL258" s="8">
        <f>BL$3*temperature!$I368+BL$4*temperature!$I368^2</f>
        <v>-72.716693256277097</v>
      </c>
      <c r="BM258" s="8">
        <f>BM$3*temperature!$I368+BM$4*temperature!$I368^2</f>
        <v>-59.113987727654859</v>
      </c>
      <c r="BN258" s="8">
        <f>BN$3*temperature!$I368+BN$4*temperature!$I368^2</f>
        <v>-48.538509857563668</v>
      </c>
      <c r="BO258" s="8"/>
      <c r="BP258" s="8"/>
      <c r="BQ258" s="8"/>
    </row>
    <row r="259" spans="1:69" x14ac:dyDescent="0.3">
      <c r="A259">
        <f t="shared" si="261"/>
        <v>2213</v>
      </c>
      <c r="B259" s="4">
        <f t="shared" si="262"/>
        <v>1165.4030665046537</v>
      </c>
      <c r="C259" s="4">
        <f t="shared" si="263"/>
        <v>2964.1568374351696</v>
      </c>
      <c r="D259" s="4">
        <f t="shared" si="264"/>
        <v>4369.9170066966808</v>
      </c>
      <c r="E259" s="11">
        <f t="shared" si="265"/>
        <v>1.2345817298728732E-7</v>
      </c>
      <c r="F259" s="11">
        <f t="shared" si="266"/>
        <v>2.4322087933208651E-7</v>
      </c>
      <c r="G259" s="11">
        <f t="shared" si="267"/>
        <v>4.9652677326969291E-7</v>
      </c>
      <c r="H259" s="4">
        <f t="shared" si="268"/>
        <v>374582.13959956542</v>
      </c>
      <c r="I259" s="4">
        <f t="shared" si="269"/>
        <v>162197.09359241839</v>
      </c>
      <c r="J259" s="4">
        <f t="shared" si="270"/>
        <v>56319.007803242253</v>
      </c>
      <c r="K259" s="4">
        <f t="shared" si="271"/>
        <v>321418.5292330099</v>
      </c>
      <c r="L259" s="4">
        <f t="shared" si="272"/>
        <v>54719.470826909601</v>
      </c>
      <c r="M259" s="4">
        <f t="shared" si="273"/>
        <v>12887.889567910825</v>
      </c>
      <c r="N259" s="11">
        <f t="shared" si="274"/>
        <v>3.4437625062000432E-3</v>
      </c>
      <c r="O259" s="11">
        <f t="shared" si="275"/>
        <v>4.3373874193317619E-3</v>
      </c>
      <c r="P259" s="11">
        <f t="shared" si="276"/>
        <v>3.9349883203068092E-3</v>
      </c>
      <c r="Q259" s="4">
        <f t="shared" si="277"/>
        <v>5891.7074310693606</v>
      </c>
      <c r="R259" s="4">
        <f t="shared" si="278"/>
        <v>8078.0877719203563</v>
      </c>
      <c r="S259" s="4">
        <f t="shared" si="279"/>
        <v>5072.3350409568193</v>
      </c>
      <c r="T259" s="4">
        <f t="shared" si="280"/>
        <v>15.728746270090975</v>
      </c>
      <c r="U259" s="4">
        <f t="shared" si="281"/>
        <v>49.804146258129691</v>
      </c>
      <c r="V259" s="4">
        <f t="shared" si="282"/>
        <v>90.064353737865531</v>
      </c>
      <c r="W259" s="11">
        <f t="shared" si="283"/>
        <v>-1.0734613539272964E-2</v>
      </c>
      <c r="X259" s="11">
        <f t="shared" si="284"/>
        <v>-1.217998157191269E-2</v>
      </c>
      <c r="Y259" s="11">
        <f t="shared" si="285"/>
        <v>-9.7425357312937999E-3</v>
      </c>
      <c r="Z259" s="4">
        <f t="shared" si="298"/>
        <v>4822.0591132379359</v>
      </c>
      <c r="AA259" s="4">
        <f t="shared" si="299"/>
        <v>19893.108092509934</v>
      </c>
      <c r="AB259" s="4">
        <f t="shared" si="300"/>
        <v>69294.554944301795</v>
      </c>
      <c r="AC259" s="12">
        <f t="shared" si="286"/>
        <v>1.0155639486214389</v>
      </c>
      <c r="AD259" s="12">
        <f t="shared" si="287"/>
        <v>3.0539480595233841</v>
      </c>
      <c r="AE259" s="12">
        <f t="shared" si="288"/>
        <v>16.97677219942382</v>
      </c>
      <c r="AF259" s="11">
        <f t="shared" si="289"/>
        <v>-4.0504037456468023E-3</v>
      </c>
      <c r="AG259" s="11">
        <f t="shared" si="290"/>
        <v>2.9673830763510267E-4</v>
      </c>
      <c r="AH259" s="11">
        <f t="shared" si="291"/>
        <v>9.7937136394747881E-3</v>
      </c>
      <c r="AI259" s="1">
        <f t="shared" si="255"/>
        <v>721927.22143399459</v>
      </c>
      <c r="AJ259" s="1">
        <f t="shared" si="256"/>
        <v>309692.22129141405</v>
      </c>
      <c r="AK259" s="1">
        <f t="shared" si="257"/>
        <v>107984.6046990852</v>
      </c>
      <c r="AL259" s="10">
        <f t="shared" si="292"/>
        <v>89.208886545580739</v>
      </c>
      <c r="AM259" s="10">
        <f t="shared" si="293"/>
        <v>21.680871068141961</v>
      </c>
      <c r="AN259" s="10">
        <f t="shared" si="294"/>
        <v>6.8130995845427327</v>
      </c>
      <c r="AO259" s="7">
        <f t="shared" si="295"/>
        <v>2.680752828754436E-3</v>
      </c>
      <c r="AP259" s="7">
        <f t="shared" si="296"/>
        <v>3.3770415249657014E-3</v>
      </c>
      <c r="AQ259" s="7">
        <f t="shared" si="297"/>
        <v>3.063402758946971E-3</v>
      </c>
      <c r="AR259" s="1">
        <f t="shared" si="303"/>
        <v>374582.13959956542</v>
      </c>
      <c r="AS259" s="1">
        <f t="shared" si="301"/>
        <v>162197.09359241839</v>
      </c>
      <c r="AT259" s="1">
        <f t="shared" si="302"/>
        <v>56319.007803242253</v>
      </c>
      <c r="AU259" s="1">
        <f t="shared" si="258"/>
        <v>74916.427919913083</v>
      </c>
      <c r="AV259" s="1">
        <f t="shared" si="259"/>
        <v>32439.418718483677</v>
      </c>
      <c r="AW259" s="1">
        <f t="shared" si="260"/>
        <v>11263.801560648451</v>
      </c>
      <c r="AX259">
        <v>0.2</v>
      </c>
      <c r="AY259">
        <v>0.2</v>
      </c>
      <c r="AZ259">
        <v>0.2</v>
      </c>
      <c r="BA259">
        <f t="shared" si="244"/>
        <v>0.2</v>
      </c>
      <c r="BB259">
        <f t="shared" si="250"/>
        <v>4.000000000000001E-3</v>
      </c>
      <c r="BC259">
        <f t="shared" si="245"/>
        <v>4.000000000000001E-3</v>
      </c>
      <c r="BD259">
        <f t="shared" si="246"/>
        <v>4.000000000000001E-3</v>
      </c>
      <c r="BE259">
        <f t="shared" si="247"/>
        <v>1498.328558398262</v>
      </c>
      <c r="BF259">
        <f t="shared" si="248"/>
        <v>648.78837436967365</v>
      </c>
      <c r="BG259">
        <f t="shared" si="249"/>
        <v>225.27603121296906</v>
      </c>
      <c r="BH259">
        <f t="shared" si="251"/>
        <v>3107.238055802593</v>
      </c>
      <c r="BI259">
        <f t="shared" si="252"/>
        <v>326.13725887004694</v>
      </c>
      <c r="BJ259">
        <f t="shared" si="253"/>
        <v>32.509918188239105</v>
      </c>
      <c r="BK259" s="7">
        <f t="shared" si="254"/>
        <v>3.3734469363413594E-2</v>
      </c>
      <c r="BL259" s="8">
        <f>BL$3*temperature!$I369+BL$4*temperature!$I369^2</f>
        <v>-73.35862277786471</v>
      </c>
      <c r="BM259" s="8">
        <f>BM$3*temperature!$I369+BM$4*temperature!$I369^2</f>
        <v>-59.606706175428513</v>
      </c>
      <c r="BN259" s="8">
        <f>BN$3*temperature!$I369+BN$4*temperature!$I369^2</f>
        <v>-48.919529451348438</v>
      </c>
      <c r="BO259" s="8"/>
      <c r="BP259" s="8"/>
      <c r="BQ259" s="8"/>
    </row>
    <row r="260" spans="1:69" x14ac:dyDescent="0.3">
      <c r="A260">
        <f t="shared" si="261"/>
        <v>2214</v>
      </c>
      <c r="B260" s="4">
        <f t="shared" si="262"/>
        <v>1165.4032031892605</v>
      </c>
      <c r="C260" s="4">
        <f t="shared" si="263"/>
        <v>2964.15752233276</v>
      </c>
      <c r="D260" s="4">
        <f t="shared" si="264"/>
        <v>4369.9190679884323</v>
      </c>
      <c r="E260" s="11">
        <f t="shared" si="265"/>
        <v>1.1728526433792295E-7</v>
      </c>
      <c r="F260" s="11">
        <f t="shared" si="266"/>
        <v>2.3105983536548216E-7</v>
      </c>
      <c r="G260" s="11">
        <f t="shared" si="267"/>
        <v>4.7170043460620825E-7</v>
      </c>
      <c r="H260" s="4">
        <f t="shared" si="268"/>
        <v>375859.26543200552</v>
      </c>
      <c r="I260" s="4">
        <f t="shared" si="269"/>
        <v>162893.6139432273</v>
      </c>
      <c r="J260" s="4">
        <f t="shared" si="270"/>
        <v>56538.434583458307</v>
      </c>
      <c r="K260" s="4">
        <f t="shared" si="271"/>
        <v>322514.35760895733</v>
      </c>
      <c r="L260" s="4">
        <f t="shared" si="272"/>
        <v>54954.439066056038</v>
      </c>
      <c r="M260" s="4">
        <f t="shared" si="273"/>
        <v>12938.096496483666</v>
      </c>
      <c r="N260" s="11">
        <f t="shared" si="274"/>
        <v>3.4093503525212121E-3</v>
      </c>
      <c r="O260" s="11">
        <f t="shared" si="275"/>
        <v>4.2940517442080495E-3</v>
      </c>
      <c r="P260" s="11">
        <f t="shared" si="276"/>
        <v>3.8956671926992925E-3</v>
      </c>
      <c r="Q260" s="4">
        <f t="shared" si="277"/>
        <v>5848.3341843878197</v>
      </c>
      <c r="R260" s="4">
        <f t="shared" si="278"/>
        <v>8013.9638944394483</v>
      </c>
      <c r="S260" s="4">
        <f t="shared" si="279"/>
        <v>5042.4876295662452</v>
      </c>
      <c r="T260" s="4">
        <f t="shared" si="280"/>
        <v>15.559904257424266</v>
      </c>
      <c r="U260" s="4">
        <f t="shared" si="281"/>
        <v>49.197532674500827</v>
      </c>
      <c r="V260" s="4">
        <f t="shared" si="282"/>
        <v>89.186898553458491</v>
      </c>
      <c r="W260" s="11">
        <f t="shared" si="283"/>
        <v>-1.0734613539272964E-2</v>
      </c>
      <c r="X260" s="11">
        <f t="shared" si="284"/>
        <v>-1.217998157191269E-2</v>
      </c>
      <c r="Y260" s="11">
        <f t="shared" si="285"/>
        <v>-9.7425357312937999E-3</v>
      </c>
      <c r="Z260" s="4">
        <f t="shared" si="298"/>
        <v>4767.3363632885339</v>
      </c>
      <c r="AA260" s="4">
        <f t="shared" si="299"/>
        <v>19741.904822168457</v>
      </c>
      <c r="AB260" s="4">
        <f t="shared" si="300"/>
        <v>69564.185255176548</v>
      </c>
      <c r="AC260" s="12">
        <f t="shared" si="286"/>
        <v>1.0114505045999989</v>
      </c>
      <c r="AD260" s="12">
        <f t="shared" si="287"/>
        <v>3.0548542829021725</v>
      </c>
      <c r="AE260" s="12">
        <f t="shared" si="288"/>
        <v>17.143037844867575</v>
      </c>
      <c r="AF260" s="11">
        <f t="shared" si="289"/>
        <v>-4.0504037456468023E-3</v>
      </c>
      <c r="AG260" s="11">
        <f t="shared" si="290"/>
        <v>2.9673830763510267E-4</v>
      </c>
      <c r="AH260" s="11">
        <f t="shared" si="291"/>
        <v>9.7937136394747881E-3</v>
      </c>
      <c r="AI260" s="1">
        <f t="shared" si="255"/>
        <v>724650.92721050826</v>
      </c>
      <c r="AJ260" s="1">
        <f t="shared" si="256"/>
        <v>311162.41788075631</v>
      </c>
      <c r="AK260" s="1">
        <f t="shared" si="257"/>
        <v>108449.94578982514</v>
      </c>
      <c r="AL260" s="10">
        <f t="shared" si="292"/>
        <v>89.445642050788265</v>
      </c>
      <c r="AM260" s="10">
        <f t="shared" si="293"/>
        <v>21.753356098017559</v>
      </c>
      <c r="AN260" s="10">
        <f t="shared" si="294"/>
        <v>6.8337621399263595</v>
      </c>
      <c r="AO260" s="7">
        <f t="shared" si="295"/>
        <v>2.6539453004668914E-3</v>
      </c>
      <c r="AP260" s="7">
        <f t="shared" si="296"/>
        <v>3.3432711097160445E-3</v>
      </c>
      <c r="AQ260" s="7">
        <f t="shared" si="297"/>
        <v>3.0327687313575014E-3</v>
      </c>
      <c r="AR260" s="1">
        <f t="shared" si="303"/>
        <v>375859.26543200552</v>
      </c>
      <c r="AS260" s="1">
        <f t="shared" si="301"/>
        <v>162893.6139432273</v>
      </c>
      <c r="AT260" s="1">
        <f t="shared" si="302"/>
        <v>56538.434583458307</v>
      </c>
      <c r="AU260" s="1">
        <f t="shared" si="258"/>
        <v>75171.853086401112</v>
      </c>
      <c r="AV260" s="1">
        <f t="shared" si="259"/>
        <v>32578.722788645464</v>
      </c>
      <c r="AW260" s="1">
        <f t="shared" si="260"/>
        <v>11307.686916691662</v>
      </c>
      <c r="AX260">
        <v>0.2</v>
      </c>
      <c r="AY260">
        <v>0.2</v>
      </c>
      <c r="AZ260">
        <v>0.2</v>
      </c>
      <c r="BA260">
        <f t="shared" si="244"/>
        <v>0.20000000000000004</v>
      </c>
      <c r="BB260">
        <f t="shared" si="250"/>
        <v>4.000000000000001E-3</v>
      </c>
      <c r="BC260">
        <f t="shared" si="245"/>
        <v>4.000000000000001E-3</v>
      </c>
      <c r="BD260">
        <f t="shared" si="246"/>
        <v>4.000000000000001E-3</v>
      </c>
      <c r="BE260">
        <f t="shared" si="247"/>
        <v>1503.4370617280224</v>
      </c>
      <c r="BF260">
        <f t="shared" si="248"/>
        <v>651.57445577290935</v>
      </c>
      <c r="BG260">
        <f t="shared" si="249"/>
        <v>226.15373833383327</v>
      </c>
      <c r="BH260">
        <f t="shared" si="251"/>
        <v>3153.620695416892</v>
      </c>
      <c r="BI260">
        <f t="shared" si="252"/>
        <v>330.0463970635941</v>
      </c>
      <c r="BJ260">
        <f t="shared" si="253"/>
        <v>32.510082236175442</v>
      </c>
      <c r="BK260" s="7">
        <f t="shared" si="254"/>
        <v>3.3697315047586968E-2</v>
      </c>
      <c r="BL260" s="8">
        <f>BL$3*temperature!$I370+BL$4*temperature!$I370^2</f>
        <v>-74.000481579724635</v>
      </c>
      <c r="BM260" s="8">
        <f>BM$3*temperature!$I370+BM$4*temperature!$I370^2</f>
        <v>-60.099293457857854</v>
      </c>
      <c r="BN260" s="8">
        <f>BN$3*temperature!$I370+BN$4*temperature!$I370^2</f>
        <v>-49.300381776852099</v>
      </c>
      <c r="BO260" s="8"/>
      <c r="BP260" s="8"/>
      <c r="BQ260" s="8"/>
    </row>
    <row r="261" spans="1:69" x14ac:dyDescent="0.3">
      <c r="A261">
        <f t="shared" si="261"/>
        <v>2215</v>
      </c>
      <c r="B261" s="4">
        <f t="shared" si="262"/>
        <v>1165.4033330396521</v>
      </c>
      <c r="C261" s="4">
        <f t="shared" si="263"/>
        <v>2964.1581729856216</v>
      </c>
      <c r="D261" s="4">
        <f t="shared" si="264"/>
        <v>4369.9210262165188</v>
      </c>
      <c r="E261" s="11">
        <f t="shared" si="265"/>
        <v>1.114210011210268E-7</v>
      </c>
      <c r="F261" s="11">
        <f t="shared" si="266"/>
        <v>2.1950684359720804E-7</v>
      </c>
      <c r="G261" s="11">
        <f t="shared" si="267"/>
        <v>4.4811541287589782E-7</v>
      </c>
      <c r="H261" s="4">
        <f t="shared" si="268"/>
        <v>377127.93842653907</v>
      </c>
      <c r="I261" s="4">
        <f t="shared" si="269"/>
        <v>163586.13484684975</v>
      </c>
      <c r="J261" s="4">
        <f t="shared" si="270"/>
        <v>56756.513998337323</v>
      </c>
      <c r="K261" s="4">
        <f t="shared" si="271"/>
        <v>323602.93448183191</v>
      </c>
      <c r="L261" s="4">
        <f t="shared" si="272"/>
        <v>55188.05856506608</v>
      </c>
      <c r="M261" s="4">
        <f t="shared" si="273"/>
        <v>12987.995356858235</v>
      </c>
      <c r="N261" s="11">
        <f t="shared" si="274"/>
        <v>3.3752818973549203E-3</v>
      </c>
      <c r="O261" s="11">
        <f t="shared" si="275"/>
        <v>4.2511488240144502E-3</v>
      </c>
      <c r="P261" s="11">
        <f t="shared" si="276"/>
        <v>3.8567389250907524E-3</v>
      </c>
      <c r="Q261" s="4">
        <f t="shared" si="277"/>
        <v>5805.0831015081394</v>
      </c>
      <c r="R261" s="4">
        <f t="shared" si="278"/>
        <v>7950.0093058038283</v>
      </c>
      <c r="S261" s="4">
        <f t="shared" si="279"/>
        <v>5012.6213496808832</v>
      </c>
      <c r="T261" s="4">
        <f t="shared" si="280"/>
        <v>15.392874698512729</v>
      </c>
      <c r="U261" s="4">
        <f t="shared" si="281"/>
        <v>48.598307633141836</v>
      </c>
      <c r="V261" s="4">
        <f t="shared" si="282"/>
        <v>88.317992007538152</v>
      </c>
      <c r="W261" s="11">
        <f t="shared" si="283"/>
        <v>-1.0734613539272964E-2</v>
      </c>
      <c r="X261" s="11">
        <f t="shared" si="284"/>
        <v>-1.217998157191269E-2</v>
      </c>
      <c r="Y261" s="11">
        <f t="shared" si="285"/>
        <v>-9.7425357312937999E-3</v>
      </c>
      <c r="Z261" s="4">
        <f t="shared" si="298"/>
        <v>4713.0729650528519</v>
      </c>
      <c r="AA261" s="4">
        <f t="shared" si="299"/>
        <v>19591.005217947371</v>
      </c>
      <c r="AB261" s="4">
        <f t="shared" si="300"/>
        <v>69832.127761581665</v>
      </c>
      <c r="AC261" s="12">
        <f t="shared" si="286"/>
        <v>1.0073537216876307</v>
      </c>
      <c r="AD261" s="12">
        <f t="shared" si="287"/>
        <v>3.0557607751921529</v>
      </c>
      <c r="AE261" s="12">
        <f t="shared" si="288"/>
        <v>17.310931848430887</v>
      </c>
      <c r="AF261" s="11">
        <f t="shared" si="289"/>
        <v>-4.0504037456468023E-3</v>
      </c>
      <c r="AG261" s="11">
        <f t="shared" si="290"/>
        <v>2.9673830763510267E-4</v>
      </c>
      <c r="AH261" s="11">
        <f t="shared" si="291"/>
        <v>9.7937136394747881E-3</v>
      </c>
      <c r="AI261" s="1">
        <f t="shared" si="255"/>
        <v>727357.68757585855</v>
      </c>
      <c r="AJ261" s="1">
        <f t="shared" si="256"/>
        <v>312624.8988813262</v>
      </c>
      <c r="AK261" s="1">
        <f t="shared" si="257"/>
        <v>108912.63812753429</v>
      </c>
      <c r="AL261" s="10">
        <f t="shared" si="292"/>
        <v>89.68065205374252</v>
      </c>
      <c r="AM261" s="10">
        <f t="shared" si="293"/>
        <v>21.825356191329611</v>
      </c>
      <c r="AN261" s="10">
        <f t="shared" si="294"/>
        <v>6.8542801078605073</v>
      </c>
      <c r="AO261" s="7">
        <f t="shared" si="295"/>
        <v>2.6274058474622226E-3</v>
      </c>
      <c r="AP261" s="7">
        <f t="shared" si="296"/>
        <v>3.3098383986188838E-3</v>
      </c>
      <c r="AQ261" s="7">
        <f t="shared" si="297"/>
        <v>3.0024410440439263E-3</v>
      </c>
      <c r="AR261" s="1">
        <f t="shared" si="303"/>
        <v>377127.93842653907</v>
      </c>
      <c r="AS261" s="1">
        <f t="shared" si="301"/>
        <v>163586.13484684975</v>
      </c>
      <c r="AT261" s="1">
        <f t="shared" si="302"/>
        <v>56756.513998337323</v>
      </c>
      <c r="AU261" s="1">
        <f t="shared" si="258"/>
        <v>75425.587685307823</v>
      </c>
      <c r="AV261" s="1">
        <f t="shared" si="259"/>
        <v>32717.226969369949</v>
      </c>
      <c r="AW261" s="1">
        <f t="shared" si="260"/>
        <v>11351.302799667465</v>
      </c>
      <c r="AX261">
        <v>0.2</v>
      </c>
      <c r="AY261">
        <v>0.2</v>
      </c>
      <c r="AZ261">
        <v>0.2</v>
      </c>
      <c r="BA261">
        <f t="shared" si="244"/>
        <v>0.2</v>
      </c>
      <c r="BB261">
        <f t="shared" si="250"/>
        <v>4.000000000000001E-3</v>
      </c>
      <c r="BC261">
        <f t="shared" si="245"/>
        <v>4.000000000000001E-3</v>
      </c>
      <c r="BD261">
        <f t="shared" si="246"/>
        <v>4.000000000000001E-3</v>
      </c>
      <c r="BE261">
        <f t="shared" si="247"/>
        <v>1508.5117537061567</v>
      </c>
      <c r="BF261">
        <f t="shared" si="248"/>
        <v>654.3445393873991</v>
      </c>
      <c r="BG261">
        <f t="shared" si="249"/>
        <v>227.02605599334933</v>
      </c>
      <c r="BH261">
        <f t="shared" si="251"/>
        <v>3200.6967956823055</v>
      </c>
      <c r="BI261">
        <f t="shared" si="252"/>
        <v>334.00253438141721</v>
      </c>
      <c r="BJ261">
        <f t="shared" si="253"/>
        <v>32.510258998330045</v>
      </c>
      <c r="BK261" s="7">
        <f t="shared" si="254"/>
        <v>3.3660528455551758E-2</v>
      </c>
      <c r="BL261" s="8">
        <f>BL$3*temperature!$I371+BL$4*temperature!$I371^2</f>
        <v>-74.642250776764968</v>
      </c>
      <c r="BM261" s="8">
        <f>BM$3*temperature!$I371+BM$4*temperature!$I371^2</f>
        <v>-60.591736060532057</v>
      </c>
      <c r="BN261" s="8">
        <f>BN$3*temperature!$I371+BN$4*temperature!$I371^2</f>
        <v>-49.681057223431601</v>
      </c>
      <c r="BO261" s="8"/>
      <c r="BP261" s="8"/>
      <c r="BQ261" s="8"/>
    </row>
    <row r="262" spans="1:69" x14ac:dyDescent="0.3">
      <c r="A262">
        <f t="shared" si="261"/>
        <v>2216</v>
      </c>
      <c r="B262" s="4">
        <f t="shared" si="262"/>
        <v>1165.4034563975379</v>
      </c>
      <c r="C262" s="4">
        <f t="shared" si="263"/>
        <v>2964.158791105976</v>
      </c>
      <c r="D262" s="4">
        <f t="shared" si="264"/>
        <v>4369.9228865340356</v>
      </c>
      <c r="E262" s="11">
        <f t="shared" si="265"/>
        <v>1.0584995106497545E-7</v>
      </c>
      <c r="F262" s="11">
        <f t="shared" si="266"/>
        <v>2.0853150141734763E-7</v>
      </c>
      <c r="G262" s="11">
        <f t="shared" si="267"/>
        <v>4.257096422321029E-7</v>
      </c>
      <c r="H262" s="4">
        <f t="shared" si="268"/>
        <v>378388.17174031778</v>
      </c>
      <c r="I262" s="4">
        <f t="shared" si="269"/>
        <v>164274.64987094939</v>
      </c>
      <c r="J262" s="4">
        <f t="shared" si="270"/>
        <v>56973.245950670098</v>
      </c>
      <c r="K262" s="4">
        <f t="shared" si="271"/>
        <v>324684.27106779016</v>
      </c>
      <c r="L262" s="4">
        <f t="shared" si="272"/>
        <v>55420.327130874066</v>
      </c>
      <c r="M262" s="4">
        <f t="shared" si="273"/>
        <v>13037.586115360014</v>
      </c>
      <c r="N262" s="11">
        <f t="shared" si="274"/>
        <v>3.3415537089913627E-3</v>
      </c>
      <c r="O262" s="11">
        <f t="shared" si="275"/>
        <v>4.2086743372959923E-3</v>
      </c>
      <c r="P262" s="11">
        <f t="shared" si="276"/>
        <v>3.8181995865584906E-3</v>
      </c>
      <c r="Q262" s="4">
        <f t="shared" si="277"/>
        <v>5761.9581547209609</v>
      </c>
      <c r="R262" s="4">
        <f t="shared" si="278"/>
        <v>7886.231453631347</v>
      </c>
      <c r="S262" s="4">
        <f t="shared" si="279"/>
        <v>4982.740552808481</v>
      </c>
      <c r="T262" s="4">
        <f t="shared" si="280"/>
        <v>15.227638137365743</v>
      </c>
      <c r="U262" s="4">
        <f t="shared" si="281"/>
        <v>48.006381141744022</v>
      </c>
      <c r="V262" s="4">
        <f t="shared" si="282"/>
        <v>87.457550814688588</v>
      </c>
      <c r="W262" s="11">
        <f t="shared" si="283"/>
        <v>-1.0734613539272964E-2</v>
      </c>
      <c r="X262" s="11">
        <f t="shared" si="284"/>
        <v>-1.217998157191269E-2</v>
      </c>
      <c r="Y262" s="11">
        <f t="shared" si="285"/>
        <v>-9.7425357312937999E-3</v>
      </c>
      <c r="Z262" s="4">
        <f t="shared" si="298"/>
        <v>4659.2689833010327</v>
      </c>
      <c r="AA262" s="4">
        <f t="shared" si="299"/>
        <v>19440.42828776782</v>
      </c>
      <c r="AB262" s="4">
        <f t="shared" si="300"/>
        <v>70098.382332305671</v>
      </c>
      <c r="AC262" s="12">
        <f t="shared" si="286"/>
        <v>1.0032735324001159</v>
      </c>
      <c r="AD262" s="12">
        <f t="shared" si="287"/>
        <v>3.0566675364731211</v>
      </c>
      <c r="AE262" s="12">
        <f t="shared" si="288"/>
        <v>17.480470157786883</v>
      </c>
      <c r="AF262" s="11">
        <f t="shared" si="289"/>
        <v>-4.0504037456468023E-3</v>
      </c>
      <c r="AG262" s="11">
        <f t="shared" si="290"/>
        <v>2.9673830763510267E-4</v>
      </c>
      <c r="AH262" s="11">
        <f t="shared" si="291"/>
        <v>9.7937136394747881E-3</v>
      </c>
      <c r="AI262" s="1">
        <f t="shared" si="255"/>
        <v>730047.5065035806</v>
      </c>
      <c r="AJ262" s="1">
        <f t="shared" si="256"/>
        <v>314079.63596256357</v>
      </c>
      <c r="AK262" s="1">
        <f t="shared" si="257"/>
        <v>109372.67711444832</v>
      </c>
      <c r="AL262" s="10">
        <f t="shared" si="292"/>
        <v>89.913923248656644</v>
      </c>
      <c r="AM262" s="10">
        <f t="shared" si="293"/>
        <v>21.896872209295353</v>
      </c>
      <c r="AN262" s="10">
        <f t="shared" si="294"/>
        <v>6.8746538840644904</v>
      </c>
      <c r="AO262" s="7">
        <f t="shared" si="295"/>
        <v>2.6011317889876001E-3</v>
      </c>
      <c r="AP262" s="7">
        <f t="shared" si="296"/>
        <v>3.276740014632695E-3</v>
      </c>
      <c r="AQ262" s="7">
        <f t="shared" si="297"/>
        <v>2.9724166336034868E-3</v>
      </c>
      <c r="AR262" s="1">
        <f t="shared" si="303"/>
        <v>378388.17174031778</v>
      </c>
      <c r="AS262" s="1">
        <f t="shared" si="301"/>
        <v>164274.64987094939</v>
      </c>
      <c r="AT262" s="1">
        <f t="shared" si="302"/>
        <v>56973.245950670098</v>
      </c>
      <c r="AU262" s="1">
        <f t="shared" si="258"/>
        <v>75677.634348063555</v>
      </c>
      <c r="AV262" s="1">
        <f t="shared" si="259"/>
        <v>32854.929974189879</v>
      </c>
      <c r="AW262" s="1">
        <f t="shared" si="260"/>
        <v>11394.64919013402</v>
      </c>
      <c r="AX262">
        <v>0.2</v>
      </c>
      <c r="AY262">
        <v>0.2</v>
      </c>
      <c r="AZ262">
        <v>0.2</v>
      </c>
      <c r="BA262">
        <f t="shared" ref="BA262:BA325" si="304">(AX262*Z262+AY262*AA262+AZ262*AB262)/(Z262+AA262+AB262)</f>
        <v>0.2</v>
      </c>
      <c r="BB262">
        <f t="shared" si="250"/>
        <v>4.000000000000001E-3</v>
      </c>
      <c r="BC262">
        <f t="shared" ref="BC262:BC325" si="305">BC$5*AY262^2</f>
        <v>4.000000000000001E-3</v>
      </c>
      <c r="BD262">
        <f t="shared" ref="BD262:BD325" si="306">BD$5*AZ262^2</f>
        <v>4.000000000000001E-3</v>
      </c>
      <c r="BE262">
        <f t="shared" ref="BE262:BE325" si="307">BB262*AR262</f>
        <v>1513.5526869612715</v>
      </c>
      <c r="BF262">
        <f t="shared" ref="BF262:BF325" si="308">BC262*AS262</f>
        <v>657.09859948379767</v>
      </c>
      <c r="BG262">
        <f t="shared" ref="BG262:BG325" si="309">BD262*AT262</f>
        <v>227.89298380268045</v>
      </c>
      <c r="BH262">
        <f t="shared" si="251"/>
        <v>3248.4767296884816</v>
      </c>
      <c r="BI262">
        <f t="shared" si="252"/>
        <v>338.00623615748884</v>
      </c>
      <c r="BJ262">
        <f t="shared" si="253"/>
        <v>32.510448347058826</v>
      </c>
      <c r="BK262" s="7">
        <f t="shared" si="254"/>
        <v>3.3624105990232217E-2</v>
      </c>
      <c r="BL262" s="8">
        <f>BL$3*temperature!$I372+BL$4*temperature!$I372^2</f>
        <v>-75.283911954494627</v>
      </c>
      <c r="BM262" s="8">
        <f>BM$3*temperature!$I372+BM$4*temperature!$I372^2</f>
        <v>-61.084020818798535</v>
      </c>
      <c r="BN262" s="8">
        <f>BN$3*temperature!$I372+BN$4*temperature!$I372^2</f>
        <v>-50.061546441102458</v>
      </c>
      <c r="BO262" s="8"/>
      <c r="BP262" s="8"/>
      <c r="BQ262" s="8"/>
    </row>
    <row r="263" spans="1:69" x14ac:dyDescent="0.3">
      <c r="A263">
        <f t="shared" si="261"/>
        <v>2217</v>
      </c>
      <c r="B263" s="4">
        <f t="shared" si="262"/>
        <v>1165.4035735875418</v>
      </c>
      <c r="C263" s="4">
        <f t="shared" si="263"/>
        <v>2964.1593783204348</v>
      </c>
      <c r="D263" s="4">
        <f t="shared" si="264"/>
        <v>4369.9246538364287</v>
      </c>
      <c r="E263" s="11">
        <f t="shared" si="265"/>
        <v>1.0055745351172668E-7</v>
      </c>
      <c r="F263" s="11">
        <f t="shared" si="266"/>
        <v>1.9810492634648024E-7</v>
      </c>
      <c r="G263" s="11">
        <f t="shared" si="267"/>
        <v>4.0442416012049771E-7</v>
      </c>
      <c r="H263" s="4">
        <f t="shared" si="268"/>
        <v>379639.9794345363</v>
      </c>
      <c r="I263" s="4">
        <f t="shared" si="269"/>
        <v>164959.1532498821</v>
      </c>
      <c r="J263" s="4">
        <f t="shared" si="270"/>
        <v>57188.630528904541</v>
      </c>
      <c r="K263" s="4">
        <f t="shared" si="271"/>
        <v>325758.37936197891</v>
      </c>
      <c r="L263" s="4">
        <f t="shared" si="272"/>
        <v>55651.242796314145</v>
      </c>
      <c r="M263" s="4">
        <f t="shared" si="273"/>
        <v>13086.868781295279</v>
      </c>
      <c r="N263" s="11">
        <f t="shared" si="274"/>
        <v>3.3081623900546031E-3</v>
      </c>
      <c r="O263" s="11">
        <f t="shared" si="275"/>
        <v>4.1666240059314852E-3</v>
      </c>
      <c r="P263" s="11">
        <f t="shared" si="276"/>
        <v>3.7800452859293454E-3</v>
      </c>
      <c r="Q263" s="4">
        <f t="shared" si="277"/>
        <v>5718.9632112817708</v>
      </c>
      <c r="R263" s="4">
        <f t="shared" si="278"/>
        <v>7822.6375893050508</v>
      </c>
      <c r="S263" s="4">
        <f t="shared" si="279"/>
        <v>4952.849512408071</v>
      </c>
      <c r="T263" s="4">
        <f t="shared" si="280"/>
        <v>15.064175326845227</v>
      </c>
      <c r="U263" s="4">
        <f t="shared" si="281"/>
        <v>47.421664304103366</v>
      </c>
      <c r="V263" s="4">
        <f t="shared" si="282"/>
        <v>86.605492500905044</v>
      </c>
      <c r="W263" s="11">
        <f t="shared" si="283"/>
        <v>-1.0734613539272964E-2</v>
      </c>
      <c r="X263" s="11">
        <f t="shared" si="284"/>
        <v>-1.217998157191269E-2</v>
      </c>
      <c r="Y263" s="11">
        <f t="shared" si="285"/>
        <v>-9.7425357312937999E-3</v>
      </c>
      <c r="Z263" s="4">
        <f t="shared" si="298"/>
        <v>4605.9243647970488</v>
      </c>
      <c r="AA263" s="4">
        <f t="shared" si="299"/>
        <v>19290.192576574194</v>
      </c>
      <c r="AB263" s="4">
        <f t="shared" si="300"/>
        <v>70362.949069725553</v>
      </c>
      <c r="AC263" s="12">
        <f t="shared" si="286"/>
        <v>0.99920986952657409</v>
      </c>
      <c r="AD263" s="12">
        <f t="shared" si="287"/>
        <v>3.057574566824897</v>
      </c>
      <c r="AE263" s="12">
        <f t="shared" si="288"/>
        <v>17.651668876795632</v>
      </c>
      <c r="AF263" s="11">
        <f t="shared" si="289"/>
        <v>-4.0504037456468023E-3</v>
      </c>
      <c r="AG263" s="11">
        <f t="shared" si="290"/>
        <v>2.9673830763510267E-4</v>
      </c>
      <c r="AH263" s="11">
        <f t="shared" si="291"/>
        <v>9.7937136394747881E-3</v>
      </c>
      <c r="AI263" s="1">
        <f t="shared" si="255"/>
        <v>732720.39020128618</v>
      </c>
      <c r="AJ263" s="1">
        <f t="shared" si="256"/>
        <v>315526.60234049713</v>
      </c>
      <c r="AK263" s="1">
        <f t="shared" si="257"/>
        <v>109830.05859313751</v>
      </c>
      <c r="AL263" s="10">
        <f t="shared" si="292"/>
        <v>90.145462433050966</v>
      </c>
      <c r="AM263" s="10">
        <f t="shared" si="293"/>
        <v>21.967905063085215</v>
      </c>
      <c r="AN263" s="10">
        <f t="shared" si="294"/>
        <v>6.8948838762641982</v>
      </c>
      <c r="AO263" s="7">
        <f t="shared" si="295"/>
        <v>2.575120471097724E-3</v>
      </c>
      <c r="AP263" s="7">
        <f t="shared" si="296"/>
        <v>3.243972614486368E-3</v>
      </c>
      <c r="AQ263" s="7">
        <f t="shared" si="297"/>
        <v>2.942692467267452E-3</v>
      </c>
      <c r="AR263" s="1">
        <f t="shared" si="303"/>
        <v>379639.9794345363</v>
      </c>
      <c r="AS263" s="1">
        <f t="shared" si="301"/>
        <v>164959.1532498821</v>
      </c>
      <c r="AT263" s="1">
        <f t="shared" si="302"/>
        <v>57188.630528904541</v>
      </c>
      <c r="AU263" s="1">
        <f t="shared" si="258"/>
        <v>75927.995886907258</v>
      </c>
      <c r="AV263" s="1">
        <f t="shared" si="259"/>
        <v>32991.830649976422</v>
      </c>
      <c r="AW263" s="1">
        <f t="shared" si="260"/>
        <v>11437.726105780908</v>
      </c>
      <c r="AX263">
        <v>0.2</v>
      </c>
      <c r="AY263">
        <v>0.2</v>
      </c>
      <c r="AZ263">
        <v>0.2</v>
      </c>
      <c r="BA263">
        <f t="shared" si="304"/>
        <v>0.20000000000000004</v>
      </c>
      <c r="BB263">
        <f t="shared" ref="BB263:BB326" si="310">BB$5*AX263^2</f>
        <v>4.000000000000001E-3</v>
      </c>
      <c r="BC263">
        <f t="shared" si="305"/>
        <v>4.000000000000001E-3</v>
      </c>
      <c r="BD263">
        <f t="shared" si="306"/>
        <v>4.000000000000001E-3</v>
      </c>
      <c r="BE263">
        <f t="shared" si="307"/>
        <v>1518.5599177381455</v>
      </c>
      <c r="BF263">
        <f t="shared" si="308"/>
        <v>659.8366129995286</v>
      </c>
      <c r="BG263">
        <f t="shared" si="309"/>
        <v>228.75452211561822</v>
      </c>
      <c r="BH263">
        <f t="shared" ref="BH263:BH326" si="311">2*BB$5*AX263*AR263/Z263*1000</f>
        <v>3296.9710257173488</v>
      </c>
      <c r="BI263">
        <f t="shared" ref="BI263:BI326" si="312">2*BC$5*AY263*AS263/AA263*1000</f>
        <v>342.0580745268594</v>
      </c>
      <c r="BJ263">
        <f t="shared" ref="BJ263:BJ326" si="313">2*BD$5*AZ263*AT263/AB263*1000</f>
        <v>32.510650156083692</v>
      </c>
      <c r="BK263" s="7">
        <f t="shared" ref="BK263:BK326" si="314">SUM(H263:J263)*SUM(B262:D262)/SUM(H262:J262)/SUM(B263:D263)-1+BK$5</f>
        <v>3.3588044088636887E-2</v>
      </c>
      <c r="BL263" s="8">
        <f>BL$3*temperature!$I373+BL$4*temperature!$I373^2</f>
        <v>-75.925447161015711</v>
      </c>
      <c r="BM263" s="8">
        <f>BM$3*temperature!$I373+BM$4*temperature!$I373^2</f>
        <v>-61.576134911653703</v>
      </c>
      <c r="BN263" s="8">
        <f>BN$3*temperature!$I373+BN$4*temperature!$I373^2</f>
        <v>-50.441840335846535</v>
      </c>
      <c r="BO263" s="8"/>
      <c r="BP263" s="8"/>
      <c r="BQ263" s="8"/>
    </row>
    <row r="264" spans="1:69" x14ac:dyDescent="0.3">
      <c r="A264">
        <f t="shared" si="261"/>
        <v>2218</v>
      </c>
      <c r="B264" s="4">
        <f t="shared" si="262"/>
        <v>1165.4036849180568</v>
      </c>
      <c r="C264" s="4">
        <f t="shared" si="263"/>
        <v>2964.1599361742815</v>
      </c>
      <c r="D264" s="4">
        <f t="shared" si="264"/>
        <v>4369.9263327743811</v>
      </c>
      <c r="E264" s="11">
        <f t="shared" si="265"/>
        <v>9.5529580836140336E-8</v>
      </c>
      <c r="F264" s="11">
        <f t="shared" si="266"/>
        <v>1.8819968002915621E-7</v>
      </c>
      <c r="G264" s="11">
        <f t="shared" si="267"/>
        <v>3.8420295211447282E-7</v>
      </c>
      <c r="H264" s="4">
        <f t="shared" si="268"/>
        <v>380883.37645447988</v>
      </c>
      <c r="I264" s="4">
        <f t="shared" si="269"/>
        <v>165639.63987374175</v>
      </c>
      <c r="J264" s="4">
        <f t="shared" si="270"/>
        <v>57402.668003718441</v>
      </c>
      <c r="K264" s="4">
        <f t="shared" si="271"/>
        <v>326825.27212127444</v>
      </c>
      <c r="L264" s="4">
        <f t="shared" si="272"/>
        <v>55880.803816384469</v>
      </c>
      <c r="M264" s="4">
        <f t="shared" si="273"/>
        <v>13135.843406146072</v>
      </c>
      <c r="N264" s="11">
        <f t="shared" si="274"/>
        <v>3.2751045771566289E-3</v>
      </c>
      <c r="O264" s="11">
        <f t="shared" si="275"/>
        <v>4.1249935946718885E-3</v>
      </c>
      <c r="P264" s="11">
        <f t="shared" si="276"/>
        <v>3.742272171383787E-3</v>
      </c>
      <c r="Q264" s="4">
        <f t="shared" si="277"/>
        <v>5676.1020347024833</v>
      </c>
      <c r="R264" s="4">
        <f t="shared" si="278"/>
        <v>7759.2347701939752</v>
      </c>
      <c r="S264" s="4">
        <f t="shared" si="279"/>
        <v>4922.9524243414653</v>
      </c>
      <c r="T264" s="4">
        <f t="shared" si="280"/>
        <v>14.902467226423692</v>
      </c>
      <c r="U264" s="4">
        <f t="shared" si="281"/>
        <v>46.84406930676996</v>
      </c>
      <c r="V264" s="4">
        <f t="shared" si="282"/>
        <v>85.761735395688675</v>
      </c>
      <c r="W264" s="11">
        <f t="shared" si="283"/>
        <v>-1.0734613539272964E-2</v>
      </c>
      <c r="X264" s="11">
        <f t="shared" si="284"/>
        <v>-1.217998157191269E-2</v>
      </c>
      <c r="Y264" s="11">
        <f t="shared" si="285"/>
        <v>-9.7425357312937999E-3</v>
      </c>
      <c r="Z264" s="4">
        <f t="shared" si="298"/>
        <v>4553.0389414633237</v>
      </c>
      <c r="AA264" s="4">
        <f t="shared" si="299"/>
        <v>19140.316170991999</v>
      </c>
      <c r="AB264" s="4">
        <f t="shared" si="300"/>
        <v>70625.828305499541</v>
      </c>
      <c r="AC264" s="12">
        <f t="shared" si="286"/>
        <v>0.99516266612835635</v>
      </c>
      <c r="AD264" s="12">
        <f t="shared" si="287"/>
        <v>3.058481866327325</v>
      </c>
      <c r="AE264" s="12">
        <f t="shared" si="288"/>
        <v>17.824544267033797</v>
      </c>
      <c r="AF264" s="11">
        <f t="shared" si="289"/>
        <v>-4.0504037456468023E-3</v>
      </c>
      <c r="AG264" s="11">
        <f t="shared" si="290"/>
        <v>2.9673830763510267E-4</v>
      </c>
      <c r="AH264" s="11">
        <f t="shared" si="291"/>
        <v>9.7937136394747881E-3</v>
      </c>
      <c r="AI264" s="1">
        <f t="shared" si="255"/>
        <v>735376.34706806485</v>
      </c>
      <c r="AJ264" s="1">
        <f t="shared" si="256"/>
        <v>316965.77275642386</v>
      </c>
      <c r="AK264" s="1">
        <f t="shared" si="257"/>
        <v>110284.77883960467</v>
      </c>
      <c r="AL264" s="10">
        <f t="shared" si="292"/>
        <v>90.375276504482002</v>
      </c>
      <c r="AM264" s="10">
        <f t="shared" si="293"/>
        <v>22.038455712683277</v>
      </c>
      <c r="AN264" s="10">
        <f t="shared" si="294"/>
        <v>6.9149705038811105</v>
      </c>
      <c r="AO264" s="7">
        <f t="shared" si="295"/>
        <v>2.5493692663867465E-3</v>
      </c>
      <c r="AP264" s="7">
        <f t="shared" si="296"/>
        <v>3.2115328883415041E-3</v>
      </c>
      <c r="AQ264" s="7">
        <f t="shared" si="297"/>
        <v>2.9132655425947772E-3</v>
      </c>
      <c r="AR264" s="1">
        <f t="shared" si="303"/>
        <v>380883.37645447988</v>
      </c>
      <c r="AS264" s="1">
        <f t="shared" si="301"/>
        <v>165639.63987374175</v>
      </c>
      <c r="AT264" s="1">
        <f t="shared" si="302"/>
        <v>57402.668003718441</v>
      </c>
      <c r="AU264" s="1">
        <f t="shared" si="258"/>
        <v>76176.675290895975</v>
      </c>
      <c r="AV264" s="1">
        <f t="shared" si="259"/>
        <v>33127.927974748352</v>
      </c>
      <c r="AW264" s="1">
        <f t="shared" si="260"/>
        <v>11480.533600743689</v>
      </c>
      <c r="AX264">
        <v>0.2</v>
      </c>
      <c r="AY264">
        <v>0.2</v>
      </c>
      <c r="AZ264">
        <v>0.2</v>
      </c>
      <c r="BA264">
        <f t="shared" si="304"/>
        <v>0.2</v>
      </c>
      <c r="BB264">
        <f t="shared" si="310"/>
        <v>4.000000000000001E-3</v>
      </c>
      <c r="BC264">
        <f t="shared" si="305"/>
        <v>4.000000000000001E-3</v>
      </c>
      <c r="BD264">
        <f t="shared" si="306"/>
        <v>4.000000000000001E-3</v>
      </c>
      <c r="BE264">
        <f t="shared" si="307"/>
        <v>1523.5335058179198</v>
      </c>
      <c r="BF264">
        <f t="shared" si="308"/>
        <v>662.5585594949672</v>
      </c>
      <c r="BG264">
        <f t="shared" si="309"/>
        <v>229.61067201487381</v>
      </c>
      <c r="BH264">
        <f t="shared" si="311"/>
        <v>3346.1903695650444</v>
      </c>
      <c r="BI264">
        <f t="shared" si="312"/>
        <v>346.15862850745594</v>
      </c>
      <c r="BJ264">
        <f t="shared" si="313"/>
        <v>32.51086430047495</v>
      </c>
      <c r="BK264" s="7">
        <f t="shared" si="314"/>
        <v>3.3552339221574162E-2</v>
      </c>
      <c r="BL264" s="8">
        <f>BL$3*temperature!$I374+BL$4*temperature!$I374^2</f>
        <v>-76.56683889904545</v>
      </c>
      <c r="BM264" s="8">
        <f>BM$3*temperature!$I374+BM$4*temperature!$I374^2</f>
        <v>-62.068065855661608</v>
      </c>
      <c r="BN264" s="8">
        <f>BN$3*temperature!$I374+BN$4*temperature!$I374^2</f>
        <v>-50.821930064945278</v>
      </c>
      <c r="BO264" s="8"/>
      <c r="BP264" s="8"/>
      <c r="BQ264" s="8"/>
    </row>
    <row r="265" spans="1:69" x14ac:dyDescent="0.3">
      <c r="A265">
        <f t="shared" si="261"/>
        <v>2219</v>
      </c>
      <c r="B265" s="4">
        <f t="shared" si="262"/>
        <v>1165.4037906820558</v>
      </c>
      <c r="C265" s="4">
        <f t="shared" si="263"/>
        <v>2964.160466135535</v>
      </c>
      <c r="D265" s="4">
        <f t="shared" si="264"/>
        <v>4369.927927766048</v>
      </c>
      <c r="E265" s="11">
        <f t="shared" si="265"/>
        <v>9.0753101794333311E-8</v>
      </c>
      <c r="F265" s="11">
        <f t="shared" si="266"/>
        <v>1.7878969602769838E-7</v>
      </c>
      <c r="G265" s="11">
        <f t="shared" si="267"/>
        <v>3.6499280450874916E-7</v>
      </c>
      <c r="H265" s="4">
        <f t="shared" si="268"/>
        <v>382118.37860976177</v>
      </c>
      <c r="I265" s="4">
        <f t="shared" si="269"/>
        <v>166316.10527743649</v>
      </c>
      <c r="J265" s="4">
        <f t="shared" si="270"/>
        <v>57615.358824609408</v>
      </c>
      <c r="K265" s="4">
        <f t="shared" si="271"/>
        <v>327884.96284719126</v>
      </c>
      <c r="L265" s="4">
        <f t="shared" si="272"/>
        <v>56109.008664523419</v>
      </c>
      <c r="M265" s="4">
        <f t="shared" si="273"/>
        <v>13184.510082769939</v>
      </c>
      <c r="N265" s="11">
        <f t="shared" si="274"/>
        <v>3.2423769405556246E-3</v>
      </c>
      <c r="O265" s="11">
        <f t="shared" si="275"/>
        <v>4.083778910711322E-3</v>
      </c>
      <c r="P265" s="11">
        <f t="shared" si="276"/>
        <v>3.7048764300202652E-3</v>
      </c>
      <c r="Q265" s="4">
        <f t="shared" si="277"/>
        <v>5633.3782860496622</v>
      </c>
      <c r="R265" s="4">
        <f t="shared" si="278"/>
        <v>7696.0298619014766</v>
      </c>
      <c r="S265" s="4">
        <f t="shared" si="279"/>
        <v>4893.0534073443932</v>
      </c>
      <c r="T265" s="4">
        <f t="shared" si="280"/>
        <v>14.742494999966352</v>
      </c>
      <c r="U265" s="4">
        <f t="shared" si="281"/>
        <v>46.273509405860104</v>
      </c>
      <c r="V265" s="4">
        <f t="shared" si="282"/>
        <v>84.926198624218415</v>
      </c>
      <c r="W265" s="11">
        <f t="shared" si="283"/>
        <v>-1.0734613539272964E-2</v>
      </c>
      <c r="X265" s="11">
        <f t="shared" si="284"/>
        <v>-1.217998157191269E-2</v>
      </c>
      <c r="Y265" s="11">
        <f t="shared" si="285"/>
        <v>-9.7425357312937999E-3</v>
      </c>
      <c r="Z265" s="4">
        <f t="shared" si="298"/>
        <v>4500.6124335018894</v>
      </c>
      <c r="AA265" s="4">
        <f t="shared" si="299"/>
        <v>18990.816704067012</v>
      </c>
      <c r="AB265" s="4">
        <f t="shared" si="300"/>
        <v>70887.020596284114</v>
      </c>
      <c r="AC265" s="12">
        <f t="shared" si="286"/>
        <v>0.99113185553794225</v>
      </c>
      <c r="AD265" s="12">
        <f t="shared" si="287"/>
        <v>3.0593894350602717</v>
      </c>
      <c r="AE265" s="12">
        <f t="shared" si="288"/>
        <v>17.999112749339268</v>
      </c>
      <c r="AF265" s="11">
        <f t="shared" si="289"/>
        <v>-4.0504037456468023E-3</v>
      </c>
      <c r="AG265" s="11">
        <f t="shared" si="290"/>
        <v>2.9673830763510267E-4</v>
      </c>
      <c r="AH265" s="11">
        <f t="shared" si="291"/>
        <v>9.7937136394747881E-3</v>
      </c>
      <c r="AI265" s="1">
        <f t="shared" si="255"/>
        <v>738015.38765215431</v>
      </c>
      <c r="AJ265" s="1">
        <f t="shared" si="256"/>
        <v>318397.12345552986</v>
      </c>
      <c r="AK265" s="1">
        <f t="shared" si="257"/>
        <v>110736.83455638788</v>
      </c>
      <c r="AL265" s="10">
        <f t="shared" si="292"/>
        <v>90.60337245732012</v>
      </c>
      <c r="AM265" s="10">
        <f t="shared" si="293"/>
        <v>22.108525165759524</v>
      </c>
      <c r="AN265" s="10">
        <f t="shared" si="294"/>
        <v>6.9349141977251572</v>
      </c>
      <c r="AO265" s="7">
        <f t="shared" si="295"/>
        <v>2.5238755737228792E-3</v>
      </c>
      <c r="AP265" s="7">
        <f t="shared" si="296"/>
        <v>3.1794175594580892E-3</v>
      </c>
      <c r="AQ265" s="7">
        <f t="shared" si="297"/>
        <v>2.8841328871688295E-3</v>
      </c>
      <c r="AR265" s="1">
        <f t="shared" si="303"/>
        <v>382118.37860976177</v>
      </c>
      <c r="AS265" s="1">
        <f t="shared" si="301"/>
        <v>166316.10527743649</v>
      </c>
      <c r="AT265" s="1">
        <f t="shared" si="302"/>
        <v>57615.358824609408</v>
      </c>
      <c r="AU265" s="1">
        <f t="shared" si="258"/>
        <v>76423.675721952357</v>
      </c>
      <c r="AV265" s="1">
        <f t="shared" si="259"/>
        <v>33263.221055487302</v>
      </c>
      <c r="AW265" s="1">
        <f t="shared" si="260"/>
        <v>11523.071764921882</v>
      </c>
      <c r="AX265">
        <v>0.2</v>
      </c>
      <c r="AY265">
        <v>0.2</v>
      </c>
      <c r="AZ265">
        <v>0.2</v>
      </c>
      <c r="BA265">
        <f t="shared" si="304"/>
        <v>0.19999999999999998</v>
      </c>
      <c r="BB265">
        <f t="shared" si="310"/>
        <v>4.000000000000001E-3</v>
      </c>
      <c r="BC265">
        <f t="shared" si="305"/>
        <v>4.000000000000001E-3</v>
      </c>
      <c r="BD265">
        <f t="shared" si="306"/>
        <v>4.000000000000001E-3</v>
      </c>
      <c r="BE265">
        <f t="shared" si="307"/>
        <v>1528.4735144390474</v>
      </c>
      <c r="BF265">
        <f t="shared" si="308"/>
        <v>665.26442110974608</v>
      </c>
      <c r="BG265">
        <f t="shared" si="309"/>
        <v>230.46143529843769</v>
      </c>
      <c r="BH265">
        <f t="shared" si="311"/>
        <v>3396.1456068985585</v>
      </c>
      <c r="BI265">
        <f t="shared" si="312"/>
        <v>350.30848408287528</v>
      </c>
      <c r="BJ265">
        <f t="shared" si="313"/>
        <v>32.511090656632625</v>
      </c>
      <c r="BK265" s="7">
        <f t="shared" si="314"/>
        <v>3.3516987893368738E-2</v>
      </c>
      <c r="BL265" s="8">
        <f>BL$3*temperature!$I375+BL$4*temperature!$I375^2</f>
        <v>-77.208070117972397</v>
      </c>
      <c r="BM265" s="8">
        <f>BM$3*temperature!$I375+BM$4*temperature!$I375^2</f>
        <v>-62.559801498903056</v>
      </c>
      <c r="BN265" s="8">
        <f>BN$3*temperature!$I375+BN$4*temperature!$I375^2</f>
        <v>-51.201807032340454</v>
      </c>
      <c r="BO265" s="8"/>
      <c r="BP265" s="8"/>
      <c r="BQ265" s="8"/>
    </row>
    <row r="266" spans="1:69" x14ac:dyDescent="0.3">
      <c r="A266">
        <f t="shared" si="261"/>
        <v>2220</v>
      </c>
      <c r="B266" s="4">
        <f t="shared" si="262"/>
        <v>1165.4038911578643</v>
      </c>
      <c r="C266" s="4">
        <f t="shared" si="263"/>
        <v>2964.1609695988163</v>
      </c>
      <c r="D266" s="4">
        <f t="shared" si="264"/>
        <v>4369.9294430086848</v>
      </c>
      <c r="E266" s="11">
        <f t="shared" si="265"/>
        <v>8.6215446704616637E-8</v>
      </c>
      <c r="F266" s="11">
        <f t="shared" si="266"/>
        <v>1.6985021122631347E-7</v>
      </c>
      <c r="G266" s="11">
        <f t="shared" si="267"/>
        <v>3.467431642833117E-7</v>
      </c>
      <c r="H266" s="4">
        <f t="shared" si="268"/>
        <v>383345.0025547535</v>
      </c>
      <c r="I266" s="4">
        <f t="shared" si="269"/>
        <v>166988.5456297994</v>
      </c>
      <c r="J266" s="4">
        <f t="shared" si="270"/>
        <v>57826.703616503466</v>
      </c>
      <c r="K266" s="4">
        <f t="shared" si="271"/>
        <v>328937.46576896065</v>
      </c>
      <c r="L266" s="4">
        <f t="shared" si="272"/>
        <v>56335.856028898597</v>
      </c>
      <c r="M266" s="4">
        <f t="shared" si="273"/>
        <v>13232.868944604728</v>
      </c>
      <c r="N266" s="11">
        <f t="shared" si="274"/>
        <v>3.2099761838115803E-3</v>
      </c>
      <c r="O266" s="11">
        <f t="shared" si="275"/>
        <v>4.0429758032529683E-3</v>
      </c>
      <c r="P266" s="11">
        <f t="shared" si="276"/>
        <v>3.6678542874328812E-3</v>
      </c>
      <c r="Q266" s="4">
        <f t="shared" si="277"/>
        <v>5590.795525248499</v>
      </c>
      <c r="R266" s="4">
        <f t="shared" si="278"/>
        <v>7633.0295405388497</v>
      </c>
      <c r="S266" s="4">
        <f t="shared" si="279"/>
        <v>4863.1565035164913</v>
      </c>
      <c r="T266" s="4">
        <f t="shared" si="280"/>
        <v>14.58424001353705</v>
      </c>
      <c r="U266" s="4">
        <f t="shared" si="281"/>
        <v>45.709898914028997</v>
      </c>
      <c r="V266" s="4">
        <f t="shared" si="282"/>
        <v>84.098802099599013</v>
      </c>
      <c r="W266" s="11">
        <f t="shared" si="283"/>
        <v>-1.0734613539272964E-2</v>
      </c>
      <c r="X266" s="11">
        <f t="shared" si="284"/>
        <v>-1.217998157191269E-2</v>
      </c>
      <c r="Y266" s="11">
        <f t="shared" si="285"/>
        <v>-9.7425357312937999E-3</v>
      </c>
      <c r="Z266" s="4">
        <f t="shared" si="298"/>
        <v>4448.6444524717481</v>
      </c>
      <c r="AA266" s="4">
        <f t="shared" si="299"/>
        <v>18841.71136008095</v>
      </c>
      <c r="AB266" s="4">
        <f t="shared" si="300"/>
        <v>71146.526719473171</v>
      </c>
      <c r="AC266" s="12">
        <f t="shared" si="286"/>
        <v>0.9871173713578415</v>
      </c>
      <c r="AD266" s="12">
        <f t="shared" si="287"/>
        <v>3.0602972731036284</v>
      </c>
      <c r="AE266" s="12">
        <f t="shared" si="288"/>
        <v>18.175390905370918</v>
      </c>
      <c r="AF266" s="11">
        <f t="shared" si="289"/>
        <v>-4.0504037456468023E-3</v>
      </c>
      <c r="AG266" s="11">
        <f t="shared" si="290"/>
        <v>2.9673830763510267E-4</v>
      </c>
      <c r="AH266" s="11">
        <f t="shared" si="291"/>
        <v>9.7937136394747881E-3</v>
      </c>
      <c r="AI266" s="1">
        <f t="shared" si="255"/>
        <v>740637.52460889122</v>
      </c>
      <c r="AJ266" s="1">
        <f t="shared" si="256"/>
        <v>319820.63216546417</v>
      </c>
      <c r="AK266" s="1">
        <f t="shared" si="257"/>
        <v>111186.22286567098</v>
      </c>
      <c r="AL266" s="10">
        <f t="shared" si="292"/>
        <v>90.829757379575639</v>
      </c>
      <c r="AM266" s="10">
        <f t="shared" si="293"/>
        <v>22.178114476554001</v>
      </c>
      <c r="AN266" s="10">
        <f t="shared" si="294"/>
        <v>6.9547153996914366</v>
      </c>
      <c r="AO266" s="7">
        <f t="shared" si="295"/>
        <v>2.4986368179856504E-3</v>
      </c>
      <c r="AP266" s="7">
        <f t="shared" si="296"/>
        <v>3.1476233838635083E-3</v>
      </c>
      <c r="AQ266" s="7">
        <f t="shared" si="297"/>
        <v>2.855291558297141E-3</v>
      </c>
      <c r="AR266" s="1">
        <f t="shared" si="303"/>
        <v>383345.0025547535</v>
      </c>
      <c r="AS266" s="1">
        <f t="shared" si="301"/>
        <v>166988.5456297994</v>
      </c>
      <c r="AT266" s="1">
        <f t="shared" si="302"/>
        <v>57826.703616503466</v>
      </c>
      <c r="AU266" s="1">
        <f t="shared" si="258"/>
        <v>76669.000510950704</v>
      </c>
      <c r="AV266" s="1">
        <f t="shared" si="259"/>
        <v>33397.709125959882</v>
      </c>
      <c r="AW266" s="1">
        <f t="shared" si="260"/>
        <v>11565.340723300695</v>
      </c>
      <c r="AX266">
        <v>0.2</v>
      </c>
      <c r="AY266">
        <v>0.2</v>
      </c>
      <c r="AZ266">
        <v>0.2</v>
      </c>
      <c r="BA266">
        <f t="shared" si="304"/>
        <v>0.20000000000000004</v>
      </c>
      <c r="BB266">
        <f t="shared" si="310"/>
        <v>4.000000000000001E-3</v>
      </c>
      <c r="BC266">
        <f t="shared" si="305"/>
        <v>4.000000000000001E-3</v>
      </c>
      <c r="BD266">
        <f t="shared" si="306"/>
        <v>4.000000000000001E-3</v>
      </c>
      <c r="BE266">
        <f t="shared" si="307"/>
        <v>1533.3800102190144</v>
      </c>
      <c r="BF266">
        <f t="shared" si="308"/>
        <v>667.95418251919773</v>
      </c>
      <c r="BG266">
        <f t="shared" si="309"/>
        <v>231.30681446601392</v>
      </c>
      <c r="BH266">
        <f t="shared" si="311"/>
        <v>3446.8477456476439</v>
      </c>
      <c r="BI266">
        <f t="shared" si="312"/>
        <v>354.50823428617053</v>
      </c>
      <c r="BJ266">
        <f t="shared" si="313"/>
        <v>32.511329102268611</v>
      </c>
      <c r="BK266" s="7">
        <f t="shared" si="314"/>
        <v>3.3481986641576506E-2</v>
      </c>
      <c r="BL266" s="8">
        <f>BL$3*temperature!$I376+BL$4*temperature!$I376^2</f>
        <v>-77.849124205951256</v>
      </c>
      <c r="BM266" s="8">
        <f>BM$3*temperature!$I376+BM$4*temperature!$I376^2</f>
        <v>-63.051330014958779</v>
      </c>
      <c r="BN266" s="8">
        <f>BN$3*temperature!$I376+BN$4*temperature!$I376^2</f>
        <v>-51.581462884024901</v>
      </c>
      <c r="BO266" s="8"/>
      <c r="BP266" s="8"/>
      <c r="BQ266" s="8"/>
    </row>
    <row r="267" spans="1:69" x14ac:dyDescent="0.3">
      <c r="A267">
        <f t="shared" si="261"/>
        <v>2221</v>
      </c>
      <c r="B267" s="4">
        <f t="shared" si="262"/>
        <v>1165.4039866098906</v>
      </c>
      <c r="C267" s="4">
        <f t="shared" si="263"/>
        <v>2964.1614478890151</v>
      </c>
      <c r="D267" s="4">
        <f t="shared" si="264"/>
        <v>4369.9308824896889</v>
      </c>
      <c r="E267" s="11">
        <f t="shared" si="265"/>
        <v>8.1904674369385801E-8</v>
      </c>
      <c r="F267" s="11">
        <f t="shared" si="266"/>
        <v>1.6135770066499779E-7</v>
      </c>
      <c r="G267" s="11">
        <f t="shared" si="267"/>
        <v>3.2940600606914611E-7</v>
      </c>
      <c r="H267" s="4">
        <f t="shared" si="268"/>
        <v>384563.26576920861</v>
      </c>
      <c r="I267" s="4">
        <f t="shared" si="269"/>
        <v>167656.95772273478</v>
      </c>
      <c r="J267" s="4">
        <f t="shared" si="270"/>
        <v>58036.703176385097</v>
      </c>
      <c r="K267" s="4">
        <f t="shared" si="271"/>
        <v>329982.79582678142</v>
      </c>
      <c r="L267" s="4">
        <f t="shared" si="272"/>
        <v>56561.344808709699</v>
      </c>
      <c r="M267" s="4">
        <f t="shared" si="273"/>
        <v>13280.920164879071</v>
      </c>
      <c r="N267" s="11">
        <f t="shared" si="274"/>
        <v>3.1778990434461196E-3</v>
      </c>
      <c r="O267" s="11">
        <f t="shared" si="275"/>
        <v>4.0025801630747537E-3</v>
      </c>
      <c r="P267" s="11">
        <f t="shared" si="276"/>
        <v>3.6312020073270279E-3</v>
      </c>
      <c r="Q267" s="4">
        <f t="shared" si="277"/>
        <v>5548.3572123916692</v>
      </c>
      <c r="R267" s="4">
        <f t="shared" si="278"/>
        <v>7570.2402950219775</v>
      </c>
      <c r="S267" s="4">
        <f t="shared" si="279"/>
        <v>4833.2656788294744</v>
      </c>
      <c r="T267" s="4">
        <f t="shared" si="280"/>
        <v>14.427683833227729</v>
      </c>
      <c r="U267" s="4">
        <f t="shared" si="281"/>
        <v>45.153153187602129</v>
      </c>
      <c r="V267" s="4">
        <f t="shared" si="282"/>
        <v>83.279466515184666</v>
      </c>
      <c r="W267" s="11">
        <f t="shared" si="283"/>
        <v>-1.0734613539272964E-2</v>
      </c>
      <c r="X267" s="11">
        <f t="shared" si="284"/>
        <v>-1.217998157191269E-2</v>
      </c>
      <c r="Y267" s="11">
        <f t="shared" si="285"/>
        <v>-9.7425357312937999E-3</v>
      </c>
      <c r="Z267" s="4">
        <f t="shared" si="298"/>
        <v>4397.1345043221572</v>
      </c>
      <c r="AA267" s="4">
        <f t="shared" si="299"/>
        <v>18693.016879438201</v>
      </c>
      <c r="AB267" s="4">
        <f t="shared" si="300"/>
        <v>71404.347668961665</v>
      </c>
      <c r="AC267" s="12">
        <f t="shared" si="286"/>
        <v>0.98311914745950069</v>
      </c>
      <c r="AD267" s="12">
        <f t="shared" si="287"/>
        <v>3.0612053805373094</v>
      </c>
      <c r="AE267" s="12">
        <f t="shared" si="288"/>
        <v>18.353395479183636</v>
      </c>
      <c r="AF267" s="11">
        <f t="shared" si="289"/>
        <v>-4.0504037456468023E-3</v>
      </c>
      <c r="AG267" s="11">
        <f t="shared" si="290"/>
        <v>2.9673830763510267E-4</v>
      </c>
      <c r="AH267" s="11">
        <f t="shared" si="291"/>
        <v>9.7937136394747881E-3</v>
      </c>
      <c r="AI267" s="1">
        <f t="shared" si="255"/>
        <v>743242.77265895286</v>
      </c>
      <c r="AJ267" s="1">
        <f t="shared" si="256"/>
        <v>321236.27807487763</v>
      </c>
      <c r="AK267" s="1">
        <f t="shared" si="257"/>
        <v>111632.94130240456</v>
      </c>
      <c r="AL267" s="10">
        <f t="shared" si="292"/>
        <v>91.054438449773372</v>
      </c>
      <c r="AM267" s="10">
        <f t="shared" si="293"/>
        <v>22.247224744773042</v>
      </c>
      <c r="AN267" s="10">
        <f t="shared" si="294"/>
        <v>6.9743745624608229</v>
      </c>
      <c r="AO267" s="7">
        <f t="shared" si="295"/>
        <v>2.4736504498057937E-3</v>
      </c>
      <c r="AP267" s="7">
        <f t="shared" si="296"/>
        <v>3.1161471500248733E-3</v>
      </c>
      <c r="AQ267" s="7">
        <f t="shared" si="297"/>
        <v>2.8267386427141697E-3</v>
      </c>
      <c r="AR267" s="1">
        <f t="shared" si="303"/>
        <v>384563.26576920861</v>
      </c>
      <c r="AS267" s="1">
        <f t="shared" si="301"/>
        <v>167656.95772273478</v>
      </c>
      <c r="AT267" s="1">
        <f t="shared" si="302"/>
        <v>58036.703176385097</v>
      </c>
      <c r="AU267" s="1">
        <f t="shared" si="258"/>
        <v>76912.653153841718</v>
      </c>
      <c r="AV267" s="1">
        <f t="shared" si="259"/>
        <v>33531.391544546954</v>
      </c>
      <c r="AW267" s="1">
        <f t="shared" si="260"/>
        <v>11607.34063527702</v>
      </c>
      <c r="AX267">
        <v>0.2</v>
      </c>
      <c r="AY267">
        <v>0.2</v>
      </c>
      <c r="AZ267">
        <v>0.2</v>
      </c>
      <c r="BA267">
        <f t="shared" si="304"/>
        <v>0.2</v>
      </c>
      <c r="BB267">
        <f t="shared" si="310"/>
        <v>4.000000000000001E-3</v>
      </c>
      <c r="BC267">
        <f t="shared" si="305"/>
        <v>4.000000000000001E-3</v>
      </c>
      <c r="BD267">
        <f t="shared" si="306"/>
        <v>4.000000000000001E-3</v>
      </c>
      <c r="BE267">
        <f t="shared" si="307"/>
        <v>1538.2530630768349</v>
      </c>
      <c r="BF267">
        <f t="shared" si="308"/>
        <v>670.62783089093921</v>
      </c>
      <c r="BG267">
        <f t="shared" si="309"/>
        <v>232.14681270554044</v>
      </c>
      <c r="BH267">
        <f t="shared" si="311"/>
        <v>3498.3079584324996</v>
      </c>
      <c r="BI267">
        <f t="shared" si="312"/>
        <v>358.75847928464202</v>
      </c>
      <c r="BJ267">
        <f t="shared" si="313"/>
        <v>32.51157951639</v>
      </c>
      <c r="BK267" s="7">
        <f t="shared" si="314"/>
        <v>3.3447332036699001E-2</v>
      </c>
      <c r="BL267" s="8">
        <f>BL$3*temperature!$I377+BL$4*temperature!$I377^2</f>
        <v>-78.489984982039573</v>
      </c>
      <c r="BM267" s="8">
        <f>BM$3*temperature!$I377+BM$4*temperature!$I377^2</f>
        <v>-63.542639896928897</v>
      </c>
      <c r="BN267" s="8">
        <f>BN$3*temperature!$I377+BN$4*temperature!$I377^2</f>
        <v>-51.960889503464692</v>
      </c>
      <c r="BO267" s="8"/>
      <c r="BP267" s="8"/>
      <c r="BQ267" s="8"/>
    </row>
    <row r="268" spans="1:69" x14ac:dyDescent="0.3">
      <c r="A268">
        <f t="shared" si="261"/>
        <v>2222</v>
      </c>
      <c r="B268" s="4">
        <f t="shared" si="262"/>
        <v>1165.4040772893229</v>
      </c>
      <c r="C268" s="4">
        <f t="shared" si="263"/>
        <v>2964.1619022647774</v>
      </c>
      <c r="D268" s="4">
        <f t="shared" si="264"/>
        <v>4369.932249997094</v>
      </c>
      <c r="E268" s="11">
        <f t="shared" si="265"/>
        <v>7.7809440650916511E-8</v>
      </c>
      <c r="F268" s="11">
        <f t="shared" si="266"/>
        <v>1.5328981563174789E-7</v>
      </c>
      <c r="G268" s="11">
        <f t="shared" si="267"/>
        <v>3.1293570576568881E-7</v>
      </c>
      <c r="H268" s="4">
        <f t="shared" si="268"/>
        <v>385773.18653908657</v>
      </c>
      <c r="I268" s="4">
        <f t="shared" si="269"/>
        <v>168321.33896040576</v>
      </c>
      <c r="J268" s="4">
        <f t="shared" si="270"/>
        <v>58245.358469947343</v>
      </c>
      <c r="K268" s="4">
        <f t="shared" si="271"/>
        <v>331020.96865524747</v>
      </c>
      <c r="L268" s="4">
        <f t="shared" si="272"/>
        <v>56785.474110506351</v>
      </c>
      <c r="M268" s="4">
        <f t="shared" si="273"/>
        <v>13328.663955828166</v>
      </c>
      <c r="N268" s="11">
        <f t="shared" si="274"/>
        <v>3.1461422886149837E-3</v>
      </c>
      <c r="O268" s="11">
        <f t="shared" si="275"/>
        <v>3.9625879220988036E-3</v>
      </c>
      <c r="P268" s="11">
        <f t="shared" si="276"/>
        <v>3.594915891095507E-3</v>
      </c>
      <c r="Q268" s="4">
        <f t="shared" si="277"/>
        <v>5506.0667090523129</v>
      </c>
      <c r="R268" s="4">
        <f t="shared" si="278"/>
        <v>7507.6684293890094</v>
      </c>
      <c r="S268" s="4">
        <f t="shared" si="279"/>
        <v>4803.3848236524937</v>
      </c>
      <c r="T268" s="4">
        <f t="shared" si="280"/>
        <v>14.272808223011213</v>
      </c>
      <c r="U268" s="4">
        <f t="shared" si="281"/>
        <v>44.603188613863381</v>
      </c>
      <c r="V268" s="4">
        <f t="shared" si="282"/>
        <v>82.468113336977396</v>
      </c>
      <c r="W268" s="11">
        <f t="shared" si="283"/>
        <v>-1.0734613539272964E-2</v>
      </c>
      <c r="X268" s="11">
        <f t="shared" si="284"/>
        <v>-1.217998157191269E-2</v>
      </c>
      <c r="Y268" s="11">
        <f t="shared" si="285"/>
        <v>-9.7425357312937999E-3</v>
      </c>
      <c r="Z268" s="4">
        <f t="shared" si="298"/>
        <v>4346.0819923816061</v>
      </c>
      <c r="AA268" s="4">
        <f t="shared" si="299"/>
        <v>18544.749563618345</v>
      </c>
      <c r="AB268" s="4">
        <f t="shared" si="300"/>
        <v>71660.484650936472</v>
      </c>
      <c r="AC268" s="12">
        <f t="shared" si="286"/>
        <v>0.97913711798221359</v>
      </c>
      <c r="AD268" s="12">
        <f t="shared" si="287"/>
        <v>3.0621137574412534</v>
      </c>
      <c r="AE268" s="12">
        <f t="shared" si="288"/>
        <v>18.533143378818792</v>
      </c>
      <c r="AF268" s="11">
        <f t="shared" si="289"/>
        <v>-4.0504037456468023E-3</v>
      </c>
      <c r="AG268" s="11">
        <f t="shared" si="290"/>
        <v>2.9673830763510267E-4</v>
      </c>
      <c r="AH268" s="11">
        <f t="shared" si="291"/>
        <v>9.7937136394747881E-3</v>
      </c>
      <c r="AI268" s="1">
        <f t="shared" si="255"/>
        <v>745831.14854689932</v>
      </c>
      <c r="AJ268" s="1">
        <f t="shared" si="256"/>
        <v>322644.04181193683</v>
      </c>
      <c r="AK268" s="1">
        <f t="shared" si="257"/>
        <v>112076.98780744114</v>
      </c>
      <c r="AL268" s="10">
        <f t="shared" si="292"/>
        <v>91.277422933875187</v>
      </c>
      <c r="AM268" s="10">
        <f t="shared" si="293"/>
        <v>22.315857114497586</v>
      </c>
      <c r="AN268" s="10">
        <f t="shared" si="294"/>
        <v>6.9938921492044486</v>
      </c>
      <c r="AO268" s="7">
        <f t="shared" si="295"/>
        <v>2.4489139453077358E-3</v>
      </c>
      <c r="AP268" s="7">
        <f t="shared" si="296"/>
        <v>3.0849856785246247E-3</v>
      </c>
      <c r="AQ268" s="7">
        <f t="shared" si="297"/>
        <v>2.7984712562870279E-3</v>
      </c>
      <c r="AR268" s="1">
        <f t="shared" si="303"/>
        <v>385773.18653908657</v>
      </c>
      <c r="AS268" s="1">
        <f t="shared" si="301"/>
        <v>168321.33896040576</v>
      </c>
      <c r="AT268" s="1">
        <f t="shared" si="302"/>
        <v>58245.358469947343</v>
      </c>
      <c r="AU268" s="1">
        <f t="shared" si="258"/>
        <v>77154.63730781732</v>
      </c>
      <c r="AV268" s="1">
        <f t="shared" si="259"/>
        <v>33664.267792081155</v>
      </c>
      <c r="AW268" s="1">
        <f t="shared" si="260"/>
        <v>11649.07169398947</v>
      </c>
      <c r="AX268">
        <v>0.2</v>
      </c>
      <c r="AY268">
        <v>0.2</v>
      </c>
      <c r="AZ268">
        <v>0.2</v>
      </c>
      <c r="BA268">
        <f t="shared" si="304"/>
        <v>0.2</v>
      </c>
      <c r="BB268">
        <f t="shared" si="310"/>
        <v>4.000000000000001E-3</v>
      </c>
      <c r="BC268">
        <f t="shared" si="305"/>
        <v>4.000000000000001E-3</v>
      </c>
      <c r="BD268">
        <f t="shared" si="306"/>
        <v>4.000000000000001E-3</v>
      </c>
      <c r="BE268">
        <f t="shared" si="307"/>
        <v>1543.0927461563467</v>
      </c>
      <c r="BF268">
        <f t="shared" si="308"/>
        <v>673.28535584162319</v>
      </c>
      <c r="BG268">
        <f t="shared" si="309"/>
        <v>232.98143387978942</v>
      </c>
      <c r="BH268">
        <f t="shared" si="311"/>
        <v>3550.537585027816</v>
      </c>
      <c r="BI268">
        <f t="shared" si="312"/>
        <v>363.05982646565093</v>
      </c>
      <c r="BJ268">
        <f t="shared" si="313"/>
        <v>32.511841779281745</v>
      </c>
      <c r="BK268" s="7">
        <f t="shared" si="314"/>
        <v>3.3413020681902966E-2</v>
      </c>
      <c r="BL268" s="8">
        <f>BL$3*temperature!$I378+BL$4*temperature!$I378^2</f>
        <v>-79.130636688380903</v>
      </c>
      <c r="BM268" s="8">
        <f>BM$3*temperature!$I378+BM$4*temperature!$I378^2</f>
        <v>-64.03371995149169</v>
      </c>
      <c r="BN268" s="8">
        <f>BN$3*temperature!$I378+BN$4*temperature!$I378^2</f>
        <v>-52.34007900705528</v>
      </c>
      <c r="BO268" s="8"/>
      <c r="BP268" s="8"/>
      <c r="BQ268" s="8"/>
    </row>
    <row r="269" spans="1:69" x14ac:dyDescent="0.3">
      <c r="A269">
        <f t="shared" si="261"/>
        <v>2223</v>
      </c>
      <c r="B269" s="4">
        <f t="shared" si="262"/>
        <v>1165.4041634347905</v>
      </c>
      <c r="C269" s="4">
        <f t="shared" si="263"/>
        <v>2964.1623339218177</v>
      </c>
      <c r="D269" s="4">
        <f t="shared" si="264"/>
        <v>4369.9335491295351</v>
      </c>
      <c r="E269" s="11">
        <f t="shared" si="265"/>
        <v>7.3918968618370677E-8</v>
      </c>
      <c r="F269" s="11">
        <f t="shared" si="266"/>
        <v>1.4562532485016048E-7</v>
      </c>
      <c r="G269" s="11">
        <f t="shared" si="267"/>
        <v>2.9728892047740438E-7</v>
      </c>
      <c r="H269" s="4">
        <f t="shared" si="268"/>
        <v>386974.78393757547</v>
      </c>
      <c r="I269" s="4">
        <f t="shared" si="269"/>
        <v>168981.68734846884</v>
      </c>
      <c r="J269" s="4">
        <f t="shared" si="270"/>
        <v>58452.67062826371</v>
      </c>
      <c r="K269" s="4">
        <f t="shared" si="271"/>
        <v>332052.00056695048</v>
      </c>
      <c r="L269" s="4">
        <f t="shared" si="272"/>
        <v>57008.243244523284</v>
      </c>
      <c r="M269" s="4">
        <f t="shared" si="273"/>
        <v>13376.100567915304</v>
      </c>
      <c r="N269" s="11">
        <f t="shared" si="274"/>
        <v>3.1147027207718558E-3</v>
      </c>
      <c r="O269" s="11">
        <f t="shared" si="275"/>
        <v>3.922995052985101E-3</v>
      </c>
      <c r="P269" s="11">
        <f t="shared" si="276"/>
        <v>3.5589922774215133E-3</v>
      </c>
      <c r="Q269" s="4">
        <f t="shared" si="277"/>
        <v>5463.9272796002651</v>
      </c>
      <c r="R269" s="4">
        <f t="shared" si="278"/>
        <v>7445.3200651371217</v>
      </c>
      <c r="S269" s="4">
        <f t="shared" si="279"/>
        <v>4773.517753293967</v>
      </c>
      <c r="T269" s="4">
        <f t="shared" si="280"/>
        <v>14.11959514261703</v>
      </c>
      <c r="U269" s="4">
        <f t="shared" si="281"/>
        <v>44.059922598497977</v>
      </c>
      <c r="V269" s="4">
        <f t="shared" si="282"/>
        <v>81.664664796099501</v>
      </c>
      <c r="W269" s="11">
        <f t="shared" si="283"/>
        <v>-1.0734613539272964E-2</v>
      </c>
      <c r="X269" s="11">
        <f t="shared" si="284"/>
        <v>-1.217998157191269E-2</v>
      </c>
      <c r="Y269" s="11">
        <f t="shared" si="285"/>
        <v>-9.7425357312937999E-3</v>
      </c>
      <c r="Z269" s="4">
        <f t="shared" si="298"/>
        <v>4295.4862203023558</v>
      </c>
      <c r="AA269" s="4">
        <f t="shared" si="299"/>
        <v>18396.925280189516</v>
      </c>
      <c r="AB269" s="4">
        <f t="shared" si="300"/>
        <v>71914.939079693504</v>
      </c>
      <c r="AC269" s="12">
        <f t="shared" si="286"/>
        <v>0.9751712173320366</v>
      </c>
      <c r="AD269" s="12">
        <f t="shared" si="287"/>
        <v>3.0630224038954226</v>
      </c>
      <c r="AE269" s="12">
        <f t="shared" si="288"/>
        <v>18.714651677910272</v>
      </c>
      <c r="AF269" s="11">
        <f t="shared" si="289"/>
        <v>-4.0504037456468023E-3</v>
      </c>
      <c r="AG269" s="11">
        <f t="shared" si="290"/>
        <v>2.9673830763510267E-4</v>
      </c>
      <c r="AH269" s="11">
        <f t="shared" si="291"/>
        <v>9.7937136394747881E-3</v>
      </c>
      <c r="AI269" s="1">
        <f t="shared" si="255"/>
        <v>748402.67100002675</v>
      </c>
      <c r="AJ269" s="1">
        <f t="shared" si="256"/>
        <v>324043.90542282432</v>
      </c>
      <c r="AK269" s="1">
        <f t="shared" si="257"/>
        <v>112518.3607206865</v>
      </c>
      <c r="AL269" s="10">
        <f t="shared" si="292"/>
        <v>91.49871818225057</v>
      </c>
      <c r="AM269" s="10">
        <f t="shared" si="293"/>
        <v>22.384012773103787</v>
      </c>
      <c r="AN269" s="10">
        <f t="shared" si="294"/>
        <v>7.0132686332920775</v>
      </c>
      <c r="AO269" s="7">
        <f t="shared" si="295"/>
        <v>2.4244248058546583E-3</v>
      </c>
      <c r="AP269" s="7">
        <f t="shared" si="296"/>
        <v>3.0541358217393783E-3</v>
      </c>
      <c r="AQ269" s="7">
        <f t="shared" si="297"/>
        <v>2.7704865437241577E-3</v>
      </c>
      <c r="AR269" s="1">
        <f t="shared" si="303"/>
        <v>386974.78393757547</v>
      </c>
      <c r="AS269" s="1">
        <f t="shared" si="301"/>
        <v>168981.68734846884</v>
      </c>
      <c r="AT269" s="1">
        <f t="shared" si="302"/>
        <v>58452.67062826371</v>
      </c>
      <c r="AU269" s="1">
        <f t="shared" si="258"/>
        <v>77394.956787515097</v>
      </c>
      <c r="AV269" s="1">
        <f t="shared" si="259"/>
        <v>33796.337469693768</v>
      </c>
      <c r="AW269" s="1">
        <f t="shared" si="260"/>
        <v>11690.534125652743</v>
      </c>
      <c r="AX269">
        <v>0.2</v>
      </c>
      <c r="AY269">
        <v>0.2</v>
      </c>
      <c r="AZ269">
        <v>0.2</v>
      </c>
      <c r="BA269">
        <f t="shared" si="304"/>
        <v>0.2</v>
      </c>
      <c r="BB269">
        <f t="shared" si="310"/>
        <v>4.000000000000001E-3</v>
      </c>
      <c r="BC269">
        <f t="shared" si="305"/>
        <v>4.000000000000001E-3</v>
      </c>
      <c r="BD269">
        <f t="shared" si="306"/>
        <v>4.000000000000001E-3</v>
      </c>
      <c r="BE269">
        <f t="shared" si="307"/>
        <v>1547.8991357503023</v>
      </c>
      <c r="BF269">
        <f t="shared" si="308"/>
        <v>675.92674939387553</v>
      </c>
      <c r="BG269">
        <f t="shared" si="309"/>
        <v>233.8106825130549</v>
      </c>
      <c r="BH269">
        <f t="shared" si="311"/>
        <v>3603.5481348636404</v>
      </c>
      <c r="BI269">
        <f t="shared" si="312"/>
        <v>367.4128905234715</v>
      </c>
      <c r="BJ269">
        <f t="shared" si="313"/>
        <v>32.512115772489835</v>
      </c>
      <c r="BK269" s="7">
        <f t="shared" si="314"/>
        <v>3.3379049212739015E-2</v>
      </c>
      <c r="BL269" s="8">
        <f>BL$3*temperature!$I379+BL$4*temperature!$I379^2</f>
        <v>-79.771063982437141</v>
      </c>
      <c r="BM269" s="8">
        <f>BM$3*temperature!$I379+BM$4*temperature!$I379^2</f>
        <v>-64.524559293003975</v>
      </c>
      <c r="BN269" s="8">
        <f>BN$3*temperature!$I379+BN$4*temperature!$I379^2</f>
        <v>-52.719023739612624</v>
      </c>
      <c r="BO269" s="8"/>
      <c r="BP269" s="8"/>
      <c r="BQ269" s="8"/>
    </row>
    <row r="270" spans="1:69" x14ac:dyDescent="0.3">
      <c r="A270">
        <f t="shared" si="261"/>
        <v>2224</v>
      </c>
      <c r="B270" s="4">
        <f t="shared" si="262"/>
        <v>1165.4042452729907</v>
      </c>
      <c r="C270" s="4">
        <f t="shared" si="263"/>
        <v>2964.1627439960653</v>
      </c>
      <c r="D270" s="4">
        <f t="shared" si="264"/>
        <v>4369.9347833057209</v>
      </c>
      <c r="E270" s="11">
        <f t="shared" si="265"/>
        <v>7.0223020187452136E-8</v>
      </c>
      <c r="F270" s="11">
        <f t="shared" si="266"/>
        <v>1.3834405860765245E-7</v>
      </c>
      <c r="G270" s="11">
        <f t="shared" si="267"/>
        <v>2.8242447445353414E-7</v>
      </c>
      <c r="H270" s="4">
        <f t="shared" si="268"/>
        <v>388168.07780631731</v>
      </c>
      <c r="I270" s="4">
        <f t="shared" si="269"/>
        <v>169638.00148335431</v>
      </c>
      <c r="J270" s="4">
        <f t="shared" si="270"/>
        <v>58658.640944484374</v>
      </c>
      <c r="K270" s="4">
        <f t="shared" si="271"/>
        <v>333075.9085362613</v>
      </c>
      <c r="L270" s="4">
        <f t="shared" si="272"/>
        <v>57229.651721032329</v>
      </c>
      <c r="M270" s="4">
        <f t="shared" si="273"/>
        <v>13423.230289059582</v>
      </c>
      <c r="N270" s="11">
        <f t="shared" si="274"/>
        <v>3.083577173342178E-3</v>
      </c>
      <c r="O270" s="11">
        <f t="shared" si="275"/>
        <v>3.88379756870183E-3</v>
      </c>
      <c r="P270" s="11">
        <f t="shared" si="276"/>
        <v>3.5234275419044891E-3</v>
      </c>
      <c r="Q270" s="4">
        <f t="shared" si="277"/>
        <v>5421.9420925208087</v>
      </c>
      <c r="R270" s="4">
        <f t="shared" si="278"/>
        <v>7383.2011435762051</v>
      </c>
      <c r="S270" s="4">
        <f t="shared" si="279"/>
        <v>4743.6682085592365</v>
      </c>
      <c r="T270" s="4">
        <f t="shared" si="280"/>
        <v>13.96802674543004</v>
      </c>
      <c r="U270" s="4">
        <f t="shared" si="281"/>
        <v>43.523273553188375</v>
      </c>
      <c r="V270" s="4">
        <f t="shared" si="282"/>
        <v>80.869043881339365</v>
      </c>
      <c r="W270" s="11">
        <f t="shared" si="283"/>
        <v>-1.0734613539272964E-2</v>
      </c>
      <c r="X270" s="11">
        <f t="shared" si="284"/>
        <v>-1.217998157191269E-2</v>
      </c>
      <c r="Y270" s="11">
        <f t="shared" si="285"/>
        <v>-9.7425357312937999E-3</v>
      </c>
      <c r="Z270" s="4">
        <f t="shared" si="298"/>
        <v>4245.3463949603129</v>
      </c>
      <c r="AA270" s="4">
        <f t="shared" si="299"/>
        <v>18249.559467878156</v>
      </c>
      <c r="AB270" s="4">
        <f t="shared" si="300"/>
        <v>72167.712573482582</v>
      </c>
      <c r="AC270" s="12">
        <f t="shared" si="286"/>
        <v>0.97122138018070792</v>
      </c>
      <c r="AD270" s="12">
        <f t="shared" si="287"/>
        <v>3.0639313199798028</v>
      </c>
      <c r="AE270" s="12">
        <f t="shared" si="288"/>
        <v>18.897937617306241</v>
      </c>
      <c r="AF270" s="11">
        <f t="shared" si="289"/>
        <v>-4.0504037456468023E-3</v>
      </c>
      <c r="AG270" s="11">
        <f t="shared" si="290"/>
        <v>2.9673830763510267E-4</v>
      </c>
      <c r="AH270" s="11">
        <f t="shared" si="291"/>
        <v>9.7937136394747881E-3</v>
      </c>
      <c r="AI270" s="1">
        <f t="shared" si="255"/>
        <v>750957.36068753921</v>
      </c>
      <c r="AJ270" s="1">
        <f t="shared" si="256"/>
        <v>325435.85235023568</v>
      </c>
      <c r="AK270" s="1">
        <f t="shared" si="257"/>
        <v>112957.0587742706</v>
      </c>
      <c r="AL270" s="10">
        <f t="shared" si="292"/>
        <v>91.718331626694862</v>
      </c>
      <c r="AM270" s="10">
        <f t="shared" si="293"/>
        <v>22.451692950195948</v>
      </c>
      <c r="AN270" s="10">
        <f t="shared" si="294"/>
        <v>7.0325044980043758</v>
      </c>
      <c r="AO270" s="7">
        <f t="shared" si="295"/>
        <v>2.4001805577961118E-3</v>
      </c>
      <c r="AP270" s="7">
        <f t="shared" si="296"/>
        <v>3.0235944635219844E-3</v>
      </c>
      <c r="AQ270" s="7">
        <f t="shared" si="297"/>
        <v>2.7427816782869159E-3</v>
      </c>
      <c r="AR270" s="1">
        <f t="shared" si="303"/>
        <v>388168.07780631731</v>
      </c>
      <c r="AS270" s="1">
        <f t="shared" si="301"/>
        <v>169638.00148335431</v>
      </c>
      <c r="AT270" s="1">
        <f t="shared" si="302"/>
        <v>58658.640944484374</v>
      </c>
      <c r="AU270" s="1">
        <f t="shared" si="258"/>
        <v>77633.615561263461</v>
      </c>
      <c r="AV270" s="1">
        <f t="shared" si="259"/>
        <v>33927.600296670862</v>
      </c>
      <c r="AW270" s="1">
        <f t="shared" si="260"/>
        <v>11731.728188896876</v>
      </c>
      <c r="AX270">
        <v>0.2</v>
      </c>
      <c r="AY270">
        <v>0.2</v>
      </c>
      <c r="AZ270">
        <v>0.2</v>
      </c>
      <c r="BA270">
        <f t="shared" si="304"/>
        <v>0.20000000000000004</v>
      </c>
      <c r="BB270">
        <f t="shared" si="310"/>
        <v>4.000000000000001E-3</v>
      </c>
      <c r="BC270">
        <f t="shared" si="305"/>
        <v>4.000000000000001E-3</v>
      </c>
      <c r="BD270">
        <f t="shared" si="306"/>
        <v>4.000000000000001E-3</v>
      </c>
      <c r="BE270">
        <f t="shared" si="307"/>
        <v>1552.6723112252696</v>
      </c>
      <c r="BF270">
        <f t="shared" si="308"/>
        <v>678.55200593341738</v>
      </c>
      <c r="BG270">
        <f t="shared" si="309"/>
        <v>234.63456377793756</v>
      </c>
      <c r="BH270">
        <f t="shared" si="311"/>
        <v>3657.3512895636977</v>
      </c>
      <c r="BI270">
        <f t="shared" si="312"/>
        <v>371.81829354717644</v>
      </c>
      <c r="BJ270">
        <f t="shared" si="313"/>
        <v>32.512401378806075</v>
      </c>
      <c r="BK270" s="7">
        <f t="shared" si="314"/>
        <v>3.334541429685875E-2</v>
      </c>
      <c r="BL270" s="8">
        <f>BL$3*temperature!$I380+BL$4*temperature!$I380^2</f>
        <v>-80.411251929274187</v>
      </c>
      <c r="BM270" s="8">
        <f>BM$3*temperature!$I380+BM$4*temperature!$I380^2</f>
        <v>-65.015147337645715</v>
      </c>
      <c r="BN270" s="8">
        <f>BN$3*temperature!$I380+BN$4*temperature!$I380^2</f>
        <v>-53.097716269901682</v>
      </c>
      <c r="BO270" s="8"/>
      <c r="BP270" s="8"/>
      <c r="BQ270" s="8"/>
    </row>
    <row r="271" spans="1:69" x14ac:dyDescent="0.3">
      <c r="A271">
        <f t="shared" si="261"/>
        <v>2225</v>
      </c>
      <c r="B271" s="4">
        <f t="shared" si="262"/>
        <v>1165.4043230192863</v>
      </c>
      <c r="C271" s="4">
        <f t="shared" si="263"/>
        <v>2964.1631335666543</v>
      </c>
      <c r="D271" s="4">
        <f t="shared" si="264"/>
        <v>4369.9359557734288</v>
      </c>
      <c r="E271" s="11">
        <f t="shared" si="265"/>
        <v>6.6711869178079529E-8</v>
      </c>
      <c r="F271" s="11">
        <f t="shared" si="266"/>
        <v>1.3142685567726982E-7</v>
      </c>
      <c r="G271" s="11">
        <f t="shared" si="267"/>
        <v>2.6830325073085743E-7</v>
      </c>
      <c r="H271" s="4">
        <f t="shared" si="268"/>
        <v>389353.08873683942</v>
      </c>
      <c r="I271" s="4">
        <f t="shared" si="269"/>
        <v>170290.28054160107</v>
      </c>
      <c r="J271" s="4">
        <f t="shared" si="270"/>
        <v>58863.270870554508</v>
      </c>
      <c r="K271" s="4">
        <f t="shared" si="271"/>
        <v>334092.71018329321</v>
      </c>
      <c r="L271" s="4">
        <f t="shared" si="272"/>
        <v>57449.699246713812</v>
      </c>
      <c r="M271" s="4">
        <f t="shared" si="273"/>
        <v>13470.053443869381</v>
      </c>
      <c r="N271" s="11">
        <f t="shared" si="274"/>
        <v>3.0527625114058488E-3</v>
      </c>
      <c r="O271" s="11">
        <f t="shared" si="275"/>
        <v>3.8449915221241415E-3</v>
      </c>
      <c r="P271" s="11">
        <f t="shared" si="276"/>
        <v>3.4882180966500087E-3</v>
      </c>
      <c r="Q271" s="4">
        <f t="shared" si="277"/>
        <v>5380.1142217352162</v>
      </c>
      <c r="R271" s="4">
        <f t="shared" si="278"/>
        <v>7321.3174281977726</v>
      </c>
      <c r="S271" s="4">
        <f t="shared" si="279"/>
        <v>4713.8398563230649</v>
      </c>
      <c r="T271" s="4">
        <f t="shared" si="280"/>
        <v>13.81808537641162</v>
      </c>
      <c r="U271" s="4">
        <f t="shared" si="281"/>
        <v>42.993160883361227</v>
      </c>
      <c r="V271" s="4">
        <f t="shared" si="282"/>
        <v>80.081174331769844</v>
      </c>
      <c r="W271" s="11">
        <f t="shared" si="283"/>
        <v>-1.0734613539272964E-2</v>
      </c>
      <c r="X271" s="11">
        <f t="shared" si="284"/>
        <v>-1.217998157191269E-2</v>
      </c>
      <c r="Y271" s="11">
        <f t="shared" si="285"/>
        <v>-9.7425357312937999E-3</v>
      </c>
      <c r="Z271" s="4">
        <f t="shared" si="298"/>
        <v>4195.6616293101824</v>
      </c>
      <c r="AA271" s="4">
        <f t="shared" si="299"/>
        <v>18102.667141689803</v>
      </c>
      <c r="AB271" s="4">
        <f t="shared" si="300"/>
        <v>72418.806950383529</v>
      </c>
      <c r="AC271" s="12">
        <f t="shared" si="286"/>
        <v>0.96728754146457174</v>
      </c>
      <c r="AD271" s="12">
        <f t="shared" si="287"/>
        <v>3.0648405057744039</v>
      </c>
      <c r="AE271" s="12">
        <f t="shared" si="288"/>
        <v>19.083018606706798</v>
      </c>
      <c r="AF271" s="11">
        <f t="shared" si="289"/>
        <v>-4.0504037456468023E-3</v>
      </c>
      <c r="AG271" s="11">
        <f t="shared" si="290"/>
        <v>2.9673830763510267E-4</v>
      </c>
      <c r="AH271" s="11">
        <f t="shared" si="291"/>
        <v>9.7937136394747881E-3</v>
      </c>
      <c r="AI271" s="1">
        <f t="shared" si="255"/>
        <v>753495.24018004886</v>
      </c>
      <c r="AJ271" s="1">
        <f t="shared" si="256"/>
        <v>326819.86741188297</v>
      </c>
      <c r="AK271" s="1">
        <f t="shared" si="257"/>
        <v>113393.08108574041</v>
      </c>
      <c r="AL271" s="10">
        <f t="shared" si="292"/>
        <v>91.93627077749511</v>
      </c>
      <c r="AM271" s="10">
        <f t="shared" si="293"/>
        <v>22.518898916551848</v>
      </c>
      <c r="AN271" s="10">
        <f t="shared" si="294"/>
        <v>7.0516002362490768</v>
      </c>
      <c r="AO271" s="7">
        <f t="shared" si="295"/>
        <v>2.3761787522181507E-3</v>
      </c>
      <c r="AP271" s="7">
        <f t="shared" si="296"/>
        <v>2.9933585188867645E-3</v>
      </c>
      <c r="AQ271" s="7">
        <f t="shared" si="297"/>
        <v>2.7153538615040467E-3</v>
      </c>
      <c r="AR271" s="1">
        <f t="shared" si="303"/>
        <v>389353.08873683942</v>
      </c>
      <c r="AS271" s="1">
        <f t="shared" si="301"/>
        <v>170290.28054160107</v>
      </c>
      <c r="AT271" s="1">
        <f t="shared" si="302"/>
        <v>58863.270870554508</v>
      </c>
      <c r="AU271" s="1">
        <f t="shared" si="258"/>
        <v>77870.617747367884</v>
      </c>
      <c r="AV271" s="1">
        <f t="shared" si="259"/>
        <v>34058.056108320212</v>
      </c>
      <c r="AW271" s="1">
        <f t="shared" si="260"/>
        <v>11772.654174110903</v>
      </c>
      <c r="AX271">
        <v>0.2</v>
      </c>
      <c r="AY271">
        <v>0.2</v>
      </c>
      <c r="AZ271">
        <v>0.2</v>
      </c>
      <c r="BA271">
        <f t="shared" si="304"/>
        <v>0.20000000000000004</v>
      </c>
      <c r="BB271">
        <f t="shared" si="310"/>
        <v>4.000000000000001E-3</v>
      </c>
      <c r="BC271">
        <f t="shared" si="305"/>
        <v>4.000000000000001E-3</v>
      </c>
      <c r="BD271">
        <f t="shared" si="306"/>
        <v>4.000000000000001E-3</v>
      </c>
      <c r="BE271">
        <f t="shared" si="307"/>
        <v>1557.4123549473582</v>
      </c>
      <c r="BF271">
        <f t="shared" si="308"/>
        <v>681.16112216640443</v>
      </c>
      <c r="BG271">
        <f t="shared" si="309"/>
        <v>235.45308348221809</v>
      </c>
      <c r="BH271">
        <f t="shared" si="311"/>
        <v>3711.9589055216911</v>
      </c>
      <c r="BI271">
        <f t="shared" si="312"/>
        <v>376.27666510959284</v>
      </c>
      <c r="BJ271">
        <f t="shared" si="313"/>
        <v>32.512698482251245</v>
      </c>
      <c r="BK271" s="7">
        <f t="shared" si="314"/>
        <v>3.3312112633740759E-2</v>
      </c>
      <c r="BL271" s="8">
        <f>BL$3*temperature!$I381+BL$4*temperature!$I381^2</f>
        <v>-81.05118599390363</v>
      </c>
      <c r="BM271" s="8">
        <f>BM$3*temperature!$I381+BM$4*temperature!$I381^2</f>
        <v>-65.50547379761089</v>
      </c>
      <c r="BN271" s="8">
        <f>BN$3*temperature!$I381+BN$4*temperature!$I381^2</f>
        <v>-53.476149386203339</v>
      </c>
      <c r="BO271" s="8"/>
      <c r="BP271" s="8"/>
      <c r="BQ271" s="8"/>
    </row>
    <row r="272" spans="1:69" x14ac:dyDescent="0.3">
      <c r="A272">
        <f t="shared" si="261"/>
        <v>2226</v>
      </c>
      <c r="B272" s="4">
        <f t="shared" si="262"/>
        <v>1165.4043968782721</v>
      </c>
      <c r="C272" s="4">
        <f t="shared" si="263"/>
        <v>2964.1635036587622</v>
      </c>
      <c r="D272" s="4">
        <f t="shared" si="264"/>
        <v>4369.9370696180504</v>
      </c>
      <c r="E272" s="11">
        <f t="shared" si="265"/>
        <v>6.337627571917555E-8</v>
      </c>
      <c r="F272" s="11">
        <f t="shared" si="266"/>
        <v>1.2485551289340633E-7</v>
      </c>
      <c r="G272" s="11">
        <f t="shared" si="267"/>
        <v>2.5488808819431452E-7</v>
      </c>
      <c r="H272" s="4">
        <f t="shared" si="268"/>
        <v>390529.83805218863</v>
      </c>
      <c r="I272" s="4">
        <f t="shared" si="269"/>
        <v>170938.52426924455</v>
      </c>
      <c r="J272" s="4">
        <f t="shared" si="270"/>
        <v>59066.562013957941</v>
      </c>
      <c r="K272" s="4">
        <f t="shared" si="271"/>
        <v>335102.42375804245</v>
      </c>
      <c r="L272" s="4">
        <f t="shared" si="272"/>
        <v>57668.385721047314</v>
      </c>
      <c r="M272" s="4">
        <f t="shared" si="273"/>
        <v>13516.570392882246</v>
      </c>
      <c r="N272" s="11">
        <f t="shared" si="274"/>
        <v>3.0222556313643789E-3</v>
      </c>
      <c r="O272" s="11">
        <f t="shared" si="275"/>
        <v>3.8065730056195957E-3</v>
      </c>
      <c r="P272" s="11">
        <f t="shared" si="276"/>
        <v>3.4533603898978527E-3</v>
      </c>
      <c r="Q272" s="4">
        <f t="shared" si="277"/>
        <v>5338.4466479222838</v>
      </c>
      <c r="R272" s="4">
        <f t="shared" si="278"/>
        <v>7259.6745070570705</v>
      </c>
      <c r="S272" s="4">
        <f t="shared" si="279"/>
        <v>4684.0362901164135</v>
      </c>
      <c r="T272" s="4">
        <f t="shared" si="280"/>
        <v>13.669753570043163</v>
      </c>
      <c r="U272" s="4">
        <f t="shared" si="281"/>
        <v>42.469504976083613</v>
      </c>
      <c r="V272" s="4">
        <f t="shared" si="282"/>
        <v>79.300980629438612</v>
      </c>
      <c r="W272" s="11">
        <f t="shared" si="283"/>
        <v>-1.0734613539272964E-2</v>
      </c>
      <c r="X272" s="11">
        <f t="shared" si="284"/>
        <v>-1.217998157191269E-2</v>
      </c>
      <c r="Y272" s="11">
        <f t="shared" si="285"/>
        <v>-9.7425357312937999E-3</v>
      </c>
      <c r="Z272" s="4">
        <f t="shared" si="298"/>
        <v>4146.4309451958279</v>
      </c>
      <c r="AA272" s="4">
        <f t="shared" si="299"/>
        <v>17956.262898076955</v>
      </c>
      <c r="AB272" s="4">
        <f t="shared" si="300"/>
        <v>72668.224224210629</v>
      </c>
      <c r="AC272" s="12">
        <f t="shared" si="286"/>
        <v>0.96336963638350614</v>
      </c>
      <c r="AD272" s="12">
        <f t="shared" si="287"/>
        <v>3.0657499613592591</v>
      </c>
      <c r="AE272" s="12">
        <f t="shared" si="288"/>
        <v>19.269912226317654</v>
      </c>
      <c r="AF272" s="11">
        <f t="shared" si="289"/>
        <v>-4.0504037456468023E-3</v>
      </c>
      <c r="AG272" s="11">
        <f t="shared" si="290"/>
        <v>2.9673830763510267E-4</v>
      </c>
      <c r="AH272" s="11">
        <f t="shared" si="291"/>
        <v>9.7937136394747881E-3</v>
      </c>
      <c r="AI272" s="1">
        <f t="shared" si="255"/>
        <v>756016.33390941191</v>
      </c>
      <c r="AJ272" s="1">
        <f t="shared" si="256"/>
        <v>328195.93677901488</v>
      </c>
      <c r="AK272" s="1">
        <f t="shared" si="257"/>
        <v>113826.42715127728</v>
      </c>
      <c r="AL272" s="10">
        <f t="shared" si="292"/>
        <v>92.152543220542981</v>
      </c>
      <c r="AM272" s="10">
        <f t="shared" si="293"/>
        <v>22.585631983080578</v>
      </c>
      <c r="AN272" s="10">
        <f t="shared" si="294"/>
        <v>7.0705563502810458</v>
      </c>
      <c r="AO272" s="7">
        <f t="shared" si="295"/>
        <v>2.3524169646959693E-3</v>
      </c>
      <c r="AP272" s="7">
        <f t="shared" si="296"/>
        <v>2.9634249336978969E-3</v>
      </c>
      <c r="AQ272" s="7">
        <f t="shared" si="297"/>
        <v>2.6882003228890063E-3</v>
      </c>
      <c r="AR272" s="1">
        <f t="shared" si="303"/>
        <v>390529.83805218863</v>
      </c>
      <c r="AS272" s="1">
        <f t="shared" si="301"/>
        <v>170938.52426924455</v>
      </c>
      <c r="AT272" s="1">
        <f t="shared" si="302"/>
        <v>59066.562013957941</v>
      </c>
      <c r="AU272" s="1">
        <f t="shared" si="258"/>
        <v>78105.967610437729</v>
      </c>
      <c r="AV272" s="1">
        <f t="shared" si="259"/>
        <v>34187.704853848911</v>
      </c>
      <c r="AW272" s="1">
        <f t="shared" si="260"/>
        <v>11813.312402791589</v>
      </c>
      <c r="AX272">
        <v>0.2</v>
      </c>
      <c r="AY272">
        <v>0.2</v>
      </c>
      <c r="AZ272">
        <v>0.2</v>
      </c>
      <c r="BA272">
        <f t="shared" si="304"/>
        <v>0.2</v>
      </c>
      <c r="BB272">
        <f t="shared" si="310"/>
        <v>4.000000000000001E-3</v>
      </c>
      <c r="BC272">
        <f t="shared" si="305"/>
        <v>4.000000000000001E-3</v>
      </c>
      <c r="BD272">
        <f t="shared" si="306"/>
        <v>4.000000000000001E-3</v>
      </c>
      <c r="BE272">
        <f t="shared" si="307"/>
        <v>1562.1193522087549</v>
      </c>
      <c r="BF272">
        <f t="shared" si="308"/>
        <v>683.75409707697838</v>
      </c>
      <c r="BG272">
        <f t="shared" si="309"/>
        <v>236.26624805583182</v>
      </c>
      <c r="BH272">
        <f t="shared" si="311"/>
        <v>3767.3830165160966</v>
      </c>
      <c r="BI272">
        <f t="shared" si="312"/>
        <v>380.78864235731686</v>
      </c>
      <c r="BJ272">
        <f t="shared" si="313"/>
        <v>32.513006968060154</v>
      </c>
      <c r="BK272" s="7">
        <f t="shared" si="314"/>
        <v>3.3279140954405956E-2</v>
      </c>
      <c r="BL272" s="8">
        <f>BL$3*temperature!$I382+BL$4*temperature!$I382^2</f>
        <v>-81.6908520336832</v>
      </c>
      <c r="BM272" s="8">
        <f>BM$3*temperature!$I382+BM$4*temperature!$I382^2</f>
        <v>-65.995528675346662</v>
      </c>
      <c r="BN272" s="8">
        <f>BN$3*temperature!$I382+BN$4*temperature!$I382^2</f>
        <v>-53.854316091921447</v>
      </c>
      <c r="BO272" s="8"/>
      <c r="BP272" s="8"/>
      <c r="BQ272" s="8"/>
    </row>
    <row r="273" spans="1:69" x14ac:dyDescent="0.3">
      <c r="A273">
        <f t="shared" si="261"/>
        <v>2227</v>
      </c>
      <c r="B273" s="4">
        <f t="shared" si="262"/>
        <v>1165.4044670443129</v>
      </c>
      <c r="C273" s="4">
        <f t="shared" si="263"/>
        <v>2964.1638552463087</v>
      </c>
      <c r="D273" s="4">
        <f t="shared" si="264"/>
        <v>4369.9381277707107</v>
      </c>
      <c r="E273" s="11">
        <f t="shared" si="265"/>
        <v>6.0207461933216772E-8</v>
      </c>
      <c r="F273" s="11">
        <f t="shared" si="266"/>
        <v>1.1861273724873601E-7</v>
      </c>
      <c r="G273" s="11">
        <f t="shared" si="267"/>
        <v>2.4214368378459877E-7</v>
      </c>
      <c r="H273" s="4">
        <f t="shared" si="268"/>
        <v>391698.34778877848</v>
      </c>
      <c r="I273" s="4">
        <f t="shared" si="269"/>
        <v>171582.73297126495</v>
      </c>
      <c r="J273" s="4">
        <f t="shared" si="270"/>
        <v>59268.516134485653</v>
      </c>
      <c r="K273" s="4">
        <f t="shared" si="271"/>
        <v>336105.06812471716</v>
      </c>
      <c r="L273" s="4">
        <f t="shared" si="272"/>
        <v>57885.711232723734</v>
      </c>
      <c r="M273" s="4">
        <f t="shared" si="273"/>
        <v>13562.781531811073</v>
      </c>
      <c r="N273" s="11">
        <f t="shared" si="274"/>
        <v>2.992053460641797E-3</v>
      </c>
      <c r="O273" s="11">
        <f t="shared" si="275"/>
        <v>3.7685381506544768E-3</v>
      </c>
      <c r="P273" s="11">
        <f t="shared" si="276"/>
        <v>3.4188509056380934E-3</v>
      </c>
      <c r="Q273" s="4">
        <f t="shared" si="277"/>
        <v>5296.9422598402816</v>
      </c>
      <c r="R273" s="4">
        <f t="shared" si="278"/>
        <v>7198.2777951667467</v>
      </c>
      <c r="S273" s="4">
        <f t="shared" si="279"/>
        <v>4654.2610307266859</v>
      </c>
      <c r="T273" s="4">
        <f t="shared" si="280"/>
        <v>13.523014048291653</v>
      </c>
      <c r="U273" s="4">
        <f t="shared" si="281"/>
        <v>41.952227188106662</v>
      </c>
      <c r="V273" s="4">
        <f t="shared" si="282"/>
        <v>78.528387992129666</v>
      </c>
      <c r="W273" s="11">
        <f t="shared" si="283"/>
        <v>-1.0734613539272964E-2</v>
      </c>
      <c r="X273" s="11">
        <f t="shared" si="284"/>
        <v>-1.217998157191269E-2</v>
      </c>
      <c r="Y273" s="11">
        <f t="shared" si="285"/>
        <v>-9.7425357312937999E-3</v>
      </c>
      <c r="Z273" s="4">
        <f t="shared" si="298"/>
        <v>4097.6532761157196</v>
      </c>
      <c r="AA273" s="4">
        <f t="shared" si="299"/>
        <v>17810.360920149044</v>
      </c>
      <c r="AB273" s="4">
        <f t="shared" si="300"/>
        <v>72915.966600449421</v>
      </c>
      <c r="AC273" s="12">
        <f t="shared" si="286"/>
        <v>0.95946760039985601</v>
      </c>
      <c r="AD273" s="12">
        <f t="shared" si="287"/>
        <v>3.0666596868144254</v>
      </c>
      <c r="AE273" s="12">
        <f t="shared" si="288"/>
        <v>19.458636228520025</v>
      </c>
      <c r="AF273" s="11">
        <f t="shared" si="289"/>
        <v>-4.0504037456468023E-3</v>
      </c>
      <c r="AG273" s="11">
        <f t="shared" si="290"/>
        <v>2.9673830763510267E-4</v>
      </c>
      <c r="AH273" s="11">
        <f t="shared" si="291"/>
        <v>9.7937136394747881E-3</v>
      </c>
      <c r="AI273" s="1">
        <f t="shared" si="255"/>
        <v>758520.6681289085</v>
      </c>
      <c r="AJ273" s="1">
        <f t="shared" si="256"/>
        <v>329564.0479549623</v>
      </c>
      <c r="AK273" s="1">
        <f t="shared" si="257"/>
        <v>114257.09683894114</v>
      </c>
      <c r="AL273" s="10">
        <f t="shared" si="292"/>
        <v>92.36715661449476</v>
      </c>
      <c r="AM273" s="10">
        <f t="shared" si="293"/>
        <v>22.651893499792944</v>
      </c>
      <c r="AN273" s="10">
        <f t="shared" si="294"/>
        <v>7.0893733514262385</v>
      </c>
      <c r="AO273" s="7">
        <f t="shared" si="295"/>
        <v>2.3288927950490096E-3</v>
      </c>
      <c r="AP273" s="7">
        <f t="shared" si="296"/>
        <v>2.9337906843609177E-3</v>
      </c>
      <c r="AQ273" s="7">
        <f t="shared" si="297"/>
        <v>2.6613183196601163E-3</v>
      </c>
      <c r="AR273" s="1">
        <f t="shared" si="303"/>
        <v>391698.34778877848</v>
      </c>
      <c r="AS273" s="1">
        <f t="shared" si="301"/>
        <v>171582.73297126495</v>
      </c>
      <c r="AT273" s="1">
        <f t="shared" si="302"/>
        <v>59268.516134485653</v>
      </c>
      <c r="AU273" s="1">
        <f t="shared" si="258"/>
        <v>78339.669557755697</v>
      </c>
      <c r="AV273" s="1">
        <f t="shared" si="259"/>
        <v>34316.546594252992</v>
      </c>
      <c r="AW273" s="1">
        <f t="shared" si="260"/>
        <v>11853.703226897131</v>
      </c>
      <c r="AX273">
        <v>0.2</v>
      </c>
      <c r="AY273">
        <v>0.2</v>
      </c>
      <c r="AZ273">
        <v>0.2</v>
      </c>
      <c r="BA273">
        <f t="shared" si="304"/>
        <v>0.2</v>
      </c>
      <c r="BB273">
        <f t="shared" si="310"/>
        <v>4.000000000000001E-3</v>
      </c>
      <c r="BC273">
        <f t="shared" si="305"/>
        <v>4.000000000000001E-3</v>
      </c>
      <c r="BD273">
        <f t="shared" si="306"/>
        <v>4.000000000000001E-3</v>
      </c>
      <c r="BE273">
        <f t="shared" si="307"/>
        <v>1566.7933911551143</v>
      </c>
      <c r="BF273">
        <f t="shared" si="308"/>
        <v>686.33093188505995</v>
      </c>
      <c r="BG273">
        <f t="shared" si="309"/>
        <v>237.07406453794266</v>
      </c>
      <c r="BH273">
        <f t="shared" si="311"/>
        <v>3823.635836364178</v>
      </c>
      <c r="BI273">
        <f t="shared" si="312"/>
        <v>385.35487010182186</v>
      </c>
      <c r="BJ273">
        <f t="shared" si="313"/>
        <v>32.513326722666179</v>
      </c>
      <c r="BK273" s="7">
        <f t="shared" si="314"/>
        <v>3.3246496021150235E-2</v>
      </c>
      <c r="BL273" s="8">
        <f>BL$3*temperature!$I383+BL$4*temperature!$I383^2</f>
        <v>-82.330236290779567</v>
      </c>
      <c r="BM273" s="8">
        <f>BM$3*temperature!$I383+BM$4*temperature!$I383^2</f>
        <v>-66.485302257843173</v>
      </c>
      <c r="BN273" s="8">
        <f>BN$3*temperature!$I383+BN$4*temperature!$I383^2</f>
        <v>-54.232209601231254</v>
      </c>
      <c r="BO273" s="8"/>
      <c r="BP273" s="8"/>
      <c r="BQ273" s="8"/>
    </row>
    <row r="274" spans="1:69" x14ac:dyDescent="0.3">
      <c r="A274">
        <f t="shared" si="261"/>
        <v>2228</v>
      </c>
      <c r="B274" s="4">
        <f t="shared" si="262"/>
        <v>1165.4045337020557</v>
      </c>
      <c r="C274" s="4">
        <f t="shared" si="263"/>
        <v>2964.1641892545176</v>
      </c>
      <c r="D274" s="4">
        <f t="shared" si="264"/>
        <v>4369.9391330159815</v>
      </c>
      <c r="E274" s="11">
        <f t="shared" si="265"/>
        <v>5.7197088836555931E-8</v>
      </c>
      <c r="F274" s="11">
        <f t="shared" si="266"/>
        <v>1.126821003862992E-7</v>
      </c>
      <c r="G274" s="11">
        <f t="shared" si="267"/>
        <v>2.3003649959536881E-7</v>
      </c>
      <c r="H274" s="4">
        <f t="shared" si="268"/>
        <v>392858.64067844115</v>
      </c>
      <c r="I274" s="4">
        <f t="shared" si="269"/>
        <v>172222.90750109538</v>
      </c>
      <c r="J274" s="4">
        <f t="shared" si="270"/>
        <v>59469.135141030711</v>
      </c>
      <c r="K274" s="4">
        <f t="shared" si="271"/>
        <v>337100.66274624463</v>
      </c>
      <c r="L274" s="4">
        <f t="shared" si="272"/>
        <v>58101.676056078781</v>
      </c>
      <c r="M274" s="4">
        <f t="shared" si="273"/>
        <v>13608.687290796923</v>
      </c>
      <c r="N274" s="11">
        <f t="shared" si="274"/>
        <v>2.9621529573544692E-3</v>
      </c>
      <c r="O274" s="11">
        <f t="shared" si="275"/>
        <v>3.7308831273883403E-3</v>
      </c>
      <c r="P274" s="11">
        <f t="shared" si="276"/>
        <v>3.3846861632460534E-3</v>
      </c>
      <c r="Q274" s="4">
        <f t="shared" si="277"/>
        <v>5255.6038556485164</v>
      </c>
      <c r="R274" s="4">
        <f t="shared" si="278"/>
        <v>7137.1325369002088</v>
      </c>
      <c r="S274" s="4">
        <f t="shared" si="279"/>
        <v>4624.5175268108123</v>
      </c>
      <c r="T274" s="4">
        <f t="shared" si="280"/>
        <v>13.377849718597083</v>
      </c>
      <c r="U274" s="4">
        <f t="shared" si="281"/>
        <v>41.44124983405483</v>
      </c>
      <c r="V274" s="4">
        <f t="shared" si="282"/>
        <v>77.763322366195439</v>
      </c>
      <c r="W274" s="11">
        <f t="shared" si="283"/>
        <v>-1.0734613539272964E-2</v>
      </c>
      <c r="X274" s="11">
        <f t="shared" si="284"/>
        <v>-1.217998157191269E-2</v>
      </c>
      <c r="Y274" s="11">
        <f t="shared" si="285"/>
        <v>-9.7425357312937999E-3</v>
      </c>
      <c r="Z274" s="4">
        <f t="shared" si="298"/>
        <v>4049.327469943571</v>
      </c>
      <c r="AA274" s="4">
        <f t="shared" si="299"/>
        <v>17664.974982920656</v>
      </c>
      <c r="AB274" s="4">
        <f t="shared" si="300"/>
        <v>73162.036472225198</v>
      </c>
      <c r="AC274" s="12">
        <f t="shared" si="286"/>
        <v>0.95558136923736969</v>
      </c>
      <c r="AD274" s="12">
        <f t="shared" si="287"/>
        <v>3.0675696822199834</v>
      </c>
      <c r="AE274" s="12">
        <f t="shared" si="288"/>
        <v>19.649208539556859</v>
      </c>
      <c r="AF274" s="11">
        <f t="shared" si="289"/>
        <v>-4.0504037456468023E-3</v>
      </c>
      <c r="AG274" s="11">
        <f t="shared" si="290"/>
        <v>2.9673830763510267E-4</v>
      </c>
      <c r="AH274" s="11">
        <f t="shared" si="291"/>
        <v>9.7937136394747881E-3</v>
      </c>
      <c r="AI274" s="1">
        <f t="shared" si="255"/>
        <v>761008.27087377338</v>
      </c>
      <c r="AJ274" s="1">
        <f t="shared" si="256"/>
        <v>330924.18975371908</v>
      </c>
      <c r="AK274" s="1">
        <f t="shared" si="257"/>
        <v>114685.09038194417</v>
      </c>
      <c r="AL274" s="10">
        <f t="shared" si="292"/>
        <v>92.580118687978043</v>
      </c>
      <c r="AM274" s="10">
        <f t="shared" si="293"/>
        <v>22.717684854784444</v>
      </c>
      <c r="AN274" s="10">
        <f t="shared" si="294"/>
        <v>7.1080517598095483</v>
      </c>
      <c r="AO274" s="7">
        <f t="shared" si="295"/>
        <v>2.3056038670985195E-3</v>
      </c>
      <c r="AP274" s="7">
        <f t="shared" si="296"/>
        <v>2.9044527775173084E-3</v>
      </c>
      <c r="AQ274" s="7">
        <f t="shared" si="297"/>
        <v>2.6347051364635152E-3</v>
      </c>
      <c r="AR274" s="1">
        <f t="shared" si="303"/>
        <v>392858.64067844115</v>
      </c>
      <c r="AS274" s="1">
        <f t="shared" si="301"/>
        <v>172222.90750109538</v>
      </c>
      <c r="AT274" s="1">
        <f t="shared" si="302"/>
        <v>59469.135141030711</v>
      </c>
      <c r="AU274" s="1">
        <f t="shared" si="258"/>
        <v>78571.72813568823</v>
      </c>
      <c r="AV274" s="1">
        <f t="shared" si="259"/>
        <v>34444.581500219079</v>
      </c>
      <c r="AW274" s="1">
        <f t="shared" si="260"/>
        <v>11893.827028206142</v>
      </c>
      <c r="AX274">
        <v>0.2</v>
      </c>
      <c r="AY274">
        <v>0.2</v>
      </c>
      <c r="AZ274">
        <v>0.2</v>
      </c>
      <c r="BA274">
        <f t="shared" si="304"/>
        <v>0.20000000000000004</v>
      </c>
      <c r="BB274">
        <f t="shared" si="310"/>
        <v>4.000000000000001E-3</v>
      </c>
      <c r="BC274">
        <f t="shared" si="305"/>
        <v>4.000000000000001E-3</v>
      </c>
      <c r="BD274">
        <f t="shared" si="306"/>
        <v>4.000000000000001E-3</v>
      </c>
      <c r="BE274">
        <f t="shared" si="307"/>
        <v>1571.434562713765</v>
      </c>
      <c r="BF274">
        <f t="shared" si="308"/>
        <v>688.89163000438168</v>
      </c>
      <c r="BG274">
        <f t="shared" si="309"/>
        <v>237.87654056412291</v>
      </c>
      <c r="BH274">
        <f t="shared" si="311"/>
        <v>3880.7297616156084</v>
      </c>
      <c r="BI274">
        <f t="shared" si="312"/>
        <v>389.97600091165435</v>
      </c>
      <c r="BJ274">
        <f t="shared" si="313"/>
        <v>32.513657633686691</v>
      </c>
      <c r="BK274" s="7">
        <f t="shared" si="314"/>
        <v>3.3214174627259813E-2</v>
      </c>
      <c r="BL274" s="8">
        <f>BL$3*temperature!$I384+BL$4*temperature!$I384^2</f>
        <v>-82.969325384695381</v>
      </c>
      <c r="BM274" s="8">
        <f>BM$3*temperature!$I384+BM$4*temperature!$I384^2</f>
        <v>-66.974785110975319</v>
      </c>
      <c r="BN274" s="8">
        <f>BN$3*temperature!$I384+BN$4*temperature!$I384^2</f>
        <v>-54.609823334770653</v>
      </c>
      <c r="BO274" s="8"/>
      <c r="BP274" s="8"/>
      <c r="BQ274" s="8"/>
    </row>
    <row r="275" spans="1:69" x14ac:dyDescent="0.3">
      <c r="A275">
        <f t="shared" si="261"/>
        <v>2229</v>
      </c>
      <c r="B275" s="4">
        <f t="shared" si="262"/>
        <v>1165.4045970269151</v>
      </c>
      <c r="C275" s="4">
        <f t="shared" si="263"/>
        <v>2964.164506562352</v>
      </c>
      <c r="D275" s="4">
        <f t="shared" si="264"/>
        <v>4369.9400879992081</v>
      </c>
      <c r="E275" s="11">
        <f t="shared" si="265"/>
        <v>5.4337234394728134E-8</v>
      </c>
      <c r="F275" s="11">
        <f t="shared" si="266"/>
        <v>1.0704799536698424E-7</v>
      </c>
      <c r="G275" s="11">
        <f t="shared" si="267"/>
        <v>2.1853467461560036E-7</v>
      </c>
      <c r="H275" s="4">
        <f t="shared" si="268"/>
        <v>394010.74013069464</v>
      </c>
      <c r="I275" s="4">
        <f t="shared" si="269"/>
        <v>172859.04925019504</v>
      </c>
      <c r="J275" s="4">
        <f t="shared" si="270"/>
        <v>59668.421088409312</v>
      </c>
      <c r="K275" s="4">
        <f t="shared" si="271"/>
        <v>338089.22766896803</v>
      </c>
      <c r="L275" s="4">
        <f t="shared" si="272"/>
        <v>58316.280647549444</v>
      </c>
      <c r="M275" s="4">
        <f t="shared" si="273"/>
        <v>13654.288133668373</v>
      </c>
      <c r="N275" s="11">
        <f t="shared" si="274"/>
        <v>2.9325511100153356E-3</v>
      </c>
      <c r="O275" s="11">
        <f t="shared" si="275"/>
        <v>3.6936041442854339E-3</v>
      </c>
      <c r="P275" s="11">
        <f t="shared" si="276"/>
        <v>3.3508627171034977E-3</v>
      </c>
      <c r="Q275" s="4">
        <f t="shared" si="277"/>
        <v>5214.4341442279811</v>
      </c>
      <c r="R275" s="4">
        <f t="shared" si="278"/>
        <v>7076.2438084030891</v>
      </c>
      <c r="S275" s="4">
        <f t="shared" si="279"/>
        <v>4594.8091555203682</v>
      </c>
      <c r="T275" s="4">
        <f t="shared" si="280"/>
        <v>13.234243671881472</v>
      </c>
      <c r="U275" s="4">
        <f t="shared" si="281"/>
        <v>40.936496174759014</v>
      </c>
      <c r="V275" s="4">
        <f t="shared" si="282"/>
        <v>77.005710419458666</v>
      </c>
      <c r="W275" s="11">
        <f t="shared" si="283"/>
        <v>-1.0734613539272964E-2</v>
      </c>
      <c r="X275" s="11">
        <f t="shared" si="284"/>
        <v>-1.217998157191269E-2</v>
      </c>
      <c r="Y275" s="11">
        <f t="shared" si="285"/>
        <v>-9.7425357312937999E-3</v>
      </c>
      <c r="Z275" s="4">
        <f t="shared" si="298"/>
        <v>4001.4522916040837</v>
      </c>
      <c r="AA275" s="4">
        <f t="shared" si="299"/>
        <v>17520.118458593406</v>
      </c>
      <c r="AB275" s="4">
        <f t="shared" si="300"/>
        <v>73406.436416305427</v>
      </c>
      <c r="AC275" s="12">
        <f t="shared" si="286"/>
        <v>0.95171087888014039</v>
      </c>
      <c r="AD275" s="12">
        <f t="shared" si="287"/>
        <v>3.068479947656038</v>
      </c>
      <c r="AE275" s="12">
        <f t="shared" si="288"/>
        <v>19.8416472612356</v>
      </c>
      <c r="AF275" s="11">
        <f t="shared" si="289"/>
        <v>-4.0504037456468023E-3</v>
      </c>
      <c r="AG275" s="11">
        <f t="shared" si="290"/>
        <v>2.9673830763510267E-4</v>
      </c>
      <c r="AH275" s="11">
        <f t="shared" si="291"/>
        <v>9.7937136394747881E-3</v>
      </c>
      <c r="AI275" s="1">
        <f t="shared" si="255"/>
        <v>763479.17192208429</v>
      </c>
      <c r="AJ275" s="1">
        <f t="shared" si="256"/>
        <v>332276.35227856622</v>
      </c>
      <c r="AK275" s="1">
        <f t="shared" si="257"/>
        <v>115110.4083719559</v>
      </c>
      <c r="AL275" s="10">
        <f t="shared" si="292"/>
        <v>92.791437236844857</v>
      </c>
      <c r="AM275" s="10">
        <f t="shared" si="293"/>
        <v>22.783007473230935</v>
      </c>
      <c r="AN275" s="10">
        <f t="shared" si="294"/>
        <v>7.1265921040865488</v>
      </c>
      <c r="AO275" s="7">
        <f t="shared" si="295"/>
        <v>2.2825478284275343E-3</v>
      </c>
      <c r="AP275" s="7">
        <f t="shared" si="296"/>
        <v>2.8754082497421353E-3</v>
      </c>
      <c r="AQ275" s="7">
        <f t="shared" si="297"/>
        <v>2.6083580850988801E-3</v>
      </c>
      <c r="AR275" s="1">
        <f t="shared" si="303"/>
        <v>394010.74013069464</v>
      </c>
      <c r="AS275" s="1">
        <f t="shared" si="301"/>
        <v>172859.04925019504</v>
      </c>
      <c r="AT275" s="1">
        <f t="shared" si="302"/>
        <v>59668.421088409312</v>
      </c>
      <c r="AU275" s="1">
        <f t="shared" si="258"/>
        <v>78802.148026138937</v>
      </c>
      <c r="AV275" s="1">
        <f t="shared" si="259"/>
        <v>34571.809850039012</v>
      </c>
      <c r="AW275" s="1">
        <f t="shared" si="260"/>
        <v>11933.684217681863</v>
      </c>
      <c r="AX275">
        <v>0.2</v>
      </c>
      <c r="AY275">
        <v>0.2</v>
      </c>
      <c r="AZ275">
        <v>0.2</v>
      </c>
      <c r="BA275">
        <f t="shared" si="304"/>
        <v>0.2</v>
      </c>
      <c r="BB275">
        <f t="shared" si="310"/>
        <v>4.000000000000001E-3</v>
      </c>
      <c r="BC275">
        <f t="shared" si="305"/>
        <v>4.000000000000001E-3</v>
      </c>
      <c r="BD275">
        <f t="shared" si="306"/>
        <v>4.000000000000001E-3</v>
      </c>
      <c r="BE275">
        <f t="shared" si="307"/>
        <v>1576.0429605227789</v>
      </c>
      <c r="BF275">
        <f t="shared" si="308"/>
        <v>691.43619700078034</v>
      </c>
      <c r="BG275">
        <f t="shared" si="309"/>
        <v>238.6736843536373</v>
      </c>
      <c r="BH275">
        <f t="shared" si="311"/>
        <v>3938.6773742864798</v>
      </c>
      <c r="BI275">
        <f t="shared" si="312"/>
        <v>394.65269520574452</v>
      </c>
      <c r="BJ275">
        <f t="shared" si="313"/>
        <v>32.513999589908146</v>
      </c>
      <c r="BK275" s="7">
        <f t="shared" si="314"/>
        <v>3.3182173596746772E-2</v>
      </c>
      <c r="BL275" s="8">
        <f>BL$3*temperature!$I385+BL$4*temperature!$I385^2</f>
        <v>-83.608106304863384</v>
      </c>
      <c r="BM275" s="8">
        <f>BM$3*temperature!$I385+BM$4*temperature!$I385^2</f>
        <v>-67.463968073898727</v>
      </c>
      <c r="BN275" s="8">
        <f>BN$3*temperature!$I385+BN$4*temperature!$I385^2</f>
        <v>-54.98715091537521</v>
      </c>
      <c r="BO275" s="8"/>
      <c r="BP275" s="8"/>
      <c r="BQ275" s="8"/>
    </row>
    <row r="276" spans="1:69" x14ac:dyDescent="0.3">
      <c r="A276">
        <f t="shared" si="261"/>
        <v>2230</v>
      </c>
      <c r="B276" s="4">
        <f t="shared" si="262"/>
        <v>1165.4046571855347</v>
      </c>
      <c r="C276" s="4">
        <f t="shared" si="263"/>
        <v>2964.1648080048267</v>
      </c>
      <c r="D276" s="4">
        <f t="shared" si="264"/>
        <v>4369.9409952334718</v>
      </c>
      <c r="E276" s="11">
        <f t="shared" si="265"/>
        <v>5.1620372674991723E-8</v>
      </c>
      <c r="F276" s="11">
        <f t="shared" si="266"/>
        <v>1.0169559559863502E-7</v>
      </c>
      <c r="G276" s="11">
        <f t="shared" si="267"/>
        <v>2.0760794088482034E-7</v>
      </c>
      <c r="H276" s="4">
        <f t="shared" si="268"/>
        <v>395154.6702152181</v>
      </c>
      <c r="I276" s="4">
        <f t="shared" si="269"/>
        <v>173491.16013769011</v>
      </c>
      <c r="J276" s="4">
        <f t="shared" si="270"/>
        <v>59866.376174209079</v>
      </c>
      <c r="K276" s="4">
        <f t="shared" si="271"/>
        <v>339070.78350752522</v>
      </c>
      <c r="L276" s="4">
        <f t="shared" si="272"/>
        <v>58529.525642154375</v>
      </c>
      <c r="M276" s="4">
        <f t="shared" si="273"/>
        <v>13699.584557207645</v>
      </c>
      <c r="N276" s="11">
        <f t="shared" si="274"/>
        <v>2.903244937215943E-3</v>
      </c>
      <c r="O276" s="11">
        <f t="shared" si="275"/>
        <v>3.656697447728785E-3</v>
      </c>
      <c r="P276" s="11">
        <f t="shared" si="276"/>
        <v>3.317377156234258E-3</v>
      </c>
      <c r="Q276" s="4">
        <f t="shared" si="277"/>
        <v>5173.4357465003404</v>
      </c>
      <c r="R276" s="4">
        <f t="shared" si="278"/>
        <v>7015.6165200111745</v>
      </c>
      <c r="S276" s="4">
        <f t="shared" si="279"/>
        <v>4565.1392231381269</v>
      </c>
      <c r="T276" s="4">
        <f t="shared" si="280"/>
        <v>13.092179180579256</v>
      </c>
      <c r="U276" s="4">
        <f t="shared" si="281"/>
        <v>40.437890405731778</v>
      </c>
      <c r="V276" s="4">
        <f t="shared" si="282"/>
        <v>76.255479534183422</v>
      </c>
      <c r="W276" s="11">
        <f t="shared" si="283"/>
        <v>-1.0734613539272964E-2</v>
      </c>
      <c r="X276" s="11">
        <f t="shared" si="284"/>
        <v>-1.217998157191269E-2</v>
      </c>
      <c r="Y276" s="11">
        <f t="shared" si="285"/>
        <v>-9.7425357312937999E-3</v>
      </c>
      <c r="Z276" s="4">
        <f t="shared" si="298"/>
        <v>3954.0264257039157</v>
      </c>
      <c r="AA276" s="4">
        <f t="shared" si="299"/>
        <v>17375.804321867679</v>
      </c>
      <c r="AB276" s="4">
        <f t="shared" si="300"/>
        <v>73649.169189135064</v>
      </c>
      <c r="AC276" s="12">
        <f t="shared" si="286"/>
        <v>0.94785606557155144</v>
      </c>
      <c r="AD276" s="12">
        <f t="shared" si="287"/>
        <v>3.0693904832027177</v>
      </c>
      <c r="AE276" s="12">
        <f t="shared" si="288"/>
        <v>20.035970672647611</v>
      </c>
      <c r="AF276" s="11">
        <f t="shared" si="289"/>
        <v>-4.0504037456468023E-3</v>
      </c>
      <c r="AG276" s="11">
        <f t="shared" si="290"/>
        <v>2.9673830763510267E-4</v>
      </c>
      <c r="AH276" s="11">
        <f t="shared" si="291"/>
        <v>9.7937136394747881E-3</v>
      </c>
      <c r="AI276" s="1">
        <f t="shared" si="255"/>
        <v>765933.40275601472</v>
      </c>
      <c r="AJ276" s="1">
        <f t="shared" si="256"/>
        <v>333620.52690074861</v>
      </c>
      <c r="AK276" s="1">
        <f t="shared" si="257"/>
        <v>115533.05175244217</v>
      </c>
      <c r="AL276" s="10">
        <f t="shared" si="292"/>
        <v>93.001120121470876</v>
      </c>
      <c r="AM276" s="10">
        <f t="shared" si="293"/>
        <v>22.847862816396976</v>
      </c>
      <c r="AN276" s="10">
        <f t="shared" si="294"/>
        <v>7.144994921179106</v>
      </c>
      <c r="AO276" s="7">
        <f t="shared" si="295"/>
        <v>2.259722350143259E-3</v>
      </c>
      <c r="AP276" s="7">
        <f t="shared" si="296"/>
        <v>2.8466541672447138E-3</v>
      </c>
      <c r="AQ276" s="7">
        <f t="shared" si="297"/>
        <v>2.5822745042478911E-3</v>
      </c>
      <c r="AR276" s="1">
        <f t="shared" si="303"/>
        <v>395154.6702152181</v>
      </c>
      <c r="AS276" s="1">
        <f t="shared" si="301"/>
        <v>173491.16013769011</v>
      </c>
      <c r="AT276" s="1">
        <f t="shared" si="302"/>
        <v>59866.376174209079</v>
      </c>
      <c r="AU276" s="1">
        <f t="shared" si="258"/>
        <v>79030.934043043628</v>
      </c>
      <c r="AV276" s="1">
        <f t="shared" si="259"/>
        <v>34698.232027538026</v>
      </c>
      <c r="AW276" s="1">
        <f t="shared" si="260"/>
        <v>11973.275234841816</v>
      </c>
      <c r="AX276">
        <v>0.2</v>
      </c>
      <c r="AY276">
        <v>0.2</v>
      </c>
      <c r="AZ276">
        <v>0.2</v>
      </c>
      <c r="BA276">
        <f t="shared" si="304"/>
        <v>0.19999999999999998</v>
      </c>
      <c r="BB276">
        <f t="shared" si="310"/>
        <v>4.000000000000001E-3</v>
      </c>
      <c r="BC276">
        <f t="shared" si="305"/>
        <v>4.000000000000001E-3</v>
      </c>
      <c r="BD276">
        <f t="shared" si="306"/>
        <v>4.000000000000001E-3</v>
      </c>
      <c r="BE276">
        <f t="shared" si="307"/>
        <v>1580.6186808608727</v>
      </c>
      <c r="BF276">
        <f t="shared" si="308"/>
        <v>693.96464055076058</v>
      </c>
      <c r="BG276">
        <f t="shared" si="309"/>
        <v>239.46550469683638</v>
      </c>
      <c r="BH276">
        <f t="shared" si="311"/>
        <v>3997.491444634144</v>
      </c>
      <c r="BI276">
        <f t="shared" si="312"/>
        <v>399.38562134783996</v>
      </c>
      <c r="BJ276">
        <f t="shared" si="313"/>
        <v>32.514352481271843</v>
      </c>
      <c r="BK276" s="7">
        <f t="shared" si="314"/>
        <v>3.3150489784070619E-2</v>
      </c>
      <c r="BL276" s="8">
        <f>BL$3*temperature!$I386+BL$4*temperature!$I386^2</f>
        <v>-84.246566403310041</v>
      </c>
      <c r="BM276" s="8">
        <f>BM$3*temperature!$I386+BM$4*temperature!$I386^2</f>
        <v>-67.952842253501174</v>
      </c>
      <c r="BN276" s="8">
        <f>BN$3*temperature!$I386+BN$4*temperature!$I386^2</f>
        <v>-55.364186163858406</v>
      </c>
      <c r="BO276" s="8"/>
      <c r="BP276" s="8"/>
      <c r="BQ276" s="8"/>
    </row>
    <row r="277" spans="1:69" x14ac:dyDescent="0.3">
      <c r="A277">
        <f t="shared" si="261"/>
        <v>2231</v>
      </c>
      <c r="B277" s="4">
        <f t="shared" si="262"/>
        <v>1165.4047143362263</v>
      </c>
      <c r="C277" s="4">
        <f t="shared" si="263"/>
        <v>2964.165094375207</v>
      </c>
      <c r="D277" s="4">
        <f t="shared" si="264"/>
        <v>4369.9418571062006</v>
      </c>
      <c r="E277" s="11">
        <f t="shared" si="265"/>
        <v>4.9039354041242134E-8</v>
      </c>
      <c r="F277" s="11">
        <f t="shared" si="266"/>
        <v>9.6610815818703263E-8</v>
      </c>
      <c r="G277" s="11">
        <f t="shared" si="267"/>
        <v>1.972275438405793E-7</v>
      </c>
      <c r="H277" s="4">
        <f t="shared" si="268"/>
        <v>396290.45564454392</v>
      </c>
      <c r="I277" s="4">
        <f t="shared" si="269"/>
        <v>174119.24260008222</v>
      </c>
      <c r="J277" s="4">
        <f t="shared" si="270"/>
        <v>60063.002735666065</v>
      </c>
      <c r="K277" s="4">
        <f t="shared" si="271"/>
        <v>340045.3514299168</v>
      </c>
      <c r="L277" s="4">
        <f t="shared" si="272"/>
        <v>58741.411849997996</v>
      </c>
      <c r="M277" s="4">
        <f t="shared" si="273"/>
        <v>13744.577090423832</v>
      </c>
      <c r="N277" s="11">
        <f t="shared" si="274"/>
        <v>2.8742314873317909E-3</v>
      </c>
      <c r="O277" s="11">
        <f t="shared" si="275"/>
        <v>3.6201593216229622E-3</v>
      </c>
      <c r="P277" s="11">
        <f t="shared" si="276"/>
        <v>3.2842261039598419E-3</v>
      </c>
      <c r="Q277" s="4">
        <f t="shared" si="277"/>
        <v>5132.611196744776</v>
      </c>
      <c r="R277" s="4">
        <f t="shared" si="278"/>
        <v>6955.2554186731286</v>
      </c>
      <c r="S277" s="4">
        <f t="shared" si="279"/>
        <v>4535.5109657254307</v>
      </c>
      <c r="T277" s="4">
        <f t="shared" si="280"/>
        <v>12.951639696688822</v>
      </c>
      <c r="U277" s="4">
        <f t="shared" si="281"/>
        <v>39.945357645782941</v>
      </c>
      <c r="V277" s="4">
        <f t="shared" si="282"/>
        <v>75.512557800114692</v>
      </c>
      <c r="W277" s="11">
        <f t="shared" si="283"/>
        <v>-1.0734613539272964E-2</v>
      </c>
      <c r="X277" s="11">
        <f t="shared" si="284"/>
        <v>-1.217998157191269E-2</v>
      </c>
      <c r="Y277" s="11">
        <f t="shared" si="285"/>
        <v>-9.7425357312937999E-3</v>
      </c>
      <c r="Z277" s="4">
        <f t="shared" si="298"/>
        <v>3907.0484791178883</v>
      </c>
      <c r="AA277" s="4">
        <f t="shared" si="299"/>
        <v>17232.045155280233</v>
      </c>
      <c r="AB277" s="4">
        <f t="shared" si="300"/>
        <v>73890.237722906866</v>
      </c>
      <c r="AC277" s="12">
        <f t="shared" si="286"/>
        <v>0.94401686581322641</v>
      </c>
      <c r="AD277" s="12">
        <f t="shared" si="287"/>
        <v>3.0703012889401746</v>
      </c>
      <c r="AE277" s="12">
        <f t="shared" si="288"/>
        <v>20.232197231904436</v>
      </c>
      <c r="AF277" s="11">
        <f t="shared" si="289"/>
        <v>-4.0504037456468023E-3</v>
      </c>
      <c r="AG277" s="11">
        <f t="shared" si="290"/>
        <v>2.9673830763510267E-4</v>
      </c>
      <c r="AH277" s="11">
        <f t="shared" si="291"/>
        <v>9.7937136394747881E-3</v>
      </c>
      <c r="AI277" s="1">
        <f t="shared" si="255"/>
        <v>768370.99652345688</v>
      </c>
      <c r="AJ277" s="1">
        <f t="shared" si="256"/>
        <v>334956.70623821177</v>
      </c>
      <c r="AK277" s="1">
        <f t="shared" si="257"/>
        <v>115953.02181203978</v>
      </c>
      <c r="AL277" s="10">
        <f t="shared" si="292"/>
        <v>93.209175264100452</v>
      </c>
      <c r="AM277" s="10">
        <f t="shared" si="293"/>
        <v>22.912252380656916</v>
      </c>
      <c r="AN277" s="10">
        <f t="shared" si="294"/>
        <v>7.1632607560148678</v>
      </c>
      <c r="AO277" s="7">
        <f t="shared" si="295"/>
        <v>2.2371251266418263E-3</v>
      </c>
      <c r="AP277" s="7">
        <f t="shared" si="296"/>
        <v>2.8181876255722665E-3</v>
      </c>
      <c r="AQ277" s="7">
        <f t="shared" si="297"/>
        <v>2.556451759205412E-3</v>
      </c>
      <c r="AR277" s="1">
        <f t="shared" si="303"/>
        <v>396290.45564454392</v>
      </c>
      <c r="AS277" s="1">
        <f t="shared" si="301"/>
        <v>174119.24260008222</v>
      </c>
      <c r="AT277" s="1">
        <f t="shared" si="302"/>
        <v>60063.002735666065</v>
      </c>
      <c r="AU277" s="1">
        <f t="shared" si="258"/>
        <v>79258.091128908796</v>
      </c>
      <c r="AV277" s="1">
        <f t="shared" si="259"/>
        <v>34823.848520016443</v>
      </c>
      <c r="AW277" s="1">
        <f t="shared" si="260"/>
        <v>12012.600547133214</v>
      </c>
      <c r="AX277">
        <v>0.2</v>
      </c>
      <c r="AY277">
        <v>0.2</v>
      </c>
      <c r="AZ277">
        <v>0.2</v>
      </c>
      <c r="BA277">
        <f t="shared" si="304"/>
        <v>0.19999999999999996</v>
      </c>
      <c r="BB277">
        <f t="shared" si="310"/>
        <v>4.000000000000001E-3</v>
      </c>
      <c r="BC277">
        <f t="shared" si="305"/>
        <v>4.000000000000001E-3</v>
      </c>
      <c r="BD277">
        <f t="shared" si="306"/>
        <v>4.000000000000001E-3</v>
      </c>
      <c r="BE277">
        <f t="shared" si="307"/>
        <v>1585.161822578176</v>
      </c>
      <c r="BF277">
        <f t="shared" si="308"/>
        <v>696.47697040032904</v>
      </c>
      <c r="BG277">
        <f t="shared" si="309"/>
        <v>240.25201094266433</v>
      </c>
      <c r="BH277">
        <f t="shared" si="311"/>
        <v>4057.18493397365</v>
      </c>
      <c r="BI277">
        <f t="shared" si="312"/>
        <v>404.17545574206838</v>
      </c>
      <c r="BJ277">
        <f t="shared" si="313"/>
        <v>32.514716198860363</v>
      </c>
      <c r="BK277" s="7">
        <f t="shared" si="314"/>
        <v>3.3119120073870939E-2</v>
      </c>
      <c r="BL277" s="8">
        <f>BL$3*temperature!$I387+BL$4*temperature!$I387^2</f>
        <v>-84.884693387390129</v>
      </c>
      <c r="BM277" s="8">
        <f>BM$3*temperature!$I387+BM$4*temperature!$I387^2</f>
        <v>-68.441399018911113</v>
      </c>
      <c r="BN277" s="8">
        <f>BN$3*temperature!$I387+BN$4*temperature!$I387^2</f>
        <v>-55.740923094837662</v>
      </c>
      <c r="BO277" s="8"/>
      <c r="BP277" s="8"/>
      <c r="BQ277" s="8"/>
    </row>
    <row r="278" spans="1:69" x14ac:dyDescent="0.3">
      <c r="A278">
        <f t="shared" si="261"/>
        <v>2232</v>
      </c>
      <c r="B278" s="4">
        <f t="shared" si="262"/>
        <v>1165.4047686293861</v>
      </c>
      <c r="C278" s="4">
        <f t="shared" si="263"/>
        <v>2964.1653664270943</v>
      </c>
      <c r="D278" s="4">
        <f t="shared" si="264"/>
        <v>4369.9426758854543</v>
      </c>
      <c r="E278" s="11">
        <f t="shared" si="265"/>
        <v>4.6587386339180026E-8</v>
      </c>
      <c r="F278" s="11">
        <f t="shared" si="266"/>
        <v>9.1780275027768093E-8</v>
      </c>
      <c r="G278" s="11">
        <f t="shared" si="267"/>
        <v>1.8736616664855034E-7</v>
      </c>
      <c r="H278" s="4">
        <f t="shared" si="268"/>
        <v>397418.1217569639</v>
      </c>
      <c r="I278" s="4">
        <f t="shared" si="269"/>
        <v>174743.2995810323</v>
      </c>
      <c r="J278" s="4">
        <f t="shared" si="270"/>
        <v>60258.303246568736</v>
      </c>
      <c r="K278" s="4">
        <f t="shared" si="271"/>
        <v>341012.95314276172</v>
      </c>
      <c r="L278" s="4">
        <f t="shared" si="272"/>
        <v>58951.940252801091</v>
      </c>
      <c r="M278" s="4">
        <f t="shared" si="273"/>
        <v>13789.266293832783</v>
      </c>
      <c r="N278" s="11">
        <f t="shared" si="274"/>
        <v>2.8455078382223498E-3</v>
      </c>
      <c r="O278" s="11">
        <f t="shared" si="275"/>
        <v>3.583986087033475E-3</v>
      </c>
      <c r="P278" s="11">
        <f t="shared" si="276"/>
        <v>3.2514062175172942E-3</v>
      </c>
      <c r="Q278" s="4">
        <f t="shared" si="277"/>
        <v>5091.9629439120381</v>
      </c>
      <c r="R278" s="4">
        <f t="shared" si="278"/>
        <v>6895.165090376704</v>
      </c>
      <c r="S278" s="4">
        <f t="shared" si="279"/>
        <v>4505.9275497795625</v>
      </c>
      <c r="T278" s="4">
        <f t="shared" si="280"/>
        <v>12.812608849844962</v>
      </c>
      <c r="U278" s="4">
        <f t="shared" si="281"/>
        <v>39.458823925773842</v>
      </c>
      <c r="V278" s="4">
        <f t="shared" si="282"/>
        <v>74.77687400758569</v>
      </c>
      <c r="W278" s="11">
        <f t="shared" si="283"/>
        <v>-1.0734613539272964E-2</v>
      </c>
      <c r="X278" s="11">
        <f t="shared" si="284"/>
        <v>-1.217998157191269E-2</v>
      </c>
      <c r="Y278" s="11">
        <f t="shared" si="285"/>
        <v>-9.7425357312937999E-3</v>
      </c>
      <c r="Z278" s="4">
        <f t="shared" si="298"/>
        <v>3860.5169835306097</v>
      </c>
      <c r="AA278" s="4">
        <f t="shared" si="299"/>
        <v>17088.853154563647</v>
      </c>
      <c r="AB278" s="4">
        <f t="shared" si="300"/>
        <v>74129.645121668043</v>
      </c>
      <c r="AC278" s="12">
        <f t="shared" si="286"/>
        <v>0.94019321636398279</v>
      </c>
      <c r="AD278" s="12">
        <f t="shared" si="287"/>
        <v>3.0712123649485847</v>
      </c>
      <c r="AE278" s="12">
        <f t="shared" si="288"/>
        <v>20.430345577891082</v>
      </c>
      <c r="AF278" s="11">
        <f t="shared" si="289"/>
        <v>-4.0504037456468023E-3</v>
      </c>
      <c r="AG278" s="11">
        <f t="shared" si="290"/>
        <v>2.9673830763510267E-4</v>
      </c>
      <c r="AH278" s="11">
        <f t="shared" si="291"/>
        <v>9.7937136394747881E-3</v>
      </c>
      <c r="AI278" s="1">
        <f t="shared" si="255"/>
        <v>770791.98800002004</v>
      </c>
      <c r="AJ278" s="1">
        <f t="shared" si="256"/>
        <v>336284.88413440704</v>
      </c>
      <c r="AK278" s="1">
        <f t="shared" si="257"/>
        <v>116370.32017796901</v>
      </c>
      <c r="AL278" s="10">
        <f t="shared" si="292"/>
        <v>93.41561064623717</v>
      </c>
      <c r="AM278" s="10">
        <f t="shared" si="293"/>
        <v>22.976177696528744</v>
      </c>
      <c r="AN278" s="10">
        <f t="shared" si="294"/>
        <v>7.1813901612706159</v>
      </c>
      <c r="AO278" s="7">
        <f t="shared" si="295"/>
        <v>2.2147538753754079E-3</v>
      </c>
      <c r="AP278" s="7">
        <f t="shared" si="296"/>
        <v>2.7900057493165436E-3</v>
      </c>
      <c r="AQ278" s="7">
        <f t="shared" si="297"/>
        <v>2.5308872416133577E-3</v>
      </c>
      <c r="AR278" s="1">
        <f t="shared" si="303"/>
        <v>397418.1217569639</v>
      </c>
      <c r="AS278" s="1">
        <f t="shared" si="301"/>
        <v>174743.2995810323</v>
      </c>
      <c r="AT278" s="1">
        <f t="shared" si="302"/>
        <v>60258.303246568736</v>
      </c>
      <c r="AU278" s="1">
        <f t="shared" si="258"/>
        <v>79483.624351392791</v>
      </c>
      <c r="AV278" s="1">
        <f t="shared" si="259"/>
        <v>34948.659916206459</v>
      </c>
      <c r="AW278" s="1">
        <f t="shared" si="260"/>
        <v>12051.660649313748</v>
      </c>
      <c r="AX278">
        <v>0.2</v>
      </c>
      <c r="AY278">
        <v>0.2</v>
      </c>
      <c r="AZ278">
        <v>0.2</v>
      </c>
      <c r="BA278">
        <f t="shared" si="304"/>
        <v>0.20000000000000004</v>
      </c>
      <c r="BB278">
        <f t="shared" si="310"/>
        <v>4.000000000000001E-3</v>
      </c>
      <c r="BC278">
        <f t="shared" si="305"/>
        <v>4.000000000000001E-3</v>
      </c>
      <c r="BD278">
        <f t="shared" si="306"/>
        <v>4.000000000000001E-3</v>
      </c>
      <c r="BE278">
        <f t="shared" si="307"/>
        <v>1589.6724870278561</v>
      </c>
      <c r="BF278">
        <f t="shared" si="308"/>
        <v>698.97319832412938</v>
      </c>
      <c r="BG278">
        <f t="shared" si="309"/>
        <v>241.033212986275</v>
      </c>
      <c r="BH278">
        <f t="shared" si="311"/>
        <v>4117.7709975362723</v>
      </c>
      <c r="BI278">
        <f t="shared" si="312"/>
        <v>409.02288292966324</v>
      </c>
      <c r="BJ278">
        <f t="shared" si="313"/>
        <v>32.515090634883009</v>
      </c>
      <c r="BK278" s="7">
        <f t="shared" si="314"/>
        <v>3.3088061380701389E-2</v>
      </c>
      <c r="BL278" s="8">
        <f>BL$3*temperature!$I388+BL$4*temperature!$I388^2</f>
        <v>-85.522475312595503</v>
      </c>
      <c r="BM278" s="8">
        <f>BM$3*temperature!$I388+BM$4*temperature!$I388^2</f>
        <v>-68.929629996064705</v>
      </c>
      <c r="BN278" s="8">
        <f>BN$3*temperature!$I388+BN$4*temperature!$I388^2</f>
        <v>-56.117355912607536</v>
      </c>
      <c r="BO278" s="8"/>
      <c r="BP278" s="8"/>
      <c r="BQ278" s="8"/>
    </row>
    <row r="279" spans="1:69" x14ac:dyDescent="0.3">
      <c r="A279">
        <f t="shared" si="261"/>
        <v>2233</v>
      </c>
      <c r="B279" s="4">
        <f t="shared" si="262"/>
        <v>1165.4048202078902</v>
      </c>
      <c r="C279" s="4">
        <f t="shared" si="263"/>
        <v>2964.1656248764116</v>
      </c>
      <c r="D279" s="4">
        <f t="shared" si="264"/>
        <v>4369.9434537258912</v>
      </c>
      <c r="E279" s="11">
        <f t="shared" si="265"/>
        <v>4.4258017022221023E-8</v>
      </c>
      <c r="F279" s="11">
        <f t="shared" si="266"/>
        <v>8.7191261276379687E-8</v>
      </c>
      <c r="G279" s="11">
        <f t="shared" si="267"/>
        <v>1.7799785831612283E-7</v>
      </c>
      <c r="H279" s="4">
        <f t="shared" si="268"/>
        <v>398537.69449964515</v>
      </c>
      <c r="I279" s="4">
        <f t="shared" si="269"/>
        <v>175363.33452121561</v>
      </c>
      <c r="J279" s="4">
        <f t="shared" si="270"/>
        <v>60452.280314192023</v>
      </c>
      <c r="K279" s="4">
        <f t="shared" si="271"/>
        <v>341973.61087673565</v>
      </c>
      <c r="L279" s="4">
        <f t="shared" si="272"/>
        <v>59161.112000456196</v>
      </c>
      <c r="M279" s="4">
        <f t="shared" si="273"/>
        <v>13833.652758744358</v>
      </c>
      <c r="N279" s="11">
        <f t="shared" si="274"/>
        <v>2.8170710969204205E-3</v>
      </c>
      <c r="O279" s="11">
        <f t="shared" si="275"/>
        <v>3.5481741017873158E-3</v>
      </c>
      <c r="P279" s="11">
        <f t="shared" si="276"/>
        <v>3.2189141877276839E-3</v>
      </c>
      <c r="Q279" s="4">
        <f t="shared" si="277"/>
        <v>5051.4933529350919</v>
      </c>
      <c r="R279" s="4">
        <f t="shared" si="278"/>
        <v>6835.3499625766935</v>
      </c>
      <c r="S279" s="4">
        <f t="shared" si="279"/>
        <v>4476.392072900675</v>
      </c>
      <c r="T279" s="4">
        <f t="shared" si="280"/>
        <v>12.675070445412008</v>
      </c>
      <c r="U279" s="4">
        <f t="shared" si="281"/>
        <v>38.978216177508571</v>
      </c>
      <c r="V279" s="4">
        <f t="shared" si="282"/>
        <v>74.048357640692331</v>
      </c>
      <c r="W279" s="11">
        <f t="shared" si="283"/>
        <v>-1.0734613539272964E-2</v>
      </c>
      <c r="X279" s="11">
        <f t="shared" si="284"/>
        <v>-1.217998157191269E-2</v>
      </c>
      <c r="Y279" s="11">
        <f t="shared" si="285"/>
        <v>-9.7425357312937999E-3</v>
      </c>
      <c r="Z279" s="4">
        <f t="shared" si="298"/>
        <v>3814.4303979335878</v>
      </c>
      <c r="AA279" s="4">
        <f t="shared" si="299"/>
        <v>16946.240134024367</v>
      </c>
      <c r="AB279" s="4">
        <f t="shared" si="300"/>
        <v>74367.394657461366</v>
      </c>
      <c r="AC279" s="12">
        <f t="shared" si="286"/>
        <v>0.93638505423879037</v>
      </c>
      <c r="AD279" s="12">
        <f t="shared" si="287"/>
        <v>3.0721237113081474</v>
      </c>
      <c r="AE279" s="12">
        <f t="shared" si="288"/>
        <v>20.630434532036457</v>
      </c>
      <c r="AF279" s="11">
        <f t="shared" si="289"/>
        <v>-4.0504037456468023E-3</v>
      </c>
      <c r="AG279" s="11">
        <f t="shared" si="290"/>
        <v>2.9673830763510267E-4</v>
      </c>
      <c r="AH279" s="11">
        <f t="shared" si="291"/>
        <v>9.7937136394747881E-3</v>
      </c>
      <c r="AI279" s="1">
        <f t="shared" si="255"/>
        <v>773196.41355141089</v>
      </c>
      <c r="AJ279" s="1">
        <f t="shared" si="256"/>
        <v>337605.05563717277</v>
      </c>
      <c r="AK279" s="1">
        <f t="shared" si="257"/>
        <v>116784.94880948587</v>
      </c>
      <c r="AL279" s="10">
        <f t="shared" si="292"/>
        <v>93.620434306079474</v>
      </c>
      <c r="AM279" s="10">
        <f t="shared" si="293"/>
        <v>23.039640327720672</v>
      </c>
      <c r="AN279" s="10">
        <f t="shared" si="294"/>
        <v>7.1993836971194609</v>
      </c>
      <c r="AO279" s="7">
        <f t="shared" si="295"/>
        <v>2.1926063366216539E-3</v>
      </c>
      <c r="AP279" s="7">
        <f t="shared" si="296"/>
        <v>2.762105691823378E-3</v>
      </c>
      <c r="AQ279" s="7">
        <f t="shared" si="297"/>
        <v>2.5055783691972241E-3</v>
      </c>
      <c r="AR279" s="1">
        <f t="shared" si="303"/>
        <v>398537.69449964515</v>
      </c>
      <c r="AS279" s="1">
        <f t="shared" si="301"/>
        <v>175363.33452121561</v>
      </c>
      <c r="AT279" s="1">
        <f t="shared" si="302"/>
        <v>60452.280314192023</v>
      </c>
      <c r="AU279" s="1">
        <f t="shared" si="258"/>
        <v>79707.53889992903</v>
      </c>
      <c r="AV279" s="1">
        <f t="shared" si="259"/>
        <v>35072.666904243124</v>
      </c>
      <c r="AW279" s="1">
        <f t="shared" si="260"/>
        <v>12090.456062838406</v>
      </c>
      <c r="AX279">
        <v>0.2</v>
      </c>
      <c r="AY279">
        <v>0.2</v>
      </c>
      <c r="AZ279">
        <v>0.2</v>
      </c>
      <c r="BA279">
        <f t="shared" si="304"/>
        <v>0.2</v>
      </c>
      <c r="BB279">
        <f t="shared" si="310"/>
        <v>4.000000000000001E-3</v>
      </c>
      <c r="BC279">
        <f t="shared" si="305"/>
        <v>4.000000000000001E-3</v>
      </c>
      <c r="BD279">
        <f t="shared" si="306"/>
        <v>4.000000000000001E-3</v>
      </c>
      <c r="BE279">
        <f t="shared" si="307"/>
        <v>1594.1507779985809</v>
      </c>
      <c r="BF279">
        <f t="shared" si="308"/>
        <v>701.45333808486259</v>
      </c>
      <c r="BG279">
        <f t="shared" si="309"/>
        <v>241.80912125676815</v>
      </c>
      <c r="BH279">
        <f t="shared" si="311"/>
        <v>4179.262987370772</v>
      </c>
      <c r="BI279">
        <f t="shared" si="312"/>
        <v>413.92859568683718</v>
      </c>
      <c r="BJ279">
        <f t="shared" si="313"/>
        <v>32.515475682662924</v>
      </c>
      <c r="BK279" s="7">
        <f t="shared" si="314"/>
        <v>3.3057310648751476E-2</v>
      </c>
      <c r="BL279" s="8">
        <f>BL$3*temperature!$I389+BL$4*temperature!$I389^2</f>
        <v>-86.159900575438655</v>
      </c>
      <c r="BM279" s="8">
        <f>BM$3*temperature!$I389+BM$4*temperature!$I389^2</f>
        <v>-69.417527062332653</v>
      </c>
      <c r="BN279" s="8">
        <f>BN$3*temperature!$I389+BN$4*temperature!$I389^2</f>
        <v>-56.493479007060806</v>
      </c>
      <c r="BO279" s="8"/>
      <c r="BP279" s="8"/>
      <c r="BQ279" s="8"/>
    </row>
    <row r="280" spans="1:69" x14ac:dyDescent="0.3">
      <c r="A280">
        <f t="shared" si="261"/>
        <v>2234</v>
      </c>
      <c r="B280" s="4">
        <f t="shared" si="262"/>
        <v>1165.4048692074714</v>
      </c>
      <c r="C280" s="4">
        <f t="shared" si="263"/>
        <v>2964.1658704032839</v>
      </c>
      <c r="D280" s="4">
        <f t="shared" si="264"/>
        <v>4369.9441926744385</v>
      </c>
      <c r="E280" s="11">
        <f t="shared" si="265"/>
        <v>4.2045116171109967E-8</v>
      </c>
      <c r="F280" s="11">
        <f t="shared" si="266"/>
        <v>8.2831698212560695E-8</v>
      </c>
      <c r="G280" s="11">
        <f t="shared" si="267"/>
        <v>1.6909796540031667E-7</v>
      </c>
      <c r="H280" s="4">
        <f t="shared" si="268"/>
        <v>399649.20041197137</v>
      </c>
      <c r="I280" s="4">
        <f t="shared" si="269"/>
        <v>175979.35134825666</v>
      </c>
      <c r="J280" s="4">
        <f t="shared" si="270"/>
        <v>60644.936676260651</v>
      </c>
      <c r="K280" s="4">
        <f t="shared" si="271"/>
        <v>342927.34737220645</v>
      </c>
      <c r="L280" s="4">
        <f t="shared" si="272"/>
        <v>59368.928407611049</v>
      </c>
      <c r="M280" s="4">
        <f t="shared" si="273"/>
        <v>13877.737106556844</v>
      </c>
      <c r="N280" s="11">
        <f t="shared" si="274"/>
        <v>2.7889183993632383E-3</v>
      </c>
      <c r="O280" s="11">
        <f t="shared" si="275"/>
        <v>3.5127197601230176E-3</v>
      </c>
      <c r="P280" s="11">
        <f t="shared" si="276"/>
        <v>3.1867467386457182E-3</v>
      </c>
      <c r="Q280" s="4">
        <f t="shared" si="277"/>
        <v>5011.2047060360128</v>
      </c>
      <c r="R280" s="4">
        <f t="shared" si="278"/>
        <v>6775.8143066234961</v>
      </c>
      <c r="S280" s="4">
        <f t="shared" si="279"/>
        <v>4446.9075644675868</v>
      </c>
      <c r="T280" s="4">
        <f t="shared" si="280"/>
        <v>12.539008462597449</v>
      </c>
      <c r="U280" s="4">
        <f t="shared" si="281"/>
        <v>38.50346222276049</v>
      </c>
      <c r="V280" s="4">
        <f t="shared" si="282"/>
        <v>73.326938870534264</v>
      </c>
      <c r="W280" s="11">
        <f t="shared" si="283"/>
        <v>-1.0734613539272964E-2</v>
      </c>
      <c r="X280" s="11">
        <f t="shared" si="284"/>
        <v>-1.217998157191269E-2</v>
      </c>
      <c r="Y280" s="11">
        <f t="shared" si="285"/>
        <v>-9.7425357312937999E-3</v>
      </c>
      <c r="Z280" s="4">
        <f t="shared" si="298"/>
        <v>3768.7871110779652</v>
      </c>
      <c r="AA280" s="4">
        <f t="shared" si="299"/>
        <v>16804.217531935159</v>
      </c>
      <c r="AB280" s="4">
        <f t="shared" si="300"/>
        <v>74603.489766504077</v>
      </c>
      <c r="AC280" s="12">
        <f t="shared" si="286"/>
        <v>0.9325923167077339</v>
      </c>
      <c r="AD280" s="12">
        <f t="shared" si="287"/>
        <v>3.0730353280990865</v>
      </c>
      <c r="AE280" s="12">
        <f t="shared" si="288"/>
        <v>20.832483100101154</v>
      </c>
      <c r="AF280" s="11">
        <f t="shared" si="289"/>
        <v>-4.0504037456468023E-3</v>
      </c>
      <c r="AG280" s="11">
        <f t="shared" si="290"/>
        <v>2.9673830763510267E-4</v>
      </c>
      <c r="AH280" s="11">
        <f t="shared" si="291"/>
        <v>9.7937136394747881E-3</v>
      </c>
      <c r="AI280" s="1">
        <f t="shared" si="255"/>
        <v>775584.31109619886</v>
      </c>
      <c r="AJ280" s="1">
        <f t="shared" si="256"/>
        <v>338917.21697769861</v>
      </c>
      <c r="AK280" s="1">
        <f t="shared" si="257"/>
        <v>117196.90999137569</v>
      </c>
      <c r="AL280" s="10">
        <f t="shared" si="292"/>
        <v>93.823654336001297</v>
      </c>
      <c r="AM280" s="10">
        <f t="shared" si="293"/>
        <v>23.102641870190563</v>
      </c>
      <c r="AN280" s="10">
        <f t="shared" si="294"/>
        <v>7.2172419309818849</v>
      </c>
      <c r="AO280" s="7">
        <f t="shared" si="295"/>
        <v>2.1706802732554373E-3</v>
      </c>
      <c r="AP280" s="7">
        <f t="shared" si="296"/>
        <v>2.7344846349051442E-3</v>
      </c>
      <c r="AQ280" s="7">
        <f t="shared" si="297"/>
        <v>2.4805225855052517E-3</v>
      </c>
      <c r="AR280" s="1">
        <f t="shared" si="303"/>
        <v>399649.20041197137</v>
      </c>
      <c r="AS280" s="1">
        <f t="shared" si="301"/>
        <v>175979.35134825666</v>
      </c>
      <c r="AT280" s="1">
        <f t="shared" si="302"/>
        <v>60644.936676260651</v>
      </c>
      <c r="AU280" s="1">
        <f t="shared" si="258"/>
        <v>79929.840082394279</v>
      </c>
      <c r="AV280" s="1">
        <f t="shared" si="259"/>
        <v>35195.870269651336</v>
      </c>
      <c r="AW280" s="1">
        <f t="shared" si="260"/>
        <v>12128.987335252132</v>
      </c>
      <c r="AX280">
        <v>0.2</v>
      </c>
      <c r="AY280">
        <v>0.2</v>
      </c>
      <c r="AZ280">
        <v>0.2</v>
      </c>
      <c r="BA280">
        <f t="shared" si="304"/>
        <v>0.2</v>
      </c>
      <c r="BB280">
        <f t="shared" si="310"/>
        <v>4.000000000000001E-3</v>
      </c>
      <c r="BC280">
        <f t="shared" si="305"/>
        <v>4.000000000000001E-3</v>
      </c>
      <c r="BD280">
        <f t="shared" si="306"/>
        <v>4.000000000000001E-3</v>
      </c>
      <c r="BE280">
        <f t="shared" si="307"/>
        <v>1598.5968016478857</v>
      </c>
      <c r="BF280">
        <f t="shared" si="308"/>
        <v>703.9174053930268</v>
      </c>
      <c r="BG280">
        <f t="shared" si="309"/>
        <v>242.57974670504265</v>
      </c>
      <c r="BH280">
        <f t="shared" si="311"/>
        <v>4241.6744552882101</v>
      </c>
      <c r="BI280">
        <f t="shared" si="312"/>
        <v>418.89329512384876</v>
      </c>
      <c r="BJ280">
        <f t="shared" si="313"/>
        <v>32.515871236623781</v>
      </c>
      <c r="BK280" s="7">
        <f t="shared" si="314"/>
        <v>3.3026864851598753E-2</v>
      </c>
      <c r="BL280" s="8">
        <f>BL$3*temperature!$I390+BL$4*temperature!$I390^2</f>
        <v>-86.79695790641361</v>
      </c>
      <c r="BM280" s="8">
        <f>BM$3*temperature!$I390+BM$4*temperature!$I390^2</f>
        <v>-69.905082341207802</v>
      </c>
      <c r="BN280" s="8">
        <f>BN$3*temperature!$I390+BN$4*temperature!$I390^2</f>
        <v>-56.869286949658061</v>
      </c>
      <c r="BO280" s="8"/>
      <c r="BP280" s="8"/>
      <c r="BQ280" s="8"/>
    </row>
    <row r="281" spans="1:69" x14ac:dyDescent="0.3">
      <c r="A281">
        <f t="shared" si="261"/>
        <v>2235</v>
      </c>
      <c r="B281" s="4">
        <f t="shared" si="262"/>
        <v>1165.4049157570753</v>
      </c>
      <c r="C281" s="4">
        <f t="shared" si="263"/>
        <v>2964.1661036538321</v>
      </c>
      <c r="D281" s="4">
        <f t="shared" si="264"/>
        <v>4369.9448946756766</v>
      </c>
      <c r="E281" s="11">
        <f t="shared" si="265"/>
        <v>3.9942860362554464E-8</v>
      </c>
      <c r="F281" s="11">
        <f t="shared" si="266"/>
        <v>7.8690113301932661E-8</v>
      </c>
      <c r="G281" s="11">
        <f t="shared" si="267"/>
        <v>1.6064306713030082E-7</v>
      </c>
      <c r="H281" s="4">
        <f t="shared" si="268"/>
        <v>400752.66660909099</v>
      </c>
      <c r="I281" s="4">
        <f t="shared" si="269"/>
        <v>176591.35446674141</v>
      </c>
      <c r="J281" s="4">
        <f t="shared" si="270"/>
        <v>60836.275197941555</v>
      </c>
      <c r="K281" s="4">
        <f t="shared" si="271"/>
        <v>343874.1858650496</v>
      </c>
      <c r="L281" s="4">
        <f t="shared" si="272"/>
        <v>59575.390950278706</v>
      </c>
      <c r="M281" s="4">
        <f t="shared" si="273"/>
        <v>13921.519988058482</v>
      </c>
      <c r="N281" s="11">
        <f t="shared" si="274"/>
        <v>2.7610469100776136E-3</v>
      </c>
      <c r="O281" s="11">
        <f t="shared" si="275"/>
        <v>3.4776194923065162E-3</v>
      </c>
      <c r="P281" s="11">
        <f t="shared" si="276"/>
        <v>3.1549006272033608E-3</v>
      </c>
      <c r="Q281" s="4">
        <f t="shared" si="277"/>
        <v>4971.0992040283709</v>
      </c>
      <c r="R281" s="4">
        <f t="shared" si="278"/>
        <v>6716.5622401907085</v>
      </c>
      <c r="S281" s="4">
        <f t="shared" si="279"/>
        <v>4417.4769863217571</v>
      </c>
      <c r="T281" s="4">
        <f t="shared" si="280"/>
        <v>12.404407052585793</v>
      </c>
      <c r="U281" s="4">
        <f t="shared" si="281"/>
        <v>38.034490762432434</v>
      </c>
      <c r="V281" s="4">
        <f t="shared" si="282"/>
        <v>72.612548548521687</v>
      </c>
      <c r="W281" s="11">
        <f t="shared" si="283"/>
        <v>-1.0734613539272964E-2</v>
      </c>
      <c r="X281" s="11">
        <f t="shared" si="284"/>
        <v>-1.217998157191269E-2</v>
      </c>
      <c r="Y281" s="11">
        <f t="shared" si="285"/>
        <v>-9.7425357312937999E-3</v>
      </c>
      <c r="Z281" s="4">
        <f t="shared" si="298"/>
        <v>3723.5854438831711</v>
      </c>
      <c r="AA281" s="4">
        <f t="shared" si="299"/>
        <v>16662.796415939163</v>
      </c>
      <c r="AB281" s="4">
        <f t="shared" si="300"/>
        <v>74837.93404540437</v>
      </c>
      <c r="AC281" s="12">
        <f t="shared" si="286"/>
        <v>0.92881494129497943</v>
      </c>
      <c r="AD281" s="12">
        <f t="shared" si="287"/>
        <v>3.0739472154016494</v>
      </c>
      <c r="AE281" s="12">
        <f t="shared" si="288"/>
        <v>21.036510473982741</v>
      </c>
      <c r="AF281" s="11">
        <f t="shared" si="289"/>
        <v>-4.0504037456468023E-3</v>
      </c>
      <c r="AG281" s="11">
        <f t="shared" si="290"/>
        <v>2.9673830763510267E-4</v>
      </c>
      <c r="AH281" s="11">
        <f t="shared" si="291"/>
        <v>9.7937136394747881E-3</v>
      </c>
      <c r="AI281" s="1">
        <f t="shared" si="255"/>
        <v>777955.72006897326</v>
      </c>
      <c r="AJ281" s="1">
        <f t="shared" si="256"/>
        <v>340221.36554958014</v>
      </c>
      <c r="AK281" s="1">
        <f t="shared" si="257"/>
        <v>117606.20632749025</v>
      </c>
      <c r="AL281" s="10">
        <f t="shared" si="292"/>
        <v>94.025278880076868</v>
      </c>
      <c r="AM281" s="10">
        <f t="shared" si="293"/>
        <v>23.165183951218118</v>
      </c>
      <c r="AN281" s="10">
        <f t="shared" si="294"/>
        <v>7.2349654372805929</v>
      </c>
      <c r="AO281" s="7">
        <f t="shared" si="295"/>
        <v>2.148973470522883E-3</v>
      </c>
      <c r="AP281" s="7">
        <f t="shared" si="296"/>
        <v>2.7071397885560927E-3</v>
      </c>
      <c r="AQ281" s="7">
        <f t="shared" si="297"/>
        <v>2.455717359650199E-3</v>
      </c>
      <c r="AR281" s="1">
        <f t="shared" si="303"/>
        <v>400752.66660909099</v>
      </c>
      <c r="AS281" s="1">
        <f t="shared" si="301"/>
        <v>176591.35446674141</v>
      </c>
      <c r="AT281" s="1">
        <f t="shared" si="302"/>
        <v>60836.275197941555</v>
      </c>
      <c r="AU281" s="1">
        <f t="shared" si="258"/>
        <v>80150.533321818206</v>
      </c>
      <c r="AV281" s="1">
        <f t="shared" si="259"/>
        <v>35318.270893348286</v>
      </c>
      <c r="AW281" s="1">
        <f t="shared" si="260"/>
        <v>12167.255039588312</v>
      </c>
      <c r="AX281">
        <v>0.2</v>
      </c>
      <c r="AY281">
        <v>0.2</v>
      </c>
      <c r="AZ281">
        <v>0.2</v>
      </c>
      <c r="BA281">
        <f t="shared" si="304"/>
        <v>0.2</v>
      </c>
      <c r="BB281">
        <f t="shared" si="310"/>
        <v>4.000000000000001E-3</v>
      </c>
      <c r="BC281">
        <f t="shared" si="305"/>
        <v>4.000000000000001E-3</v>
      </c>
      <c r="BD281">
        <f t="shared" si="306"/>
        <v>4.000000000000001E-3</v>
      </c>
      <c r="BE281">
        <f t="shared" si="307"/>
        <v>1603.0106664363643</v>
      </c>
      <c r="BF281">
        <f t="shared" si="308"/>
        <v>706.3654178669658</v>
      </c>
      <c r="BG281">
        <f t="shared" si="309"/>
        <v>243.34510079176627</v>
      </c>
      <c r="BH281">
        <f t="shared" si="311"/>
        <v>4305.0191558506349</v>
      </c>
      <c r="BI281">
        <f t="shared" si="312"/>
        <v>423.91769078524925</v>
      </c>
      <c r="BJ281">
        <f t="shared" si="313"/>
        <v>32.516277192276327</v>
      </c>
      <c r="BK281" s="7">
        <f t="shared" si="314"/>
        <v>3.2996720991927492E-2</v>
      </c>
      <c r="BL281" s="8">
        <f>BL$3*temperature!$I391+BL$4*temperature!$I391^2</f>
        <v>-87.433636363035504</v>
      </c>
      <c r="BM281" s="8">
        <f>BM$3*temperature!$I391+BM$4*temperature!$I391^2</f>
        <v>-70.392288197055052</v>
      </c>
      <c r="BN281" s="8">
        <f>BN$3*temperature!$I391+BN$4*temperature!$I391^2</f>
        <v>-57.244774489446797</v>
      </c>
      <c r="BO281" s="8"/>
      <c r="BP281" s="8"/>
      <c r="BQ281" s="8"/>
    </row>
    <row r="282" spans="1:69" x14ac:dyDescent="0.3">
      <c r="A282">
        <f t="shared" si="261"/>
        <v>2236</v>
      </c>
      <c r="B282" s="4">
        <f t="shared" si="262"/>
        <v>1165.4049599792006</v>
      </c>
      <c r="C282" s="4">
        <f t="shared" si="263"/>
        <v>2964.1663252418707</v>
      </c>
      <c r="D282" s="4">
        <f t="shared" si="264"/>
        <v>4369.9455615769593</v>
      </c>
      <c r="E282" s="11">
        <f t="shared" si="265"/>
        <v>3.7945717344426738E-8</v>
      </c>
      <c r="F282" s="11">
        <f t="shared" si="266"/>
        <v>7.4755607636836019E-8</v>
      </c>
      <c r="G282" s="11">
        <f t="shared" si="267"/>
        <v>1.5261091377378576E-7</v>
      </c>
      <c r="H282" s="4">
        <f t="shared" si="268"/>
        <v>401848.12076568609</v>
      </c>
      <c r="I282" s="4">
        <f t="shared" si="269"/>
        <v>177199.34874831114</v>
      </c>
      <c r="J282" s="4">
        <f t="shared" si="270"/>
        <v>61026.298868868187</v>
      </c>
      <c r="K282" s="4">
        <f t="shared" si="271"/>
        <v>344814.15007265628</v>
      </c>
      <c r="L282" s="4">
        <f t="shared" si="272"/>
        <v>59780.501262476217</v>
      </c>
      <c r="M282" s="4">
        <f t="shared" si="273"/>
        <v>13965.002082736688</v>
      </c>
      <c r="N282" s="11">
        <f t="shared" si="274"/>
        <v>2.7334538219032645E-3</v>
      </c>
      <c r="O282" s="11">
        <f t="shared" si="275"/>
        <v>3.4428697642738815E-3</v>
      </c>
      <c r="P282" s="11">
        <f t="shared" si="276"/>
        <v>3.1233726428940844E-3</v>
      </c>
      <c r="Q282" s="4">
        <f t="shared" si="277"/>
        <v>4931.1789676147791</v>
      </c>
      <c r="R282" s="4">
        <f t="shared" si="278"/>
        <v>6657.5977297005493</v>
      </c>
      <c r="S282" s="4">
        <f t="shared" si="279"/>
        <v>4388.1032334590791</v>
      </c>
      <c r="T282" s="4">
        <f t="shared" si="280"/>
        <v>12.271250536692452</v>
      </c>
      <c r="U282" s="4">
        <f t="shared" si="281"/>
        <v>37.571231365848924</v>
      </c>
      <c r="V282" s="4">
        <f t="shared" si="282"/>
        <v>71.905118199747406</v>
      </c>
      <c r="W282" s="11">
        <f t="shared" si="283"/>
        <v>-1.0734613539272964E-2</v>
      </c>
      <c r="X282" s="11">
        <f t="shared" si="284"/>
        <v>-1.217998157191269E-2</v>
      </c>
      <c r="Y282" s="11">
        <f t="shared" si="285"/>
        <v>-9.7425357312937999E-3</v>
      </c>
      <c r="Z282" s="4">
        <f t="shared" si="298"/>
        <v>3678.8236518015315</v>
      </c>
      <c r="AA282" s="4">
        <f t="shared" si="299"/>
        <v>16521.987488461684</v>
      </c>
      <c r="AB282" s="4">
        <f t="shared" si="300"/>
        <v>75070.731247414442</v>
      </c>
      <c r="AC282" s="12">
        <f t="shared" si="286"/>
        <v>0.92505286577774548</v>
      </c>
      <c r="AD282" s="12">
        <f t="shared" si="287"/>
        <v>3.0748593732961074</v>
      </c>
      <c r="AE282" s="12">
        <f t="shared" si="288"/>
        <v>21.242536033538741</v>
      </c>
      <c r="AF282" s="11">
        <f t="shared" si="289"/>
        <v>-4.0504037456468023E-3</v>
      </c>
      <c r="AG282" s="11">
        <f t="shared" si="290"/>
        <v>2.9673830763510267E-4</v>
      </c>
      <c r="AH282" s="11">
        <f t="shared" si="291"/>
        <v>9.7937136394747881E-3</v>
      </c>
      <c r="AI282" s="1">
        <f t="shared" si="255"/>
        <v>780310.68138389417</v>
      </c>
      <c r="AJ282" s="1">
        <f t="shared" si="256"/>
        <v>341517.49988797039</v>
      </c>
      <c r="AK282" s="1">
        <f t="shared" si="257"/>
        <v>118012.84073432954</v>
      </c>
      <c r="AL282" s="10">
        <f t="shared" si="292"/>
        <v>94.225316131649947</v>
      </c>
      <c r="AM282" s="10">
        <f t="shared" si="293"/>
        <v>23.227268228489844</v>
      </c>
      <c r="AN282" s="10">
        <f t="shared" si="294"/>
        <v>7.2525547971991831</v>
      </c>
      <c r="AO282" s="7">
        <f t="shared" si="295"/>
        <v>2.1274837358176541E-3</v>
      </c>
      <c r="AP282" s="7">
        <f t="shared" si="296"/>
        <v>2.6800683906705318E-3</v>
      </c>
      <c r="AQ282" s="7">
        <f t="shared" si="297"/>
        <v>2.4311601860536971E-3</v>
      </c>
      <c r="AR282" s="1">
        <f t="shared" si="303"/>
        <v>401848.12076568609</v>
      </c>
      <c r="AS282" s="1">
        <f t="shared" si="301"/>
        <v>177199.34874831114</v>
      </c>
      <c r="AT282" s="1">
        <f t="shared" si="302"/>
        <v>61026.298868868187</v>
      </c>
      <c r="AU282" s="1">
        <f t="shared" si="258"/>
        <v>80369.624153137222</v>
      </c>
      <c r="AV282" s="1">
        <f t="shared" si="259"/>
        <v>35439.869749662226</v>
      </c>
      <c r="AW282" s="1">
        <f t="shared" si="260"/>
        <v>12205.259773773638</v>
      </c>
      <c r="AX282">
        <v>0.2</v>
      </c>
      <c r="AY282">
        <v>0.2</v>
      </c>
      <c r="AZ282">
        <v>0.2</v>
      </c>
      <c r="BA282">
        <f t="shared" si="304"/>
        <v>0.19999999999999998</v>
      </c>
      <c r="BB282">
        <f t="shared" si="310"/>
        <v>4.000000000000001E-3</v>
      </c>
      <c r="BC282">
        <f t="shared" si="305"/>
        <v>4.000000000000001E-3</v>
      </c>
      <c r="BD282">
        <f t="shared" si="306"/>
        <v>4.000000000000001E-3</v>
      </c>
      <c r="BE282">
        <f t="shared" si="307"/>
        <v>1607.3924830627448</v>
      </c>
      <c r="BF282">
        <f t="shared" si="308"/>
        <v>708.79739499324467</v>
      </c>
      <c r="BG282">
        <f t="shared" si="309"/>
        <v>244.10519547547281</v>
      </c>
      <c r="BH282">
        <f t="shared" si="311"/>
        <v>4369.3110494046095</v>
      </c>
      <c r="BI282">
        <f t="shared" si="312"/>
        <v>429.00250075134198</v>
      </c>
      <c r="BJ282">
        <f t="shared" si="313"/>
        <v>32.51669344620646</v>
      </c>
      <c r="BK282" s="7">
        <f t="shared" si="314"/>
        <v>3.2966876101274217E-2</v>
      </c>
      <c r="BL282" s="8">
        <f>BL$3*temperature!$I392+BL$4*temperature!$I392^2</f>
        <v>-88.069925322960103</v>
      </c>
      <c r="BM282" s="8">
        <f>BM$3*temperature!$I392+BM$4*temperature!$I392^2</f>
        <v>-70.87913722992397</v>
      </c>
      <c r="BN282" s="8">
        <f>BN$3*temperature!$I392+BN$4*temperature!$I392^2</f>
        <v>-57.619936549130401</v>
      </c>
      <c r="BO282" s="8"/>
      <c r="BP282" s="8"/>
      <c r="BQ282" s="8"/>
    </row>
    <row r="283" spans="1:69" x14ac:dyDescent="0.3">
      <c r="A283">
        <f t="shared" si="261"/>
        <v>2237</v>
      </c>
      <c r="B283" s="4">
        <f t="shared" si="262"/>
        <v>1165.4050019902215</v>
      </c>
      <c r="C283" s="4">
        <f t="shared" si="263"/>
        <v>2964.1665357505226</v>
      </c>
      <c r="D283" s="4">
        <f t="shared" si="264"/>
        <v>4369.946195133276</v>
      </c>
      <c r="E283" s="11">
        <f t="shared" si="265"/>
        <v>3.60484314772054E-8</v>
      </c>
      <c r="F283" s="11">
        <f t="shared" si="266"/>
        <v>7.1017827254994215E-8</v>
      </c>
      <c r="G283" s="11">
        <f t="shared" si="267"/>
        <v>1.4498036808509648E-7</v>
      </c>
      <c r="H283" s="4">
        <f t="shared" si="268"/>
        <v>402935.59109996079</v>
      </c>
      <c r="I283" s="4">
        <f t="shared" si="269"/>
        <v>177803.33952183931</v>
      </c>
      <c r="J283" s="4">
        <f t="shared" si="270"/>
        <v>61215.010800193464</v>
      </c>
      <c r="K283" s="4">
        <f t="shared" si="271"/>
        <v>345747.2641801323</v>
      </c>
      <c r="L283" s="4">
        <f t="shared" si="272"/>
        <v>59984.261132892039</v>
      </c>
      <c r="M283" s="4">
        <f t="shared" si="273"/>
        <v>14008.184098094258</v>
      </c>
      <c r="N283" s="11">
        <f t="shared" si="274"/>
        <v>2.7061363557134843E-3</v>
      </c>
      <c r="O283" s="11">
        <f t="shared" si="275"/>
        <v>3.4084670772696057E-3</v>
      </c>
      <c r="P283" s="11">
        <f t="shared" si="276"/>
        <v>3.092159607405387E-3</v>
      </c>
      <c r="Q283" s="4">
        <f t="shared" si="277"/>
        <v>4891.4460386791116</v>
      </c>
      <c r="R283" s="4">
        <f t="shared" si="278"/>
        <v>6598.9245927458187</v>
      </c>
      <c r="S283" s="4">
        <f t="shared" si="279"/>
        <v>4358.7891347286022</v>
      </c>
      <c r="T283" s="4">
        <f t="shared" si="280"/>
        <v>12.139523404537464</v>
      </c>
      <c r="U283" s="4">
        <f t="shared" si="281"/>
        <v>37.113614460178816</v>
      </c>
      <c r="V283" s="4">
        <f t="shared" si="282"/>
        <v>71.204580016423463</v>
      </c>
      <c r="W283" s="11">
        <f t="shared" si="283"/>
        <v>-1.0734613539272964E-2</v>
      </c>
      <c r="X283" s="11">
        <f t="shared" si="284"/>
        <v>-1.217998157191269E-2</v>
      </c>
      <c r="Y283" s="11">
        <f t="shared" si="285"/>
        <v>-9.7425357312937999E-3</v>
      </c>
      <c r="Z283" s="4">
        <f t="shared" si="298"/>
        <v>3634.4999271391616</v>
      </c>
      <c r="AA283" s="4">
        <f t="shared" si="299"/>
        <v>16381.80109212676</v>
      </c>
      <c r="AB283" s="4">
        <f t="shared" si="300"/>
        <v>75301.885278724003</v>
      </c>
      <c r="AC283" s="12">
        <f t="shared" si="286"/>
        <v>0.92130602818527796</v>
      </c>
      <c r="AD283" s="12">
        <f t="shared" si="287"/>
        <v>3.0757718018627553</v>
      </c>
      <c r="AE283" s="12">
        <f t="shared" si="288"/>
        <v>21.450579348427443</v>
      </c>
      <c r="AF283" s="11">
        <f t="shared" si="289"/>
        <v>-4.0504037456468023E-3</v>
      </c>
      <c r="AG283" s="11">
        <f t="shared" si="290"/>
        <v>2.9673830763510267E-4</v>
      </c>
      <c r="AH283" s="11">
        <f t="shared" si="291"/>
        <v>9.7937136394747881E-3</v>
      </c>
      <c r="AI283" s="1">
        <f t="shared" si="255"/>
        <v>782649.237398642</v>
      </c>
      <c r="AJ283" s="1">
        <f t="shared" si="256"/>
        <v>342805.61964883562</v>
      </c>
      <c r="AK283" s="1">
        <f t="shared" si="257"/>
        <v>118416.81643467023</v>
      </c>
      <c r="AL283" s="10">
        <f t="shared" si="292"/>
        <v>94.4237743309466</v>
      </c>
      <c r="AM283" s="10">
        <f t="shared" si="293"/>
        <v>23.288896389196839</v>
      </c>
      <c r="AN283" s="10">
        <f t="shared" si="294"/>
        <v>7.270010598444606</v>
      </c>
      <c r="AO283" s="7">
        <f t="shared" si="295"/>
        <v>2.1062088984594774E-3</v>
      </c>
      <c r="AP283" s="7">
        <f t="shared" si="296"/>
        <v>2.6532677067638267E-3</v>
      </c>
      <c r="AQ283" s="7">
        <f t="shared" si="297"/>
        <v>2.4068485841931601E-3</v>
      </c>
      <c r="AR283" s="1">
        <f t="shared" si="303"/>
        <v>402935.59109996079</v>
      </c>
      <c r="AS283" s="1">
        <f t="shared" si="301"/>
        <v>177803.33952183931</v>
      </c>
      <c r="AT283" s="1">
        <f t="shared" si="302"/>
        <v>61215.010800193464</v>
      </c>
      <c r="AU283" s="1">
        <f t="shared" si="258"/>
        <v>80587.11821999216</v>
      </c>
      <c r="AV283" s="1">
        <f t="shared" si="259"/>
        <v>35560.667904367867</v>
      </c>
      <c r="AW283" s="1">
        <f t="shared" si="260"/>
        <v>12243.002160038694</v>
      </c>
      <c r="AX283">
        <v>0.2</v>
      </c>
      <c r="AY283">
        <v>0.2</v>
      </c>
      <c r="AZ283">
        <v>0.2</v>
      </c>
      <c r="BA283">
        <f t="shared" si="304"/>
        <v>0.2</v>
      </c>
      <c r="BB283">
        <f t="shared" si="310"/>
        <v>4.000000000000001E-3</v>
      </c>
      <c r="BC283">
        <f t="shared" si="305"/>
        <v>4.000000000000001E-3</v>
      </c>
      <c r="BD283">
        <f t="shared" si="306"/>
        <v>4.000000000000001E-3</v>
      </c>
      <c r="BE283">
        <f t="shared" si="307"/>
        <v>1611.7423643998436</v>
      </c>
      <c r="BF283">
        <f t="shared" si="308"/>
        <v>711.21335808735739</v>
      </c>
      <c r="BG283">
        <f t="shared" si="309"/>
        <v>244.8600432007739</v>
      </c>
      <c r="BH283">
        <f t="shared" si="311"/>
        <v>4434.5643051601346</v>
      </c>
      <c r="BI283">
        <f t="shared" si="312"/>
        <v>434.14845174086071</v>
      </c>
      <c r="BJ283">
        <f t="shared" si="313"/>
        <v>32.51711989606153</v>
      </c>
      <c r="BK283" s="7">
        <f t="shared" si="314"/>
        <v>3.2937327239771247E-2</v>
      </c>
      <c r="BL283" s="8">
        <f>BL$3*temperature!$I393+BL$4*temperature!$I393^2</f>
        <v>-88.705814477185214</v>
      </c>
      <c r="BM283" s="8">
        <f>BM$3*temperature!$I393+BM$4*temperature!$I393^2</f>
        <v>-71.365622270425703</v>
      </c>
      <c r="BN283" s="8">
        <f>BN$3*temperature!$I393+BN$4*temperature!$I393^2</f>
        <v>-57.994768221188018</v>
      </c>
      <c r="BO283" s="8"/>
      <c r="BP283" s="8"/>
      <c r="BQ283" s="8"/>
    </row>
    <row r="284" spans="1:69" x14ac:dyDescent="0.3">
      <c r="A284">
        <f t="shared" si="261"/>
        <v>2238</v>
      </c>
      <c r="B284" s="4">
        <f t="shared" si="262"/>
        <v>1165.4050419006926</v>
      </c>
      <c r="C284" s="4">
        <f t="shared" si="263"/>
        <v>2964.166735733756</v>
      </c>
      <c r="D284" s="4">
        <f t="shared" si="264"/>
        <v>4369.9467970118631</v>
      </c>
      <c r="E284" s="11">
        <f t="shared" si="265"/>
        <v>3.4246009903345128E-8</v>
      </c>
      <c r="F284" s="11">
        <f t="shared" si="266"/>
        <v>6.7466935892244502E-8</v>
      </c>
      <c r="G284" s="11">
        <f t="shared" si="267"/>
        <v>1.3773134968084164E-7</v>
      </c>
      <c r="H284" s="4">
        <f t="shared" si="268"/>
        <v>404015.10635784088</v>
      </c>
      <c r="I284" s="4">
        <f t="shared" si="269"/>
        <v>178403.33256369366</v>
      </c>
      <c r="J284" s="4">
        <f t="shared" si="270"/>
        <v>61402.414221676074</v>
      </c>
      <c r="K284" s="4">
        <f t="shared" si="271"/>
        <v>346673.55282668164</v>
      </c>
      <c r="L284" s="4">
        <f t="shared" si="272"/>
        <v>60186.672501582922</v>
      </c>
      <c r="M284" s="4">
        <f t="shared" si="273"/>
        <v>14051.066768973615</v>
      </c>
      <c r="N284" s="11">
        <f t="shared" si="274"/>
        <v>2.679091760120933E-3</v>
      </c>
      <c r="O284" s="11">
        <f t="shared" si="275"/>
        <v>3.3744079674908889E-3</v>
      </c>
      <c r="P284" s="11">
        <f t="shared" si="276"/>
        <v>3.0612583743234723E-3</v>
      </c>
      <c r="Q284" s="4">
        <f t="shared" si="277"/>
        <v>4851.902381572836</v>
      </c>
      <c r="R284" s="4">
        <f t="shared" si="278"/>
        <v>6540.5465005071719</v>
      </c>
      <c r="S284" s="4">
        <f t="shared" si="279"/>
        <v>4329.5374535379879</v>
      </c>
      <c r="T284" s="4">
        <f t="shared" si="280"/>
        <v>12.009210312238794</v>
      </c>
      <c r="U284" s="4">
        <f t="shared" si="281"/>
        <v>36.661571319986763</v>
      </c>
      <c r="V284" s="4">
        <f t="shared" si="282"/>
        <v>70.510866851381692</v>
      </c>
      <c r="W284" s="11">
        <f t="shared" si="283"/>
        <v>-1.0734613539272964E-2</v>
      </c>
      <c r="X284" s="11">
        <f t="shared" si="284"/>
        <v>-1.217998157191269E-2</v>
      </c>
      <c r="Y284" s="11">
        <f t="shared" si="285"/>
        <v>-9.7425357312937999E-3</v>
      </c>
      <c r="Z284" s="4">
        <f t="shared" si="298"/>
        <v>3590.6124013333897</v>
      </c>
      <c r="AA284" s="4">
        <f t="shared" si="299"/>
        <v>16242.247215175375</v>
      </c>
      <c r="AB284" s="4">
        <f t="shared" si="300"/>
        <v>75531.400194790127</v>
      </c>
      <c r="AC284" s="12">
        <f t="shared" si="286"/>
        <v>0.91757436679782933</v>
      </c>
      <c r="AD284" s="12">
        <f t="shared" si="287"/>
        <v>3.0766845011819117</v>
      </c>
      <c r="AE284" s="12">
        <f t="shared" si="288"/>
        <v>21.660660179966772</v>
      </c>
      <c r="AF284" s="11">
        <f t="shared" si="289"/>
        <v>-4.0504037456468023E-3</v>
      </c>
      <c r="AG284" s="11">
        <f t="shared" si="290"/>
        <v>2.9673830763510267E-4</v>
      </c>
      <c r="AH284" s="11">
        <f t="shared" si="291"/>
        <v>9.7937136394747881E-3</v>
      </c>
      <c r="AI284" s="1">
        <f t="shared" si="255"/>
        <v>784971.43187877</v>
      </c>
      <c r="AJ284" s="1">
        <f t="shared" si="256"/>
        <v>344085.72558831994</v>
      </c>
      <c r="AK284" s="1">
        <f t="shared" si="257"/>
        <v>118818.1369512419</v>
      </c>
      <c r="AL284" s="10">
        <f t="shared" si="292"/>
        <v>94.620661762731359</v>
      </c>
      <c r="AM284" s="10">
        <f t="shared" si="293"/>
        <v>23.35007014914531</v>
      </c>
      <c r="AN284" s="10">
        <f t="shared" si="294"/>
        <v>7.2873334350133812</v>
      </c>
      <c r="AO284" s="7">
        <f t="shared" si="295"/>
        <v>2.0851468094748825E-3</v>
      </c>
      <c r="AP284" s="7">
        <f t="shared" si="296"/>
        <v>2.6267350296961885E-3</v>
      </c>
      <c r="AQ284" s="7">
        <f t="shared" si="297"/>
        <v>2.3827800983512283E-3</v>
      </c>
      <c r="AR284" s="1">
        <f t="shared" si="303"/>
        <v>404015.10635784088</v>
      </c>
      <c r="AS284" s="1">
        <f t="shared" si="301"/>
        <v>178403.33256369366</v>
      </c>
      <c r="AT284" s="1">
        <f t="shared" si="302"/>
        <v>61402.414221676074</v>
      </c>
      <c r="AU284" s="1">
        <f t="shared" si="258"/>
        <v>80803.021271568185</v>
      </c>
      <c r="AV284" s="1">
        <f t="shared" si="259"/>
        <v>35680.666512738731</v>
      </c>
      <c r="AW284" s="1">
        <f t="shared" si="260"/>
        <v>12280.482844335216</v>
      </c>
      <c r="AX284">
        <v>0.2</v>
      </c>
      <c r="AY284">
        <v>0.2</v>
      </c>
      <c r="AZ284">
        <v>0.2</v>
      </c>
      <c r="BA284">
        <f t="shared" si="304"/>
        <v>0.19999999999999998</v>
      </c>
      <c r="BB284">
        <f t="shared" si="310"/>
        <v>4.000000000000001E-3</v>
      </c>
      <c r="BC284">
        <f t="shared" si="305"/>
        <v>4.000000000000001E-3</v>
      </c>
      <c r="BD284">
        <f t="shared" si="306"/>
        <v>4.000000000000001E-3</v>
      </c>
      <c r="BE284">
        <f t="shared" si="307"/>
        <v>1616.0604254313639</v>
      </c>
      <c r="BF284">
        <f t="shared" si="308"/>
        <v>713.61333025477484</v>
      </c>
      <c r="BG284">
        <f t="shared" si="309"/>
        <v>245.60965688670436</v>
      </c>
      <c r="BH284">
        <f t="shared" si="311"/>
        <v>4500.7933043155335</v>
      </c>
      <c r="BI284">
        <f t="shared" si="312"/>
        <v>439.35627921488299</v>
      </c>
      <c r="BJ284">
        <f t="shared" si="313"/>
        <v>32.517556440539224</v>
      </c>
      <c r="BK284" s="7">
        <f t="shared" si="314"/>
        <v>3.2908071495879793E-2</v>
      </c>
      <c r="BL284" s="8">
        <f>BL$3*temperature!$I394+BL$4*temperature!$I394^2</f>
        <v>-89.341293823334226</v>
      </c>
      <c r="BM284" s="8">
        <f>BM$3*temperature!$I394+BM$4*temperature!$I394^2</f>
        <v>-71.851736374674232</v>
      </c>
      <c r="BN284" s="8">
        <f>BN$3*temperature!$I394+BN$4*temperature!$I394^2</f>
        <v>-58.369264764045326</v>
      </c>
      <c r="BO284" s="8"/>
      <c r="BP284" s="8"/>
      <c r="BQ284" s="8"/>
    </row>
    <row r="285" spans="1:69" x14ac:dyDescent="0.3">
      <c r="A285">
        <f t="shared" si="261"/>
        <v>2239</v>
      </c>
      <c r="B285" s="4">
        <f t="shared" si="262"/>
        <v>1165.4050798156418</v>
      </c>
      <c r="C285" s="4">
        <f t="shared" si="263"/>
        <v>2964.166925717841</v>
      </c>
      <c r="D285" s="4">
        <f t="shared" si="264"/>
        <v>4369.9473687965992</v>
      </c>
      <c r="E285" s="11">
        <f t="shared" si="265"/>
        <v>3.2533709408177867E-8</v>
      </c>
      <c r="F285" s="11">
        <f t="shared" si="266"/>
        <v>6.4093589097632269E-8</v>
      </c>
      <c r="G285" s="11">
        <f t="shared" si="267"/>
        <v>1.3084478219679956E-7</v>
      </c>
      <c r="H285" s="4">
        <f t="shared" si="268"/>
        <v>405086.69579739636</v>
      </c>
      <c r="I285" s="4">
        <f t="shared" si="269"/>
        <v>178999.33408808426</v>
      </c>
      <c r="J285" s="4">
        <f t="shared" si="270"/>
        <v>61588.512478796387</v>
      </c>
      <c r="K285" s="4">
        <f t="shared" si="271"/>
        <v>347593.04109218233</v>
      </c>
      <c r="L285" s="4">
        <f t="shared" si="272"/>
        <v>60387.737456700575</v>
      </c>
      <c r="M285" s="4">
        <f t="shared" si="273"/>
        <v>14093.650856888167</v>
      </c>
      <c r="N285" s="11">
        <f t="shared" si="274"/>
        <v>2.6523173112094067E-3</v>
      </c>
      <c r="O285" s="11">
        <f t="shared" si="275"/>
        <v>3.3406890057323668E-3</v>
      </c>
      <c r="P285" s="11">
        <f t="shared" si="276"/>
        <v>3.0306658287742039E-3</v>
      </c>
      <c r="Q285" s="4">
        <f t="shared" si="277"/>
        <v>4812.5498843951636</v>
      </c>
      <c r="R285" s="4">
        <f t="shared" si="278"/>
        <v>6482.4669801645332</v>
      </c>
      <c r="S285" s="4">
        <f t="shared" si="279"/>
        <v>4300.3508885648262</v>
      </c>
      <c r="T285" s="4">
        <f t="shared" si="280"/>
        <v>11.88029608062506</v>
      </c>
      <c r="U285" s="4">
        <f t="shared" si="281"/>
        <v>36.215034056911961</v>
      </c>
      <c r="V285" s="4">
        <f t="shared" si="282"/>
        <v>69.823912211637605</v>
      </c>
      <c r="W285" s="11">
        <f t="shared" si="283"/>
        <v>-1.0734613539272964E-2</v>
      </c>
      <c r="X285" s="11">
        <f t="shared" si="284"/>
        <v>-1.217998157191269E-2</v>
      </c>
      <c r="Y285" s="11">
        <f t="shared" si="285"/>
        <v>-9.7425357312937999E-3</v>
      </c>
      <c r="Z285" s="4">
        <f t="shared" si="298"/>
        <v>3547.1591471868801</v>
      </c>
      <c r="AA285" s="4">
        <f t="shared" si="299"/>
        <v>16103.335496882233</v>
      </c>
      <c r="AB285" s="4">
        <f t="shared" si="300"/>
        <v>75759.280196709195</v>
      </c>
      <c r="AC285" s="12">
        <f t="shared" si="286"/>
        <v>0.91385782014564187</v>
      </c>
      <c r="AD285" s="12">
        <f t="shared" si="287"/>
        <v>3.0775974713339198</v>
      </c>
      <c r="AE285" s="12">
        <f t="shared" si="288"/>
        <v>21.872798483011341</v>
      </c>
      <c r="AF285" s="11">
        <f t="shared" si="289"/>
        <v>-4.0504037456468023E-3</v>
      </c>
      <c r="AG285" s="11">
        <f t="shared" si="290"/>
        <v>2.9673830763510267E-4</v>
      </c>
      <c r="AH285" s="11">
        <f t="shared" si="291"/>
        <v>9.7937136394747881E-3</v>
      </c>
      <c r="AI285" s="1">
        <f t="shared" si="255"/>
        <v>787277.30996246112</v>
      </c>
      <c r="AJ285" s="1">
        <f t="shared" si="256"/>
        <v>345357.81954222667</v>
      </c>
      <c r="AK285" s="1">
        <f t="shared" si="257"/>
        <v>119216.80610045293</v>
      </c>
      <c r="AL285" s="10">
        <f t="shared" si="292"/>
        <v>94.81598675400646</v>
      </c>
      <c r="AM285" s="10">
        <f t="shared" si="293"/>
        <v>23.410791251879864</v>
      </c>
      <c r="AN285" s="10">
        <f t="shared" si="294"/>
        <v>7.3045239069615908</v>
      </c>
      <c r="AO285" s="7">
        <f t="shared" si="295"/>
        <v>2.0642953413801336E-3</v>
      </c>
      <c r="AP285" s="7">
        <f t="shared" si="296"/>
        <v>2.6004676793992265E-3</v>
      </c>
      <c r="AQ285" s="7">
        <f t="shared" si="297"/>
        <v>2.3589522973677161E-3</v>
      </c>
      <c r="AR285" s="1">
        <f t="shared" si="303"/>
        <v>405086.69579739636</v>
      </c>
      <c r="AS285" s="1">
        <f t="shared" si="301"/>
        <v>178999.33408808426</v>
      </c>
      <c r="AT285" s="1">
        <f t="shared" si="302"/>
        <v>61588.512478796387</v>
      </c>
      <c r="AU285" s="1">
        <f t="shared" si="258"/>
        <v>81017.339159479277</v>
      </c>
      <c r="AV285" s="1">
        <f t="shared" si="259"/>
        <v>35799.86681761685</v>
      </c>
      <c r="AW285" s="1">
        <f t="shared" si="260"/>
        <v>12317.702495759278</v>
      </c>
      <c r="AX285">
        <v>0.2</v>
      </c>
      <c r="AY285">
        <v>0.2</v>
      </c>
      <c r="AZ285">
        <v>0.2</v>
      </c>
      <c r="BA285">
        <f t="shared" si="304"/>
        <v>0.2</v>
      </c>
      <c r="BB285">
        <f t="shared" si="310"/>
        <v>4.000000000000001E-3</v>
      </c>
      <c r="BC285">
        <f t="shared" si="305"/>
        <v>4.000000000000001E-3</v>
      </c>
      <c r="BD285">
        <f t="shared" si="306"/>
        <v>4.000000000000001E-3</v>
      </c>
      <c r="BE285">
        <f t="shared" si="307"/>
        <v>1620.3467831895857</v>
      </c>
      <c r="BF285">
        <f t="shared" si="308"/>
        <v>715.99733635233724</v>
      </c>
      <c r="BG285">
        <f t="shared" si="309"/>
        <v>246.35404991518561</v>
      </c>
      <c r="BH285">
        <f t="shared" si="311"/>
        <v>4568.0126432292236</v>
      </c>
      <c r="BI285">
        <f t="shared" si="312"/>
        <v>444.62672748199367</v>
      </c>
      <c r="BJ285">
        <f t="shared" si="313"/>
        <v>32.518002979374479</v>
      </c>
      <c r="BK285" s="7">
        <f t="shared" si="314"/>
        <v>3.2879105986136387E-2</v>
      </c>
      <c r="BL285" s="8">
        <f>BL$3*temperature!$I395+BL$4*temperature!$I395^2</f>
        <v>-89.976353659023928</v>
      </c>
      <c r="BM285" s="8">
        <f>BM$3*temperature!$I395+BM$4*temperature!$I395^2</f>
        <v>-72.337472819293424</v>
      </c>
      <c r="BN285" s="8">
        <f>BN$3*temperature!$I395+BN$4*temperature!$I395^2</f>
        <v>-58.743421598296976</v>
      </c>
      <c r="BO285" s="8"/>
      <c r="BP285" s="8"/>
      <c r="BQ285" s="8"/>
    </row>
    <row r="286" spans="1:69" x14ac:dyDescent="0.3">
      <c r="A286">
        <f t="shared" si="261"/>
        <v>2240</v>
      </c>
      <c r="B286" s="4">
        <f t="shared" si="262"/>
        <v>1165.4051158348443</v>
      </c>
      <c r="C286" s="4">
        <f t="shared" si="263"/>
        <v>2964.1671062027331</v>
      </c>
      <c r="D286" s="4">
        <f t="shared" si="264"/>
        <v>4369.9479119921707</v>
      </c>
      <c r="E286" s="11">
        <f t="shared" si="265"/>
        <v>3.0907023937768974E-8</v>
      </c>
      <c r="F286" s="11">
        <f t="shared" si="266"/>
        <v>6.0888909642750647E-8</v>
      </c>
      <c r="G286" s="11">
        <f t="shared" si="267"/>
        <v>1.2430254308695959E-7</v>
      </c>
      <c r="H286" s="4">
        <f t="shared" si="268"/>
        <v>406150.38917347742</v>
      </c>
      <c r="I286" s="4">
        <f t="shared" si="269"/>
        <v>179591.35073750053</v>
      </c>
      <c r="J286" s="4">
        <f t="shared" si="270"/>
        <v>61773.309029905322</v>
      </c>
      <c r="K286" s="4">
        <f t="shared" si="271"/>
        <v>348505.75448394986</v>
      </c>
      <c r="L286" s="4">
        <f t="shared" si="272"/>
        <v>60587.458231249075</v>
      </c>
      <c r="M286" s="4">
        <f t="shared" si="273"/>
        <v>14135.937149361609</v>
      </c>
      <c r="N286" s="11">
        <f t="shared" si="274"/>
        <v>2.6258103122538401E-3</v>
      </c>
      <c r="O286" s="11">
        <f t="shared" si="275"/>
        <v>3.3073067970414982E-3</v>
      </c>
      <c r="P286" s="11">
        <f t="shared" si="276"/>
        <v>3.0003788871195702E-3</v>
      </c>
      <c r="Q286" s="4">
        <f t="shared" si="277"/>
        <v>4773.3903602664823</v>
      </c>
      <c r="R286" s="4">
        <f t="shared" si="278"/>
        <v>6424.6894173015498</v>
      </c>
      <c r="S286" s="4">
        <f t="shared" si="279"/>
        <v>4271.2320744735371</v>
      </c>
      <c r="T286" s="4">
        <f t="shared" si="280"/>
        <v>11.75276569346741</v>
      </c>
      <c r="U286" s="4">
        <f t="shared" si="281"/>
        <v>35.773935609472581</v>
      </c>
      <c r="V286" s="4">
        <f t="shared" si="282"/>
        <v>69.143650252017011</v>
      </c>
      <c r="W286" s="11">
        <f t="shared" si="283"/>
        <v>-1.0734613539272964E-2</v>
      </c>
      <c r="X286" s="11">
        <f t="shared" si="284"/>
        <v>-1.217998157191269E-2</v>
      </c>
      <c r="Y286" s="11">
        <f t="shared" si="285"/>
        <v>-9.7425357312937999E-3</v>
      </c>
      <c r="Z286" s="4">
        <f t="shared" si="298"/>
        <v>3504.1381810588532</v>
      </c>
      <c r="AA286" s="4">
        <f t="shared" si="299"/>
        <v>15965.075232968204</v>
      </c>
      <c r="AB286" s="4">
        <f t="shared" si="300"/>
        <v>75985.529627626238</v>
      </c>
      <c r="AC286" s="12">
        <f t="shared" si="286"/>
        <v>0.91015632700793536</v>
      </c>
      <c r="AD286" s="12">
        <f t="shared" si="287"/>
        <v>3.0785107123991455</v>
      </c>
      <c r="AE286" s="12">
        <f t="shared" si="288"/>
        <v>22.087014407847892</v>
      </c>
      <c r="AF286" s="11">
        <f t="shared" si="289"/>
        <v>-4.0504037456468023E-3</v>
      </c>
      <c r="AG286" s="11">
        <f t="shared" si="290"/>
        <v>2.9673830763510267E-4</v>
      </c>
      <c r="AH286" s="11">
        <f t="shared" si="291"/>
        <v>9.7937136394747881E-3</v>
      </c>
      <c r="AI286" s="1">
        <f t="shared" si="255"/>
        <v>789566.91812569427</v>
      </c>
      <c r="AJ286" s="1">
        <f t="shared" si="256"/>
        <v>346621.90440562088</v>
      </c>
      <c r="AK286" s="1">
        <f t="shared" si="257"/>
        <v>119612.82798616691</v>
      </c>
      <c r="AL286" s="10">
        <f t="shared" si="292"/>
        <v>95.009757671753675</v>
      </c>
      <c r="AM286" s="10">
        <f t="shared" si="293"/>
        <v>23.471061467819542</v>
      </c>
      <c r="AN286" s="10">
        <f t="shared" si="294"/>
        <v>7.3215826201785807</v>
      </c>
      <c r="AO286" s="7">
        <f t="shared" si="295"/>
        <v>2.0436523879663322E-3</v>
      </c>
      <c r="AP286" s="7">
        <f t="shared" si="296"/>
        <v>2.5744630026052341E-3</v>
      </c>
      <c r="AQ286" s="7">
        <f t="shared" si="297"/>
        <v>2.335362774394039E-3</v>
      </c>
      <c r="AR286" s="1">
        <f t="shared" si="303"/>
        <v>406150.38917347742</v>
      </c>
      <c r="AS286" s="1">
        <f t="shared" si="301"/>
        <v>179591.35073750053</v>
      </c>
      <c r="AT286" s="1">
        <f t="shared" si="302"/>
        <v>61773.309029905322</v>
      </c>
      <c r="AU286" s="1">
        <f t="shared" si="258"/>
        <v>81230.07783469549</v>
      </c>
      <c r="AV286" s="1">
        <f t="shared" si="259"/>
        <v>35918.270147500109</v>
      </c>
      <c r="AW286" s="1">
        <f t="shared" si="260"/>
        <v>12354.661805981064</v>
      </c>
      <c r="AX286">
        <v>0.2</v>
      </c>
      <c r="AY286">
        <v>0.2</v>
      </c>
      <c r="AZ286">
        <v>0.2</v>
      </c>
      <c r="BA286">
        <f t="shared" si="304"/>
        <v>0.19999999999999998</v>
      </c>
      <c r="BB286">
        <f t="shared" si="310"/>
        <v>4.000000000000001E-3</v>
      </c>
      <c r="BC286">
        <f t="shared" si="305"/>
        <v>4.000000000000001E-3</v>
      </c>
      <c r="BD286">
        <f t="shared" si="306"/>
        <v>4.000000000000001E-3</v>
      </c>
      <c r="BE286">
        <f t="shared" si="307"/>
        <v>1624.60155669391</v>
      </c>
      <c r="BF286">
        <f t="shared" si="308"/>
        <v>718.36540295000225</v>
      </c>
      <c r="BG286">
        <f t="shared" si="309"/>
        <v>247.09323611962134</v>
      </c>
      <c r="BH286">
        <f t="shared" si="311"/>
        <v>4636.2371366388315</v>
      </c>
      <c r="BI286">
        <f t="shared" si="312"/>
        <v>449.9605498047157</v>
      </c>
      <c r="BJ286">
        <f t="shared" si="313"/>
        <v>32.518459413328223</v>
      </c>
      <c r="BK286" s="7">
        <f t="shared" si="314"/>
        <v>3.2850427854899306E-2</v>
      </c>
      <c r="BL286" s="8">
        <f>BL$3*temperature!$I396+BL$4*temperature!$I396^2</f>
        <v>-90.610984575316962</v>
      </c>
      <c r="BM286" s="8">
        <f>BM$3*temperature!$I396+BM$4*temperature!$I396^2</f>
        <v>-72.822825096490135</v>
      </c>
      <c r="BN286" s="8">
        <f>BN$3*temperature!$I396+BN$4*temperature!$I396^2</f>
        <v>-59.117234302981188</v>
      </c>
      <c r="BO286" s="8"/>
      <c r="BP286" s="8"/>
      <c r="BQ286" s="8"/>
    </row>
    <row r="287" spans="1:69" x14ac:dyDescent="0.3">
      <c r="A287">
        <f t="shared" si="261"/>
        <v>2241</v>
      </c>
      <c r="B287" s="4">
        <f t="shared" si="262"/>
        <v>1165.4051500530879</v>
      </c>
      <c r="C287" s="4">
        <f t="shared" si="263"/>
        <v>2964.1672776633909</v>
      </c>
      <c r="D287" s="4">
        <f t="shared" si="264"/>
        <v>4369.9484280280267</v>
      </c>
      <c r="E287" s="11">
        <f t="shared" si="265"/>
        <v>2.9361672740880525E-8</v>
      </c>
      <c r="F287" s="11">
        <f t="shared" si="266"/>
        <v>5.7844464160613111E-8</v>
      </c>
      <c r="G287" s="11">
        <f t="shared" si="267"/>
        <v>1.180874159326116E-7</v>
      </c>
      <c r="H287" s="4">
        <f t="shared" si="268"/>
        <v>407206.21672256902</v>
      </c>
      <c r="I287" s="4">
        <f t="shared" si="269"/>
        <v>180179.38957323733</v>
      </c>
      <c r="J287" s="4">
        <f t="shared" si="270"/>
        <v>61956.807443404774</v>
      </c>
      <c r="K287" s="4">
        <f t="shared" si="271"/>
        <v>349411.71892368887</v>
      </c>
      <c r="L287" s="4">
        <f t="shared" si="272"/>
        <v>60785.837199872898</v>
      </c>
      <c r="M287" s="4">
        <f t="shared" si="273"/>
        <v>14177.926459274775</v>
      </c>
      <c r="N287" s="11">
        <f t="shared" si="274"/>
        <v>2.5995680934465248E-3</v>
      </c>
      <c r="O287" s="11">
        <f t="shared" si="275"/>
        <v>3.2742579803670679E-3</v>
      </c>
      <c r="P287" s="11">
        <f t="shared" si="276"/>
        <v>2.9703944966297247E-3</v>
      </c>
      <c r="Q287" s="4">
        <f t="shared" si="277"/>
        <v>4734.4255485947497</v>
      </c>
      <c r="R287" s="4">
        <f t="shared" si="278"/>
        <v>6367.2170583019679</v>
      </c>
      <c r="S287" s="4">
        <f t="shared" si="279"/>
        <v>4242.1835826371962</v>
      </c>
      <c r="T287" s="4">
        <f t="shared" si="280"/>
        <v>11.626604295730411</v>
      </c>
      <c r="U287" s="4">
        <f t="shared" si="281"/>
        <v>35.338209732994414</v>
      </c>
      <c r="V287" s="4">
        <f t="shared" si="282"/>
        <v>68.470015768844647</v>
      </c>
      <c r="W287" s="11">
        <f t="shared" si="283"/>
        <v>-1.0734613539272964E-2</v>
      </c>
      <c r="X287" s="11">
        <f t="shared" si="284"/>
        <v>-1.217998157191269E-2</v>
      </c>
      <c r="Y287" s="11">
        <f t="shared" si="285"/>
        <v>-9.7425357312937999E-3</v>
      </c>
      <c r="Z287" s="4">
        <f t="shared" si="298"/>
        <v>3461.5474650135898</v>
      </c>
      <c r="AA287" s="4">
        <f t="shared" si="299"/>
        <v>15827.475381005772</v>
      </c>
      <c r="AB287" s="4">
        <f t="shared" si="300"/>
        <v>76210.152969186151</v>
      </c>
      <c r="AC287" s="12">
        <f t="shared" si="286"/>
        <v>0.90646982641189833</v>
      </c>
      <c r="AD287" s="12">
        <f t="shared" si="287"/>
        <v>3.0794242244579793</v>
      </c>
      <c r="AE287" s="12">
        <f t="shared" si="288"/>
        <v>22.303328302109307</v>
      </c>
      <c r="AF287" s="11">
        <f t="shared" si="289"/>
        <v>-4.0504037456468023E-3</v>
      </c>
      <c r="AG287" s="11">
        <f t="shared" si="290"/>
        <v>2.9673830763510267E-4</v>
      </c>
      <c r="AH287" s="11">
        <f t="shared" si="291"/>
        <v>9.7937136394747881E-3</v>
      </c>
      <c r="AI287" s="1">
        <f t="shared" si="255"/>
        <v>791840.30414782034</v>
      </c>
      <c r="AJ287" s="1">
        <f t="shared" si="256"/>
        <v>347877.98411255889</v>
      </c>
      <c r="AK287" s="1">
        <f t="shared" si="257"/>
        <v>120006.20699353129</v>
      </c>
      <c r="AL287" s="10">
        <f t="shared" si="292"/>
        <v>95.201982920718208</v>
      </c>
      <c r="AM287" s="10">
        <f t="shared" si="293"/>
        <v>23.53088259340651</v>
      </c>
      <c r="AN287" s="10">
        <f t="shared" si="294"/>
        <v>7.3385101861643891</v>
      </c>
      <c r="AO287" s="7">
        <f t="shared" si="295"/>
        <v>2.0232158640866691E-3</v>
      </c>
      <c r="AP287" s="7">
        <f t="shared" si="296"/>
        <v>2.5487183725791816E-3</v>
      </c>
      <c r="AQ287" s="7">
        <f t="shared" si="297"/>
        <v>2.3120091466500986E-3</v>
      </c>
      <c r="AR287" s="1">
        <f t="shared" si="303"/>
        <v>407206.21672256902</v>
      </c>
      <c r="AS287" s="1">
        <f t="shared" si="301"/>
        <v>180179.38957323733</v>
      </c>
      <c r="AT287" s="1">
        <f t="shared" si="302"/>
        <v>61956.807443404774</v>
      </c>
      <c r="AU287" s="1">
        <f t="shared" si="258"/>
        <v>81441.243344513816</v>
      </c>
      <c r="AV287" s="1">
        <f t="shared" si="259"/>
        <v>36035.87791464747</v>
      </c>
      <c r="AW287" s="1">
        <f t="shared" si="260"/>
        <v>12391.361488680956</v>
      </c>
      <c r="AX287">
        <v>0.2</v>
      </c>
      <c r="AY287">
        <v>0.2</v>
      </c>
      <c r="AZ287">
        <v>0.2</v>
      </c>
      <c r="BA287">
        <f t="shared" si="304"/>
        <v>0.20000000000000004</v>
      </c>
      <c r="BB287">
        <f t="shared" si="310"/>
        <v>4.000000000000001E-3</v>
      </c>
      <c r="BC287">
        <f t="shared" si="305"/>
        <v>4.000000000000001E-3</v>
      </c>
      <c r="BD287">
        <f t="shared" si="306"/>
        <v>4.000000000000001E-3</v>
      </c>
      <c r="BE287">
        <f t="shared" si="307"/>
        <v>1628.8248668902766</v>
      </c>
      <c r="BF287">
        <f t="shared" si="308"/>
        <v>720.71755829294955</v>
      </c>
      <c r="BG287">
        <f t="shared" si="309"/>
        <v>247.82722977361917</v>
      </c>
      <c r="BH287">
        <f t="shared" si="311"/>
        <v>4705.4818209285531</v>
      </c>
      <c r="BI287">
        <f t="shared" si="312"/>
        <v>455.35850850721766</v>
      </c>
      <c r="BJ287">
        <f t="shared" si="313"/>
        <v>32.518925644175319</v>
      </c>
      <c r="BK287" s="7">
        <f t="shared" si="314"/>
        <v>3.2822034274092554E-2</v>
      </c>
      <c r="BL287" s="8">
        <f>BL$3*temperature!$I397+BL$4*temperature!$I397^2</f>
        <v>-91.24517745025986</v>
      </c>
      <c r="BM287" s="8">
        <f>BM$3*temperature!$I397+BM$4*temperature!$I397^2</f>
        <v>-73.307786909193837</v>
      </c>
      <c r="BN287" s="8">
        <f>BN$3*temperature!$I397+BN$4*temperature!$I397^2</f>
        <v>-59.490698611906602</v>
      </c>
      <c r="BO287" s="8"/>
      <c r="BP287" s="8"/>
      <c r="BQ287" s="8"/>
    </row>
    <row r="288" spans="1:69" x14ac:dyDescent="0.3">
      <c r="A288">
        <f t="shared" si="261"/>
        <v>2242</v>
      </c>
      <c r="B288" s="4">
        <f t="shared" si="262"/>
        <v>1165.4051825604201</v>
      </c>
      <c r="C288" s="4">
        <f t="shared" si="263"/>
        <v>2964.1674405510253</v>
      </c>
      <c r="D288" s="4">
        <f t="shared" si="264"/>
        <v>4369.9489182621483</v>
      </c>
      <c r="E288" s="11">
        <f t="shared" si="265"/>
        <v>2.7893589103836498E-8</v>
      </c>
      <c r="F288" s="11">
        <f t="shared" si="266"/>
        <v>5.4952240952582456E-8</v>
      </c>
      <c r="G288" s="11">
        <f t="shared" si="267"/>
        <v>1.1218304513598101E-7</v>
      </c>
      <c r="H288" s="4">
        <f t="shared" si="268"/>
        <v>408254.20914786117</v>
      </c>
      <c r="I288" s="4">
        <f t="shared" si="269"/>
        <v>180763.45806601347</v>
      </c>
      <c r="J288" s="4">
        <f t="shared" si="270"/>
        <v>62139.011394960107</v>
      </c>
      <c r="K288" s="4">
        <f t="shared" si="271"/>
        <v>350310.96073463297</v>
      </c>
      <c r="L288" s="4">
        <f t="shared" si="272"/>
        <v>60982.876875676884</v>
      </c>
      <c r="M288" s="4">
        <f t="shared" si="273"/>
        <v>14219.619624220162</v>
      </c>
      <c r="N288" s="11">
        <f t="shared" si="274"/>
        <v>2.5735880116273258E-3</v>
      </c>
      <c r="O288" s="11">
        <f t="shared" si="275"/>
        <v>3.2415392282265643E-3</v>
      </c>
      <c r="P288" s="11">
        <f t="shared" si="276"/>
        <v>2.9407096351605766E-3</v>
      </c>
      <c r="Q288" s="4">
        <f t="shared" si="277"/>
        <v>4695.6571163344215</v>
      </c>
      <c r="R288" s="4">
        <f t="shared" si="278"/>
        <v>6310.0530127369575</v>
      </c>
      <c r="S288" s="4">
        <f t="shared" si="279"/>
        <v>4213.2079218638219</v>
      </c>
      <c r="T288" s="4">
        <f t="shared" si="280"/>
        <v>11.501797191841694</v>
      </c>
      <c r="U288" s="4">
        <f t="shared" si="281"/>
        <v>34.907790989662153</v>
      </c>
      <c r="V288" s="4">
        <f t="shared" si="282"/>
        <v>67.802944193694429</v>
      </c>
      <c r="W288" s="11">
        <f t="shared" si="283"/>
        <v>-1.0734613539272964E-2</v>
      </c>
      <c r="X288" s="11">
        <f t="shared" si="284"/>
        <v>-1.217998157191269E-2</v>
      </c>
      <c r="Y288" s="11">
        <f t="shared" si="285"/>
        <v>-9.7425357312937999E-3</v>
      </c>
      <c r="Z288" s="4">
        <f t="shared" si="298"/>
        <v>3419.384908926615</v>
      </c>
      <c r="AA288" s="4">
        <f t="shared" si="299"/>
        <v>15690.544565814613</v>
      </c>
      <c r="AB288" s="4">
        <f t="shared" si="300"/>
        <v>76433.154838024449</v>
      </c>
      <c r="AC288" s="12">
        <f t="shared" si="286"/>
        <v>0.90279825763168375</v>
      </c>
      <c r="AD288" s="12">
        <f t="shared" si="287"/>
        <v>3.0803380075908353</v>
      </c>
      <c r="AE288" s="12">
        <f t="shared" si="288"/>
        <v>22.521760712707358</v>
      </c>
      <c r="AF288" s="11">
        <f t="shared" si="289"/>
        <v>-4.0504037456468023E-3</v>
      </c>
      <c r="AG288" s="11">
        <f t="shared" si="290"/>
        <v>2.9673830763510267E-4</v>
      </c>
      <c r="AH288" s="11">
        <f t="shared" si="291"/>
        <v>9.7937136394747881E-3</v>
      </c>
      <c r="AI288" s="1">
        <f t="shared" si="255"/>
        <v>794097.51707755215</v>
      </c>
      <c r="AJ288" s="1">
        <f t="shared" si="256"/>
        <v>349126.06361595046</v>
      </c>
      <c r="AK288" s="1">
        <f t="shared" si="257"/>
        <v>120396.94778285912</v>
      </c>
      <c r="AL288" s="10">
        <f t="shared" si="292"/>
        <v>95.392670941234542</v>
      </c>
      <c r="AM288" s="10">
        <f t="shared" si="293"/>
        <v>23.590256450267443</v>
      </c>
      <c r="AN288" s="10">
        <f t="shared" si="294"/>
        <v>7.3553072218108539</v>
      </c>
      <c r="AO288" s="7">
        <f t="shared" si="295"/>
        <v>2.0029837054458023E-3</v>
      </c>
      <c r="AP288" s="7">
        <f t="shared" si="296"/>
        <v>2.5232311888533899E-3</v>
      </c>
      <c r="AQ288" s="7">
        <f t="shared" si="297"/>
        <v>2.2888890551835974E-3</v>
      </c>
      <c r="AR288" s="1">
        <f t="shared" si="303"/>
        <v>408254.20914786117</v>
      </c>
      <c r="AS288" s="1">
        <f t="shared" si="301"/>
        <v>180763.45806601347</v>
      </c>
      <c r="AT288" s="1">
        <f t="shared" si="302"/>
        <v>62139.011394960107</v>
      </c>
      <c r="AU288" s="1">
        <f t="shared" si="258"/>
        <v>81650.841829572237</v>
      </c>
      <c r="AV288" s="1">
        <f t="shared" si="259"/>
        <v>36152.691613202696</v>
      </c>
      <c r="AW288" s="1">
        <f t="shared" si="260"/>
        <v>12427.802278992021</v>
      </c>
      <c r="AX288">
        <v>0.2</v>
      </c>
      <c r="AY288">
        <v>0.2</v>
      </c>
      <c r="AZ288">
        <v>0.2</v>
      </c>
      <c r="BA288">
        <f t="shared" si="304"/>
        <v>0.19999999999999998</v>
      </c>
      <c r="BB288">
        <f t="shared" si="310"/>
        <v>4.000000000000001E-3</v>
      </c>
      <c r="BC288">
        <f t="shared" si="305"/>
        <v>4.000000000000001E-3</v>
      </c>
      <c r="BD288">
        <f t="shared" si="306"/>
        <v>4.000000000000001E-3</v>
      </c>
      <c r="BE288">
        <f t="shared" si="307"/>
        <v>1633.0168365914451</v>
      </c>
      <c r="BF288">
        <f t="shared" si="308"/>
        <v>723.05383226405399</v>
      </c>
      <c r="BG288">
        <f t="shared" si="309"/>
        <v>248.55604557984049</v>
      </c>
      <c r="BH288">
        <f t="shared" si="311"/>
        <v>4775.7619574453465</v>
      </c>
      <c r="BI288">
        <f t="shared" si="312"/>
        <v>460.82137508432294</v>
      </c>
      <c r="BJ288">
        <f t="shared" si="313"/>
        <v>32.519401574692985</v>
      </c>
      <c r="BK288" s="7">
        <f t="shared" si="314"/>
        <v>3.2793922442952733E-2</v>
      </c>
      <c r="BL288" s="8">
        <f>BL$3*temperature!$I398+BL$4*temperature!$I398^2</f>
        <v>-91.87892344250784</v>
      </c>
      <c r="BM288" s="8">
        <f>BM$3*temperature!$I398+BM$4*temperature!$I398^2</f>
        <v>-73.792352166263782</v>
      </c>
      <c r="BN288" s="8">
        <f>BN$3*temperature!$I398+BN$4*temperature!$I398^2</f>
        <v>-59.863810410031881</v>
      </c>
      <c r="BO288" s="8"/>
      <c r="BP288" s="8"/>
      <c r="BQ288" s="8"/>
    </row>
    <row r="289" spans="1:69" x14ac:dyDescent="0.3">
      <c r="A289">
        <f t="shared" si="261"/>
        <v>2243</v>
      </c>
      <c r="B289" s="4">
        <f t="shared" si="262"/>
        <v>1165.4052134423869</v>
      </c>
      <c r="C289" s="4">
        <f t="shared" si="263"/>
        <v>2964.1675952942865</v>
      </c>
      <c r="D289" s="4">
        <f t="shared" si="264"/>
        <v>4369.9493839846164</v>
      </c>
      <c r="E289" s="11">
        <f t="shared" si="265"/>
        <v>2.6498909648644671E-8</v>
      </c>
      <c r="F289" s="11">
        <f t="shared" si="266"/>
        <v>5.2204628904953329E-8</v>
      </c>
      <c r="G289" s="11">
        <f t="shared" si="267"/>
        <v>1.0657389287918195E-7</v>
      </c>
      <c r="H289" s="4">
        <f t="shared" si="268"/>
        <v>409294.39760453854</v>
      </c>
      <c r="I289" s="4">
        <f t="shared" si="269"/>
        <v>181343.56408668146</v>
      </c>
      <c r="J289" s="4">
        <f t="shared" si="270"/>
        <v>62319.924664746082</v>
      </c>
      <c r="K289" s="4">
        <f t="shared" si="271"/>
        <v>351203.50662887481</v>
      </c>
      <c r="L289" s="4">
        <f t="shared" si="272"/>
        <v>61178.579907077568</v>
      </c>
      <c r="M289" s="4">
        <f t="shared" si="273"/>
        <v>14261.017505864427</v>
      </c>
      <c r="N289" s="11">
        <f t="shared" si="274"/>
        <v>2.5478674500223342E-3</v>
      </c>
      <c r="O289" s="11">
        <f t="shared" si="275"/>
        <v>3.2091472463600113E-3</v>
      </c>
      <c r="P289" s="11">
        <f t="shared" si="276"/>
        <v>2.9113213108564739E-3</v>
      </c>
      <c r="Q289" s="4">
        <f t="shared" si="277"/>
        <v>4657.0866592376105</v>
      </c>
      <c r="R289" s="4">
        <f t="shared" si="278"/>
        <v>6253.2002557423193</v>
      </c>
      <c r="S289" s="4">
        <f t="shared" si="279"/>
        <v>4184.3075391267193</v>
      </c>
      <c r="T289" s="4">
        <f t="shared" si="280"/>
        <v>11.378329843980179</v>
      </c>
      <c r="U289" s="4">
        <f t="shared" si="281"/>
        <v>34.482614738691886</v>
      </c>
      <c r="V289" s="4">
        <f t="shared" si="282"/>
        <v>67.142371587200444</v>
      </c>
      <c r="W289" s="11">
        <f t="shared" si="283"/>
        <v>-1.0734613539272964E-2</v>
      </c>
      <c r="X289" s="11">
        <f t="shared" si="284"/>
        <v>-1.217998157191269E-2</v>
      </c>
      <c r="Y289" s="11">
        <f t="shared" si="285"/>
        <v>-9.7425357312937999E-3</v>
      </c>
      <c r="Z289" s="4">
        <f t="shared" si="298"/>
        <v>3377.6483725488333</v>
      </c>
      <c r="AA289" s="4">
        <f t="shared" si="299"/>
        <v>15554.291084844957</v>
      </c>
      <c r="AB289" s="4">
        <f t="shared" si="300"/>
        <v>76654.53998229868</v>
      </c>
      <c r="AC289" s="12">
        <f t="shared" si="286"/>
        <v>0.89914156018740898</v>
      </c>
      <c r="AD289" s="12">
        <f t="shared" si="287"/>
        <v>3.081252061878152</v>
      </c>
      <c r="AE289" s="12">
        <f t="shared" si="288"/>
        <v>22.742332387784387</v>
      </c>
      <c r="AF289" s="11">
        <f t="shared" si="289"/>
        <v>-4.0504037456468023E-3</v>
      </c>
      <c r="AG289" s="11">
        <f t="shared" si="290"/>
        <v>2.9673830763510267E-4</v>
      </c>
      <c r="AH289" s="11">
        <f t="shared" si="291"/>
        <v>9.7937136394747881E-3</v>
      </c>
      <c r="AI289" s="1">
        <f t="shared" si="255"/>
        <v>796338.60719936923</v>
      </c>
      <c r="AJ289" s="1">
        <f t="shared" si="256"/>
        <v>350366.14886755811</v>
      </c>
      <c r="AK289" s="1">
        <f t="shared" si="257"/>
        <v>120785.05528356523</v>
      </c>
      <c r="AL289" s="10">
        <f t="shared" si="292"/>
        <v>95.581830207093645</v>
      </c>
      <c r="AM289" s="10">
        <f t="shared" si="293"/>
        <v>23.649184884387523</v>
      </c>
      <c r="AN289" s="10">
        <f t="shared" si="294"/>
        <v>7.3719743491863943</v>
      </c>
      <c r="AO289" s="7">
        <f t="shared" si="295"/>
        <v>1.9829538683913445E-3</v>
      </c>
      <c r="AP289" s="7">
        <f t="shared" si="296"/>
        <v>2.4979988769648557E-3</v>
      </c>
      <c r="AQ289" s="7">
        <f t="shared" si="297"/>
        <v>2.2660001646317616E-3</v>
      </c>
      <c r="AR289" s="1">
        <f t="shared" si="303"/>
        <v>409294.39760453854</v>
      </c>
      <c r="AS289" s="1">
        <f t="shared" si="301"/>
        <v>181343.56408668146</v>
      </c>
      <c r="AT289" s="1">
        <f t="shared" si="302"/>
        <v>62319.924664746082</v>
      </c>
      <c r="AU289" s="1">
        <f t="shared" si="258"/>
        <v>81858.879520907707</v>
      </c>
      <c r="AV289" s="1">
        <f t="shared" si="259"/>
        <v>36268.712817336294</v>
      </c>
      <c r="AW289" s="1">
        <f t="shared" si="260"/>
        <v>12463.984932949217</v>
      </c>
      <c r="AX289">
        <v>0.2</v>
      </c>
      <c r="AY289">
        <v>0.2</v>
      </c>
      <c r="AZ289">
        <v>0.2</v>
      </c>
      <c r="BA289">
        <f t="shared" si="304"/>
        <v>0.20000000000000004</v>
      </c>
      <c r="BB289">
        <f t="shared" si="310"/>
        <v>4.000000000000001E-3</v>
      </c>
      <c r="BC289">
        <f t="shared" si="305"/>
        <v>4.000000000000001E-3</v>
      </c>
      <c r="BD289">
        <f t="shared" si="306"/>
        <v>4.000000000000001E-3</v>
      </c>
      <c r="BE289">
        <f t="shared" si="307"/>
        <v>1637.1775904181545</v>
      </c>
      <c r="BF289">
        <f t="shared" si="308"/>
        <v>725.37425634672604</v>
      </c>
      <c r="BG289">
        <f t="shared" si="309"/>
        <v>249.27969865898439</v>
      </c>
      <c r="BH289">
        <f t="shared" si="311"/>
        <v>4847.0930358648056</v>
      </c>
      <c r="BI289">
        <f t="shared" si="312"/>
        <v>466.34993031182324</v>
      </c>
      <c r="BJ289">
        <f t="shared" si="313"/>
        <v>32.519887108649911</v>
      </c>
      <c r="BK289" s="7">
        <f t="shared" si="314"/>
        <v>3.2766089587785457E-2</v>
      </c>
      <c r="BL289" s="8">
        <f>BL$3*temperature!$I399+BL$4*temperature!$I399^2</f>
        <v>-92.512213985036368</v>
      </c>
      <c r="BM289" s="8">
        <f>BM$3*temperature!$I399+BM$4*temperature!$I399^2</f>
        <v>-74.276514977763441</v>
      </c>
      <c r="BN289" s="8">
        <f>BN$3*temperature!$I399+BN$4*temperature!$I399^2</f>
        <v>-60.236565729898153</v>
      </c>
      <c r="BO289" s="8"/>
      <c r="BP289" s="8"/>
      <c r="BQ289" s="8"/>
    </row>
    <row r="290" spans="1:69" x14ac:dyDescent="0.3">
      <c r="A290">
        <f t="shared" si="261"/>
        <v>2244</v>
      </c>
      <c r="B290" s="4">
        <f t="shared" si="262"/>
        <v>1165.405242780256</v>
      </c>
      <c r="C290" s="4">
        <f t="shared" si="263"/>
        <v>2964.1677423003925</v>
      </c>
      <c r="D290" s="4">
        <f t="shared" si="264"/>
        <v>4369.9498264210079</v>
      </c>
      <c r="E290" s="11">
        <f t="shared" si="265"/>
        <v>2.5173964166212438E-8</v>
      </c>
      <c r="F290" s="11">
        <f t="shared" si="266"/>
        <v>4.9594397459705657E-8</v>
      </c>
      <c r="G290" s="11">
        <f t="shared" si="267"/>
        <v>1.0124519823522286E-7</v>
      </c>
      <c r="H290" s="4">
        <f t="shared" si="268"/>
        <v>410326.81368528155</v>
      </c>
      <c r="I290" s="4">
        <f t="shared" si="269"/>
        <v>181919.71589703194</v>
      </c>
      <c r="J290" s="4">
        <f t="shared" si="270"/>
        <v>62499.551134724592</v>
      </c>
      <c r="K290" s="4">
        <f t="shared" si="271"/>
        <v>352089.3836948793</v>
      </c>
      <c r="L290" s="4">
        <f t="shared" si="272"/>
        <v>61372.949074687007</v>
      </c>
      <c r="M290" s="4">
        <f t="shared" si="273"/>
        <v>14302.120989318491</v>
      </c>
      <c r="N290" s="11">
        <f t="shared" si="274"/>
        <v>2.5224038179683106E-3</v>
      </c>
      <c r="O290" s="11">
        <f t="shared" si="275"/>
        <v>3.1770787733984562E-3</v>
      </c>
      <c r="P290" s="11">
        <f t="shared" si="276"/>
        <v>2.8822265618257958E-3</v>
      </c>
      <c r="Q290" s="4">
        <f t="shared" si="277"/>
        <v>4618.7157030970384</v>
      </c>
      <c r="R290" s="4">
        <f t="shared" si="278"/>
        <v>6196.6616303846758</v>
      </c>
      <c r="S290" s="4">
        <f t="shared" si="279"/>
        <v>4155.4848202982712</v>
      </c>
      <c r="T290" s="4">
        <f t="shared" si="280"/>
        <v>11.256187870382675</v>
      </c>
      <c r="U290" s="4">
        <f t="shared" si="281"/>
        <v>34.062617126623252</v>
      </c>
      <c r="V290" s="4">
        <f t="shared" si="282"/>
        <v>66.488234632928339</v>
      </c>
      <c r="W290" s="11">
        <f t="shared" si="283"/>
        <v>-1.0734613539272964E-2</v>
      </c>
      <c r="X290" s="11">
        <f t="shared" si="284"/>
        <v>-1.217998157191269E-2</v>
      </c>
      <c r="Y290" s="11">
        <f t="shared" si="285"/>
        <v>-9.7425357312937999E-3</v>
      </c>
      <c r="Z290" s="4">
        <f t="shared" si="298"/>
        <v>3336.3356675290124</v>
      </c>
      <c r="AA290" s="4">
        <f t="shared" si="299"/>
        <v>15418.722913546006</v>
      </c>
      <c r="AB290" s="4">
        <f t="shared" si="300"/>
        <v>76874.313278262081</v>
      </c>
      <c r="AC290" s="12">
        <f t="shared" si="286"/>
        <v>0.89549967384415918</v>
      </c>
      <c r="AD290" s="12">
        <f t="shared" si="287"/>
        <v>3.0821663874003908</v>
      </c>
      <c r="AE290" s="12">
        <f t="shared" si="288"/>
        <v>22.9650642786841</v>
      </c>
      <c r="AF290" s="11">
        <f t="shared" si="289"/>
        <v>-4.0504037456468023E-3</v>
      </c>
      <c r="AG290" s="11">
        <f t="shared" si="290"/>
        <v>2.9673830763510267E-4</v>
      </c>
      <c r="AH290" s="11">
        <f t="shared" si="291"/>
        <v>9.7937136394747881E-3</v>
      </c>
      <c r="AI290" s="1">
        <f t="shared" si="255"/>
        <v>798563.6260003401</v>
      </c>
      <c r="AJ290" s="1">
        <f t="shared" si="256"/>
        <v>351598.2467981386</v>
      </c>
      <c r="AK290" s="1">
        <f t="shared" si="257"/>
        <v>121170.53468815793</v>
      </c>
      <c r="AL290" s="10">
        <f t="shared" si="292"/>
        <v>95.769469223451154</v>
      </c>
      <c r="AM290" s="10">
        <f t="shared" si="293"/>
        <v>23.707669765297034</v>
      </c>
      <c r="AN290" s="10">
        <f t="shared" si="294"/>
        <v>7.3885121953244237</v>
      </c>
      <c r="AO290" s="7">
        <f t="shared" si="295"/>
        <v>1.9631243297074312E-3</v>
      </c>
      <c r="AP290" s="7">
        <f t="shared" si="296"/>
        <v>2.4730188881952071E-3</v>
      </c>
      <c r="AQ290" s="7">
        <f t="shared" si="297"/>
        <v>2.2433401629854441E-3</v>
      </c>
      <c r="AR290" s="1">
        <f t="shared" si="303"/>
        <v>410326.81368528155</v>
      </c>
      <c r="AS290" s="1">
        <f t="shared" si="301"/>
        <v>181919.71589703194</v>
      </c>
      <c r="AT290" s="1">
        <f t="shared" si="302"/>
        <v>62499.551134724592</v>
      </c>
      <c r="AU290" s="1">
        <f t="shared" si="258"/>
        <v>82065.362737056319</v>
      </c>
      <c r="AV290" s="1">
        <f t="shared" si="259"/>
        <v>36383.943179406393</v>
      </c>
      <c r="AW290" s="1">
        <f t="shared" si="260"/>
        <v>12499.910226944919</v>
      </c>
      <c r="AX290">
        <v>0.2</v>
      </c>
      <c r="AY290">
        <v>0.2</v>
      </c>
      <c r="AZ290">
        <v>0.2</v>
      </c>
      <c r="BA290">
        <f t="shared" si="304"/>
        <v>0.20000000000000004</v>
      </c>
      <c r="BB290">
        <f t="shared" si="310"/>
        <v>4.000000000000001E-3</v>
      </c>
      <c r="BC290">
        <f t="shared" si="305"/>
        <v>4.000000000000001E-3</v>
      </c>
      <c r="BD290">
        <f t="shared" si="306"/>
        <v>4.000000000000001E-3</v>
      </c>
      <c r="BE290">
        <f t="shared" si="307"/>
        <v>1641.3072547411266</v>
      </c>
      <c r="BF290">
        <f t="shared" si="308"/>
        <v>727.67886358812791</v>
      </c>
      <c r="BG290">
        <f t="shared" si="309"/>
        <v>249.99820453889842</v>
      </c>
      <c r="BH290">
        <f t="shared" si="311"/>
        <v>4919.4907776072987</v>
      </c>
      <c r="BI290">
        <f t="shared" si="312"/>
        <v>471.94496435812528</v>
      </c>
      <c r="BJ290">
        <f t="shared" si="313"/>
        <v>32.520382150794575</v>
      </c>
      <c r="BK290" s="7">
        <f t="shared" si="314"/>
        <v>3.2738532961709116E-2</v>
      </c>
      <c r="BL290" s="8">
        <f>BL$3*temperature!$I400+BL$4*temperature!$I400^2</f>
        <v>-93.145040778940853</v>
      </c>
      <c r="BM290" s="8">
        <f>BM$3*temperature!$I400+BM$4*temperature!$I400^2</f>
        <v>-74.760269650303144</v>
      </c>
      <c r="BN290" s="8">
        <f>BN$3*temperature!$I400+BN$4*temperature!$I400^2</f>
        <v>-60.608960748114612</v>
      </c>
      <c r="BO290" s="8"/>
      <c r="BP290" s="8"/>
      <c r="BQ290" s="8"/>
    </row>
    <row r="291" spans="1:69" x14ac:dyDescent="0.3">
      <c r="A291">
        <f t="shared" si="261"/>
        <v>2245</v>
      </c>
      <c r="B291" s="4">
        <f t="shared" si="262"/>
        <v>1165.4052706512323</v>
      </c>
      <c r="C291" s="4">
        <f t="shared" si="263"/>
        <v>2964.1678819561998</v>
      </c>
      <c r="D291" s="4">
        <f t="shared" si="264"/>
        <v>4369.9502467356224</v>
      </c>
      <c r="E291" s="11">
        <f t="shared" si="265"/>
        <v>2.3915265957901815E-8</v>
      </c>
      <c r="F291" s="11">
        <f t="shared" si="266"/>
        <v>4.7114677586720375E-8</v>
      </c>
      <c r="G291" s="11">
        <f t="shared" si="267"/>
        <v>9.6182938323461708E-8</v>
      </c>
      <c r="H291" s="4">
        <f t="shared" si="268"/>
        <v>411351.48940598709</v>
      </c>
      <c r="I291" s="4">
        <f t="shared" si="269"/>
        <v>182491.92214069222</v>
      </c>
      <c r="J291" s="4">
        <f t="shared" si="270"/>
        <v>62677.894785955963</v>
      </c>
      <c r="K291" s="4">
        <f t="shared" si="271"/>
        <v>352968.61938518821</v>
      </c>
      <c r="L291" s="4">
        <f t="shared" si="272"/>
        <v>61565.987288229044</v>
      </c>
      <c r="M291" s="4">
        <f t="shared" si="273"/>
        <v>14342.930982515581</v>
      </c>
      <c r="N291" s="11">
        <f t="shared" si="274"/>
        <v>2.4971945506622184E-3</v>
      </c>
      <c r="O291" s="11">
        <f t="shared" si="275"/>
        <v>3.145330580531791E-3</v>
      </c>
      <c r="P291" s="11">
        <f t="shared" si="276"/>
        <v>2.8534224558418586E-3</v>
      </c>
      <c r="Q291" s="4">
        <f t="shared" si="277"/>
        <v>4580.5457049805536</v>
      </c>
      <c r="R291" s="4">
        <f t="shared" si="278"/>
        <v>6140.4398500157167</v>
      </c>
      <c r="S291" s="4">
        <f t="shared" si="279"/>
        <v>4126.7420908868453</v>
      </c>
      <c r="T291" s="4">
        <f t="shared" si="280"/>
        <v>11.135357043668664</v>
      </c>
      <c r="U291" s="4">
        <f t="shared" si="281"/>
        <v>33.647735077729862</v>
      </c>
      <c r="V291" s="4">
        <f t="shared" si="282"/>
        <v>65.840470631306388</v>
      </c>
      <c r="W291" s="11">
        <f t="shared" si="283"/>
        <v>-1.0734613539272964E-2</v>
      </c>
      <c r="X291" s="11">
        <f t="shared" si="284"/>
        <v>-1.217998157191269E-2</v>
      </c>
      <c r="Y291" s="11">
        <f t="shared" si="285"/>
        <v>-9.7425357312937999E-3</v>
      </c>
      <c r="Z291" s="4">
        <f t="shared" si="298"/>
        <v>3295.4445593948994</v>
      </c>
      <c r="AA291" s="4">
        <f t="shared" si="299"/>
        <v>15283.847710717178</v>
      </c>
      <c r="AB291" s="4">
        <f t="shared" si="300"/>
        <v>77092.479726877107</v>
      </c>
      <c r="AC291" s="12">
        <f t="shared" si="286"/>
        <v>0.89187253861099536</v>
      </c>
      <c r="AD291" s="12">
        <f t="shared" si="287"/>
        <v>3.083080984238038</v>
      </c>
      <c r="AE291" s="12">
        <f t="shared" si="288"/>
        <v>23.189977541941662</v>
      </c>
      <c r="AF291" s="11">
        <f t="shared" si="289"/>
        <v>-4.0504037456468023E-3</v>
      </c>
      <c r="AG291" s="11">
        <f t="shared" si="290"/>
        <v>2.9673830763510267E-4</v>
      </c>
      <c r="AH291" s="11">
        <f t="shared" si="291"/>
        <v>9.7937136394747881E-3</v>
      </c>
      <c r="AI291" s="1">
        <f t="shared" si="255"/>
        <v>800772.62613736244</v>
      </c>
      <c r="AJ291" s="1">
        <f t="shared" si="256"/>
        <v>352822.36529773113</v>
      </c>
      <c r="AK291" s="1">
        <f t="shared" si="257"/>
        <v>121553.39144628706</v>
      </c>
      <c r="AL291" s="10">
        <f t="shared" si="292"/>
        <v>95.955596524776126</v>
      </c>
      <c r="AM291" s="10">
        <f t="shared" si="293"/>
        <v>23.765712985270465</v>
      </c>
      <c r="AN291" s="10">
        <f t="shared" si="294"/>
        <v>7.4049213920153782</v>
      </c>
      <c r="AO291" s="7">
        <f t="shared" si="295"/>
        <v>1.9434930864103569E-3</v>
      </c>
      <c r="AP291" s="7">
        <f t="shared" si="296"/>
        <v>2.4482886993132552E-3</v>
      </c>
      <c r="AQ291" s="7">
        <f t="shared" si="297"/>
        <v>2.2209067613555896E-3</v>
      </c>
      <c r="AR291" s="1">
        <f t="shared" si="303"/>
        <v>411351.48940598709</v>
      </c>
      <c r="AS291" s="1">
        <f t="shared" si="301"/>
        <v>182491.92214069222</v>
      </c>
      <c r="AT291" s="1">
        <f t="shared" si="302"/>
        <v>62677.894785955963</v>
      </c>
      <c r="AU291" s="1">
        <f t="shared" si="258"/>
        <v>82270.297881197417</v>
      </c>
      <c r="AV291" s="1">
        <f t="shared" si="259"/>
        <v>36498.384428138444</v>
      </c>
      <c r="AW291" s="1">
        <f t="shared" si="260"/>
        <v>12535.578957191194</v>
      </c>
      <c r="AX291">
        <v>0.2</v>
      </c>
      <c r="AY291">
        <v>0.2</v>
      </c>
      <c r="AZ291">
        <v>0.2</v>
      </c>
      <c r="BA291">
        <f t="shared" si="304"/>
        <v>0.20000000000000004</v>
      </c>
      <c r="BB291">
        <f t="shared" si="310"/>
        <v>4.000000000000001E-3</v>
      </c>
      <c r="BC291">
        <f t="shared" si="305"/>
        <v>4.000000000000001E-3</v>
      </c>
      <c r="BD291">
        <f t="shared" si="306"/>
        <v>4.000000000000001E-3</v>
      </c>
      <c r="BE291">
        <f t="shared" si="307"/>
        <v>1645.4059576239488</v>
      </c>
      <c r="BF291">
        <f t="shared" si="308"/>
        <v>729.96768856276901</v>
      </c>
      <c r="BG291">
        <f t="shared" si="309"/>
        <v>250.71157914382391</v>
      </c>
      <c r="BH291">
        <f t="shared" si="311"/>
        <v>4992.9711393053258</v>
      </c>
      <c r="BI291">
        <f t="shared" si="312"/>
        <v>477.60727689723632</v>
      </c>
      <c r="BJ291">
        <f t="shared" si="313"/>
        <v>32.520886606844627</v>
      </c>
      <c r="BK291" s="7">
        <f t="shared" si="314"/>
        <v>3.2711249844413287E-2</v>
      </c>
      <c r="BL291" s="8">
        <f>BL$3*temperature!$I401+BL$4*temperature!$I401^2</f>
        <v>-93.77739578732438</v>
      </c>
      <c r="BM291" s="8">
        <f>BM$3*temperature!$I401+BM$4*temperature!$I401^2</f>
        <v>-75.243610682450992</v>
      </c>
      <c r="BN291" s="8">
        <f>BN$3*temperature!$I401+BN$4*temperature!$I401^2</f>
        <v>-60.980991781897501</v>
      </c>
      <c r="BO291" s="8"/>
      <c r="BP291" s="8"/>
      <c r="BQ291" s="8"/>
    </row>
    <row r="292" spans="1:69" x14ac:dyDescent="0.3">
      <c r="A292">
        <f t="shared" si="261"/>
        <v>2246</v>
      </c>
      <c r="B292" s="4">
        <f t="shared" si="262"/>
        <v>1165.4052971286605</v>
      </c>
      <c r="C292" s="4">
        <f t="shared" si="263"/>
        <v>2964.1680146292229</v>
      </c>
      <c r="D292" s="4">
        <f t="shared" si="264"/>
        <v>4369.9506460345447</v>
      </c>
      <c r="E292" s="11">
        <f t="shared" si="265"/>
        <v>2.2719502660006724E-8</v>
      </c>
      <c r="F292" s="11">
        <f t="shared" si="266"/>
        <v>4.4758943707384355E-8</v>
      </c>
      <c r="G292" s="11">
        <f t="shared" si="267"/>
        <v>9.1373791407288624E-8</v>
      </c>
      <c r="H292" s="4">
        <f t="shared" si="268"/>
        <v>412368.45719170198</v>
      </c>
      <c r="I292" s="4">
        <f t="shared" si="269"/>
        <v>183060.19183412267</v>
      </c>
      <c r="J292" s="4">
        <f t="shared" si="270"/>
        <v>62854.959695943115</v>
      </c>
      <c r="K292" s="4">
        <f t="shared" si="271"/>
        <v>353841.24150430778</v>
      </c>
      <c r="L292" s="4">
        <f t="shared" si="272"/>
        <v>61757.69758348904</v>
      </c>
      <c r="M292" s="4">
        <f t="shared" si="273"/>
        <v>14383.448415597104</v>
      </c>
      <c r="N292" s="11">
        <f t="shared" si="274"/>
        <v>2.4722371088952144E-3</v>
      </c>
      <c r="O292" s="11">
        <f t="shared" si="275"/>
        <v>3.1138994711881196E-3</v>
      </c>
      <c r="P292" s="11">
        <f t="shared" si="276"/>
        <v>2.8249060900393808E-3</v>
      </c>
      <c r="Q292" s="4">
        <f t="shared" si="277"/>
        <v>4542.5780544568388</v>
      </c>
      <c r="R292" s="4">
        <f t="shared" si="278"/>
        <v>6084.5375006136755</v>
      </c>
      <c r="S292" s="4">
        <f t="shared" si="279"/>
        <v>4098.0816167763041</v>
      </c>
      <c r="T292" s="4">
        <f t="shared" si="280"/>
        <v>11.015823289183061</v>
      </c>
      <c r="U292" s="4">
        <f t="shared" si="281"/>
        <v>33.237906284546511</v>
      </c>
      <c r="V292" s="4">
        <f t="shared" si="282"/>
        <v>65.199017493615685</v>
      </c>
      <c r="W292" s="11">
        <f t="shared" si="283"/>
        <v>-1.0734613539272964E-2</v>
      </c>
      <c r="X292" s="11">
        <f t="shared" si="284"/>
        <v>-1.217998157191269E-2</v>
      </c>
      <c r="Y292" s="11">
        <f t="shared" si="285"/>
        <v>-9.7425357312937999E-3</v>
      </c>
      <c r="Z292" s="4">
        <f t="shared" si="298"/>
        <v>3254.9727694934163</v>
      </c>
      <c r="AA292" s="4">
        <f t="shared" si="299"/>
        <v>15149.672823839859</v>
      </c>
      <c r="AB292" s="4">
        <f t="shared" si="300"/>
        <v>77309.044450471614</v>
      </c>
      <c r="AC292" s="12">
        <f t="shared" si="286"/>
        <v>0.88826009473996581</v>
      </c>
      <c r="AD292" s="12">
        <f t="shared" si="287"/>
        <v>3.0839958524716029</v>
      </c>
      <c r="AE292" s="12">
        <f t="shared" si="288"/>
        <v>23.417093541293291</v>
      </c>
      <c r="AF292" s="11">
        <f t="shared" si="289"/>
        <v>-4.0504037456468023E-3</v>
      </c>
      <c r="AG292" s="11">
        <f t="shared" si="290"/>
        <v>2.9673830763510267E-4</v>
      </c>
      <c r="AH292" s="11">
        <f t="shared" si="291"/>
        <v>9.7937136394747881E-3</v>
      </c>
      <c r="AI292" s="1">
        <f t="shared" si="255"/>
        <v>802965.66140482365</v>
      </c>
      <c r="AJ292" s="1">
        <f t="shared" si="256"/>
        <v>354038.51319609646</v>
      </c>
      <c r="AK292" s="1">
        <f t="shared" si="257"/>
        <v>121933.63125884955</v>
      </c>
      <c r="AL292" s="10">
        <f t="shared" si="292"/>
        <v>96.140220672839916</v>
      </c>
      <c r="AM292" s="10">
        <f t="shared" si="293"/>
        <v>23.823316458538095</v>
      </c>
      <c r="AN292" s="10">
        <f t="shared" si="294"/>
        <v>7.4212025756023436</v>
      </c>
      <c r="AO292" s="7">
        <f t="shared" si="295"/>
        <v>1.9240581555462534E-3</v>
      </c>
      <c r="AP292" s="7">
        <f t="shared" si="296"/>
        <v>2.4238058123201224E-3</v>
      </c>
      <c r="AQ292" s="7">
        <f t="shared" si="297"/>
        <v>2.1986976937420338E-3</v>
      </c>
      <c r="AR292" s="1">
        <f t="shared" si="303"/>
        <v>412368.45719170198</v>
      </c>
      <c r="AS292" s="1">
        <f t="shared" si="301"/>
        <v>183060.19183412267</v>
      </c>
      <c r="AT292" s="1">
        <f t="shared" si="302"/>
        <v>62854.959695943115</v>
      </c>
      <c r="AU292" s="1">
        <f t="shared" si="258"/>
        <v>82473.691438340407</v>
      </c>
      <c r="AV292" s="1">
        <f t="shared" si="259"/>
        <v>36612.038366824534</v>
      </c>
      <c r="AW292" s="1">
        <f t="shared" si="260"/>
        <v>12570.991939188623</v>
      </c>
      <c r="AX292">
        <v>0.2</v>
      </c>
      <c r="AY292">
        <v>0.2</v>
      </c>
      <c r="AZ292">
        <v>0.2</v>
      </c>
      <c r="BA292">
        <f t="shared" si="304"/>
        <v>0.2</v>
      </c>
      <c r="BB292">
        <f t="shared" si="310"/>
        <v>4.000000000000001E-3</v>
      </c>
      <c r="BC292">
        <f t="shared" si="305"/>
        <v>4.000000000000001E-3</v>
      </c>
      <c r="BD292">
        <f t="shared" si="306"/>
        <v>4.000000000000001E-3</v>
      </c>
      <c r="BE292">
        <f t="shared" si="307"/>
        <v>1649.4738287668083</v>
      </c>
      <c r="BF292">
        <f t="shared" si="308"/>
        <v>732.24076733649088</v>
      </c>
      <c r="BG292">
        <f t="shared" si="309"/>
        <v>251.41983878377252</v>
      </c>
      <c r="BH292">
        <f t="shared" si="311"/>
        <v>5067.5503163226831</v>
      </c>
      <c r="BI292">
        <f t="shared" si="312"/>
        <v>483.33767722311507</v>
      </c>
      <c r="BJ292">
        <f t="shared" si="313"/>
        <v>32.521400383475921</v>
      </c>
      <c r="BK292" s="7">
        <f t="shared" si="314"/>
        <v>3.2684237541915601E-2</v>
      </c>
      <c r="BL292" s="8">
        <f>BL$3*temperature!$I402+BL$4*temperature!$I402^2</f>
        <v>-94.409271229274111</v>
      </c>
      <c r="BM292" s="8">
        <f>BM$3*temperature!$I402+BM$4*temperature!$I402^2</f>
        <v>-75.726532760212251</v>
      </c>
      <c r="BN292" s="8">
        <f>BN$3*temperature!$I402+BN$4*temperature!$I402^2</f>
        <v>-61.352655285662244</v>
      </c>
      <c r="BO292" s="8"/>
      <c r="BP292" s="8"/>
      <c r="BQ292" s="8"/>
    </row>
    <row r="293" spans="1:69" x14ac:dyDescent="0.3">
      <c r="A293">
        <f t="shared" si="261"/>
        <v>2247</v>
      </c>
      <c r="B293" s="4">
        <f t="shared" si="262"/>
        <v>1165.4053222822181</v>
      </c>
      <c r="C293" s="4">
        <f t="shared" si="263"/>
        <v>2964.1681406686007</v>
      </c>
      <c r="D293" s="4">
        <f t="shared" si="264"/>
        <v>4369.9510253685548</v>
      </c>
      <c r="E293" s="11">
        <f t="shared" si="265"/>
        <v>2.1583527527006385E-8</v>
      </c>
      <c r="F293" s="11">
        <f t="shared" si="266"/>
        <v>4.2520996522015135E-8</v>
      </c>
      <c r="G293" s="11">
        <f t="shared" si="267"/>
        <v>8.6805101836924189E-8</v>
      </c>
      <c r="H293" s="4">
        <f t="shared" si="268"/>
        <v>413377.74986277003</v>
      </c>
      <c r="I293" s="4">
        <f t="shared" si="269"/>
        <v>183624.53435770827</v>
      </c>
      <c r="J293" s="4">
        <f t="shared" si="270"/>
        <v>63030.750036009362</v>
      </c>
      <c r="K293" s="4">
        <f t="shared" si="271"/>
        <v>354707.27819678281</v>
      </c>
      <c r="L293" s="4">
        <f t="shared" si="272"/>
        <v>61948.083119296243</v>
      </c>
      <c r="M293" s="4">
        <f t="shared" si="273"/>
        <v>14423.674240306491</v>
      </c>
      <c r="N293" s="11">
        <f t="shared" si="274"/>
        <v>2.4475289787961874E-3</v>
      </c>
      <c r="O293" s="11">
        <f t="shared" si="275"/>
        <v>3.0827822806998029E-3</v>
      </c>
      <c r="P293" s="11">
        <f t="shared" si="276"/>
        <v>2.7966745906196078E-3</v>
      </c>
      <c r="Q293" s="4">
        <f t="shared" si="277"/>
        <v>4504.8140748120049</v>
      </c>
      <c r="R293" s="4">
        <f t="shared" si="278"/>
        <v>6028.9570431111379</v>
      </c>
      <c r="S293" s="4">
        <f t="shared" si="279"/>
        <v>4069.5056049677341</v>
      </c>
      <c r="T293" s="4">
        <f t="shared" si="280"/>
        <v>10.897572683356758</v>
      </c>
      <c r="U293" s="4">
        <f t="shared" si="281"/>
        <v>32.833069198511772</v>
      </c>
      <c r="V293" s="4">
        <f t="shared" si="282"/>
        <v>64.563813736038881</v>
      </c>
      <c r="W293" s="11">
        <f t="shared" si="283"/>
        <v>-1.0734613539272964E-2</v>
      </c>
      <c r="X293" s="11">
        <f t="shared" si="284"/>
        <v>-1.217998157191269E-2</v>
      </c>
      <c r="Y293" s="11">
        <f t="shared" si="285"/>
        <v>-9.7425357312937999E-3</v>
      </c>
      <c r="Z293" s="4">
        <f t="shared" si="298"/>
        <v>3214.9179768902663</v>
      </c>
      <c r="AA293" s="4">
        <f t="shared" si="299"/>
        <v>15016.205294387521</v>
      </c>
      <c r="AB293" s="4">
        <f t="shared" si="300"/>
        <v>77524.012689436073</v>
      </c>
      <c r="AC293" s="12">
        <f t="shared" si="286"/>
        <v>0.88466228272512248</v>
      </c>
      <c r="AD293" s="12">
        <f t="shared" si="287"/>
        <v>3.0849109921816189</v>
      </c>
      <c r="AE293" s="12">
        <f t="shared" si="288"/>
        <v>23.646433849705513</v>
      </c>
      <c r="AF293" s="11">
        <f t="shared" si="289"/>
        <v>-4.0504037456468023E-3</v>
      </c>
      <c r="AG293" s="11">
        <f t="shared" si="290"/>
        <v>2.9673830763510267E-4</v>
      </c>
      <c r="AH293" s="11">
        <f t="shared" si="291"/>
        <v>9.7937136394747881E-3</v>
      </c>
      <c r="AI293" s="1">
        <f t="shared" si="255"/>
        <v>805142.7867026818</v>
      </c>
      <c r="AJ293" s="1">
        <f t="shared" si="256"/>
        <v>355246.70024331135</v>
      </c>
      <c r="AK293" s="1">
        <f t="shared" si="257"/>
        <v>122311.26007215322</v>
      </c>
      <c r="AL293" s="10">
        <f t="shared" si="292"/>
        <v>96.323350254744895</v>
      </c>
      <c r="AM293" s="10">
        <f t="shared" si="293"/>
        <v>23.880482120510035</v>
      </c>
      <c r="AN293" s="10">
        <f t="shared" si="294"/>
        <v>7.4373563867802357</v>
      </c>
      <c r="AO293" s="7">
        <f t="shared" si="295"/>
        <v>1.9048175739907907E-3</v>
      </c>
      <c r="AP293" s="7">
        <f t="shared" si="296"/>
        <v>2.3995677541969211E-3</v>
      </c>
      <c r="AQ293" s="7">
        <f t="shared" si="297"/>
        <v>2.1767107168046136E-3</v>
      </c>
      <c r="AR293" s="1">
        <f t="shared" si="303"/>
        <v>413377.74986277003</v>
      </c>
      <c r="AS293" s="1">
        <f t="shared" si="301"/>
        <v>183624.53435770827</v>
      </c>
      <c r="AT293" s="1">
        <f t="shared" si="302"/>
        <v>63030.750036009362</v>
      </c>
      <c r="AU293" s="1">
        <f t="shared" si="258"/>
        <v>82675.549972554014</v>
      </c>
      <c r="AV293" s="1">
        <f t="shared" si="259"/>
        <v>36724.906871541658</v>
      </c>
      <c r="AW293" s="1">
        <f t="shared" si="260"/>
        <v>12606.150007201873</v>
      </c>
      <c r="AX293">
        <v>0.2</v>
      </c>
      <c r="AY293">
        <v>0.2</v>
      </c>
      <c r="AZ293">
        <v>0.2</v>
      </c>
      <c r="BA293">
        <f t="shared" si="304"/>
        <v>0.2</v>
      </c>
      <c r="BB293">
        <f t="shared" si="310"/>
        <v>4.000000000000001E-3</v>
      </c>
      <c r="BC293">
        <f t="shared" si="305"/>
        <v>4.000000000000001E-3</v>
      </c>
      <c r="BD293">
        <f t="shared" si="306"/>
        <v>4.000000000000001E-3</v>
      </c>
      <c r="BE293">
        <f t="shared" si="307"/>
        <v>1653.5109994510806</v>
      </c>
      <c r="BF293">
        <f t="shared" si="308"/>
        <v>734.49813743083325</v>
      </c>
      <c r="BG293">
        <f t="shared" si="309"/>
        <v>252.12300014403752</v>
      </c>
      <c r="BH293">
        <f t="shared" si="311"/>
        <v>5143.2447463262888</v>
      </c>
      <c r="BI293">
        <f t="shared" si="312"/>
        <v>489.13698436539119</v>
      </c>
      <c r="BJ293">
        <f t="shared" si="313"/>
        <v>32.521923388312096</v>
      </c>
      <c r="BK293" s="7">
        <f t="shared" si="314"/>
        <v>3.2657493386313047E-2</v>
      </c>
      <c r="BL293" s="8">
        <f>BL$3*temperature!$I403+BL$4*temperature!$I403^2</f>
        <v>-95.040659573926803</v>
      </c>
      <c r="BM293" s="8">
        <f>BM$3*temperature!$I403+BM$4*temperature!$I403^2</f>
        <v>-76.209030752577291</v>
      </c>
      <c r="BN293" s="8">
        <f>BN$3*temperature!$I403+BN$4*temperature!$I403^2</f>
        <v>-61.723947847669152</v>
      </c>
      <c r="BO293" s="8"/>
      <c r="BP293" s="8"/>
      <c r="BQ293" s="8"/>
    </row>
    <row r="294" spans="1:69" x14ac:dyDescent="0.3">
      <c r="A294">
        <f t="shared" si="261"/>
        <v>2248</v>
      </c>
      <c r="B294" s="4">
        <f t="shared" si="262"/>
        <v>1165.4053461780979</v>
      </c>
      <c r="C294" s="4">
        <f t="shared" si="263"/>
        <v>2964.1682604060147</v>
      </c>
      <c r="D294" s="4">
        <f t="shared" si="264"/>
        <v>4369.9513857358961</v>
      </c>
      <c r="E294" s="11">
        <f t="shared" si="265"/>
        <v>2.0504351150656065E-8</v>
      </c>
      <c r="F294" s="11">
        <f t="shared" si="266"/>
        <v>4.0394946695914376E-8</v>
      </c>
      <c r="G294" s="11">
        <f t="shared" si="267"/>
        <v>8.2464846745077975E-8</v>
      </c>
      <c r="H294" s="4">
        <f t="shared" si="268"/>
        <v>414379.40062119393</v>
      </c>
      <c r="I294" s="4">
        <f t="shared" si="269"/>
        <v>184184.95944694884</v>
      </c>
      <c r="J294" s="4">
        <f t="shared" si="270"/>
        <v>63205.270068708633</v>
      </c>
      <c r="K294" s="4">
        <f t="shared" si="271"/>
        <v>355566.75793545588</v>
      </c>
      <c r="L294" s="4">
        <f t="shared" si="272"/>
        <v>62137.147174540034</v>
      </c>
      <c r="M294" s="4">
        <f t="shared" si="273"/>
        <v>14463.609429390694</v>
      </c>
      <c r="N294" s="11">
        <f t="shared" si="274"/>
        <v>2.4230676715808475E-3</v>
      </c>
      <c r="O294" s="11">
        <f t="shared" si="275"/>
        <v>3.0519758759879334E-3</v>
      </c>
      <c r="P294" s="11">
        <f t="shared" si="276"/>
        <v>2.7687251125378953E-3</v>
      </c>
      <c r="Q294" s="4">
        <f t="shared" si="277"/>
        <v>4467.2550242568595</v>
      </c>
      <c r="R294" s="4">
        <f t="shared" si="278"/>
        <v>5973.7008157084338</v>
      </c>
      <c r="S294" s="4">
        <f t="shared" si="279"/>
        <v>4041.0162043228993</v>
      </c>
      <c r="T294" s="4">
        <f t="shared" si="280"/>
        <v>10.780591452084785</v>
      </c>
      <c r="U294" s="4">
        <f t="shared" si="281"/>
        <v>32.433163020724564</v>
      </c>
      <c r="V294" s="4">
        <f t="shared" si="282"/>
        <v>63.934798473766925</v>
      </c>
      <c r="W294" s="11">
        <f t="shared" si="283"/>
        <v>-1.0734613539272964E-2</v>
      </c>
      <c r="X294" s="11">
        <f t="shared" si="284"/>
        <v>-1.217998157191269E-2</v>
      </c>
      <c r="Y294" s="11">
        <f t="shared" si="285"/>
        <v>-9.7425357312937999E-3</v>
      </c>
      <c r="Z294" s="4">
        <f t="shared" si="298"/>
        <v>3175.2778202293393</v>
      </c>
      <c r="AA294" s="4">
        <f t="shared" si="299"/>
        <v>14883.45186311201</v>
      </c>
      <c r="AB294" s="4">
        <f t="shared" si="300"/>
        <v>77737.389798963442</v>
      </c>
      <c r="AC294" s="12">
        <f t="shared" si="286"/>
        <v>0.88107904330154019</v>
      </c>
      <c r="AD294" s="12">
        <f t="shared" si="287"/>
        <v>3.0858264034486438</v>
      </c>
      <c r="AE294" s="12">
        <f t="shared" si="288"/>
        <v>23.878020251424314</v>
      </c>
      <c r="AF294" s="11">
        <f t="shared" si="289"/>
        <v>-4.0504037456468023E-3</v>
      </c>
      <c r="AG294" s="11">
        <f t="shared" si="290"/>
        <v>2.9673830763510267E-4</v>
      </c>
      <c r="AH294" s="11">
        <f t="shared" si="291"/>
        <v>9.7937136394747881E-3</v>
      </c>
      <c r="AI294" s="1">
        <f t="shared" si="255"/>
        <v>807304.05800496764</v>
      </c>
      <c r="AJ294" s="1">
        <f t="shared" si="256"/>
        <v>356446.93709052185</v>
      </c>
      <c r="AK294" s="1">
        <f t="shared" si="257"/>
        <v>122686.28407213977</v>
      </c>
      <c r="AL294" s="10">
        <f t="shared" si="292"/>
        <v>96.504993880992288</v>
      </c>
      <c r="AM294" s="10">
        <f t="shared" si="293"/>
        <v>23.937211927012576</v>
      </c>
      <c r="AN294" s="10">
        <f t="shared" si="294"/>
        <v>7.453383470398518</v>
      </c>
      <c r="AO294" s="7">
        <f t="shared" si="295"/>
        <v>1.8857693982508828E-3</v>
      </c>
      <c r="AP294" s="7">
        <f t="shared" si="296"/>
        <v>2.3755720766549518E-3</v>
      </c>
      <c r="AQ294" s="7">
        <f t="shared" si="297"/>
        <v>2.1549436096365672E-3</v>
      </c>
      <c r="AR294" s="1">
        <f t="shared" si="303"/>
        <v>414379.40062119393</v>
      </c>
      <c r="AS294" s="1">
        <f t="shared" si="301"/>
        <v>184184.95944694884</v>
      </c>
      <c r="AT294" s="1">
        <f t="shared" si="302"/>
        <v>63205.270068708633</v>
      </c>
      <c r="AU294" s="1">
        <f t="shared" si="258"/>
        <v>82875.880124238785</v>
      </c>
      <c r="AV294" s="1">
        <f t="shared" si="259"/>
        <v>36836.99188938977</v>
      </c>
      <c r="AW294" s="1">
        <f t="shared" si="260"/>
        <v>12641.054013741727</v>
      </c>
      <c r="AX294">
        <v>0.2</v>
      </c>
      <c r="AY294">
        <v>0.2</v>
      </c>
      <c r="AZ294">
        <v>0.2</v>
      </c>
      <c r="BA294">
        <f t="shared" si="304"/>
        <v>0.20000000000000004</v>
      </c>
      <c r="BB294">
        <f t="shared" si="310"/>
        <v>4.000000000000001E-3</v>
      </c>
      <c r="BC294">
        <f t="shared" si="305"/>
        <v>4.000000000000001E-3</v>
      </c>
      <c r="BD294">
        <f t="shared" si="306"/>
        <v>4.000000000000001E-3</v>
      </c>
      <c r="BE294">
        <f t="shared" si="307"/>
        <v>1657.517602484776</v>
      </c>
      <c r="BF294">
        <f t="shared" si="308"/>
        <v>736.73983778779552</v>
      </c>
      <c r="BG294">
        <f t="shared" si="309"/>
        <v>252.8210802748346</v>
      </c>
      <c r="BH294">
        <f t="shared" si="311"/>
        <v>5220.071112911497</v>
      </c>
      <c r="BI294">
        <f t="shared" si="312"/>
        <v>495.00602720647976</v>
      </c>
      <c r="BJ294">
        <f t="shared" si="313"/>
        <v>32.522455529913579</v>
      </c>
      <c r="BK294" s="7">
        <f t="shared" si="314"/>
        <v>3.2631014735544389E-2</v>
      </c>
      <c r="BL294" s="8">
        <f>BL$3*temperature!$I404+BL$4*temperature!$I404^2</f>
        <v>-95.671553534623428</v>
      </c>
      <c r="BM294" s="8">
        <f>BM$3*temperature!$I404+BM$4*temperature!$I404^2</f>
        <v>-76.691099707138619</v>
      </c>
      <c r="BN294" s="8">
        <f>BN$3*temperature!$I404+BN$4*temperature!$I404^2</f>
        <v>-62.094866186722562</v>
      </c>
      <c r="BO294" s="8"/>
      <c r="BP294" s="8"/>
      <c r="BQ294" s="8"/>
    </row>
    <row r="295" spans="1:69" x14ac:dyDescent="0.3">
      <c r="A295">
        <f t="shared" si="261"/>
        <v>2249</v>
      </c>
      <c r="B295" s="4">
        <f t="shared" si="262"/>
        <v>1165.4053688791844</v>
      </c>
      <c r="C295" s="4">
        <f t="shared" si="263"/>
        <v>2964.168374156563</v>
      </c>
      <c r="D295" s="4">
        <f t="shared" si="264"/>
        <v>4369.9517280848986</v>
      </c>
      <c r="E295" s="11">
        <f t="shared" si="265"/>
        <v>1.9479133593123262E-8</v>
      </c>
      <c r="F295" s="11">
        <f t="shared" si="266"/>
        <v>3.8375199361118658E-8</v>
      </c>
      <c r="G295" s="11">
        <f t="shared" si="267"/>
        <v>7.834160440782407E-8</v>
      </c>
      <c r="H295" s="4">
        <f t="shared" si="268"/>
        <v>415373.44303721009</v>
      </c>
      <c r="I295" s="4">
        <f t="shared" si="269"/>
        <v>184741.47718374891</v>
      </c>
      <c r="J295" s="4">
        <f t="shared" si="270"/>
        <v>63378.524145270865</v>
      </c>
      <c r="K295" s="4">
        <f t="shared" si="271"/>
        <v>356419.70950991148</v>
      </c>
      <c r="L295" s="4">
        <f t="shared" si="272"/>
        <v>62324.893145220209</v>
      </c>
      <c r="M295" s="4">
        <f t="shared" si="273"/>
        <v>14503.254976010014</v>
      </c>
      <c r="N295" s="11">
        <f t="shared" si="274"/>
        <v>2.3988507233019263E-3</v>
      </c>
      <c r="O295" s="11">
        <f t="shared" si="275"/>
        <v>3.0214771552483644E-3</v>
      </c>
      <c r="P295" s="11">
        <f t="shared" si="276"/>
        <v>2.7410548392408085E-3</v>
      </c>
      <c r="Q295" s="4">
        <f t="shared" si="277"/>
        <v>4429.9020971245218</v>
      </c>
      <c r="R295" s="4">
        <f t="shared" si="278"/>
        <v>5918.7710361719019</v>
      </c>
      <c r="S295" s="4">
        <f t="shared" si="279"/>
        <v>4012.6155063091696</v>
      </c>
      <c r="T295" s="4">
        <f t="shared" si="280"/>
        <v>10.664865969121866</v>
      </c>
      <c r="U295" s="4">
        <f t="shared" si="281"/>
        <v>32.038127692813298</v>
      </c>
      <c r="V295" s="4">
        <f t="shared" si="282"/>
        <v>63.311911415163181</v>
      </c>
      <c r="W295" s="11">
        <f t="shared" si="283"/>
        <v>-1.0734613539272964E-2</v>
      </c>
      <c r="X295" s="11">
        <f t="shared" si="284"/>
        <v>-1.217998157191269E-2</v>
      </c>
      <c r="Y295" s="11">
        <f t="shared" si="285"/>
        <v>-9.7425357312937999E-3</v>
      </c>
      <c r="Z295" s="4">
        <f t="shared" si="298"/>
        <v>3136.0498995523703</v>
      </c>
      <c r="AA295" s="4">
        <f t="shared" si="299"/>
        <v>14751.418975304012</v>
      </c>
      <c r="AB295" s="4">
        <f t="shared" si="300"/>
        <v>77949.181245829794</v>
      </c>
      <c r="AC295" s="12">
        <f t="shared" si="286"/>
        <v>0.87751031744434072</v>
      </c>
      <c r="AD295" s="12">
        <f t="shared" si="287"/>
        <v>3.0867420863532589</v>
      </c>
      <c r="AE295" s="12">
        <f t="shared" si="288"/>
        <v>24.111874744044343</v>
      </c>
      <c r="AF295" s="11">
        <f t="shared" si="289"/>
        <v>-4.0504037456468023E-3</v>
      </c>
      <c r="AG295" s="11">
        <f t="shared" si="290"/>
        <v>2.9673830763510267E-4</v>
      </c>
      <c r="AH295" s="11">
        <f t="shared" si="291"/>
        <v>9.7937136394747881E-3</v>
      </c>
      <c r="AI295" s="1">
        <f t="shared" si="255"/>
        <v>809449.53232870973</v>
      </c>
      <c r="AJ295" s="1">
        <f t="shared" si="256"/>
        <v>357639.23527085944</v>
      </c>
      <c r="AK295" s="1">
        <f t="shared" si="257"/>
        <v>123058.70967866752</v>
      </c>
      <c r="AL295" s="10">
        <f t="shared" si="292"/>
        <v>96.685160183589062</v>
      </c>
      <c r="AM295" s="10">
        <f t="shared" si="293"/>
        <v>23.993507853536894</v>
      </c>
      <c r="AN295" s="10">
        <f t="shared" si="294"/>
        <v>7.4692844752674272</v>
      </c>
      <c r="AO295" s="7">
        <f t="shared" si="295"/>
        <v>1.866911704268374E-3</v>
      </c>
      <c r="AP295" s="7">
        <f t="shared" si="296"/>
        <v>2.3518163558884021E-3</v>
      </c>
      <c r="AQ295" s="7">
        <f t="shared" si="297"/>
        <v>2.1333941735402016E-3</v>
      </c>
      <c r="AR295" s="1">
        <f t="shared" si="303"/>
        <v>415373.44303721009</v>
      </c>
      <c r="AS295" s="1">
        <f t="shared" si="301"/>
        <v>184741.47718374891</v>
      </c>
      <c r="AT295" s="1">
        <f t="shared" si="302"/>
        <v>63378.524145270865</v>
      </c>
      <c r="AU295" s="1">
        <f t="shared" si="258"/>
        <v>83074.688607442018</v>
      </c>
      <c r="AV295" s="1">
        <f t="shared" si="259"/>
        <v>36948.29543674978</v>
      </c>
      <c r="AW295" s="1">
        <f t="shared" si="260"/>
        <v>12675.704829054173</v>
      </c>
      <c r="AX295">
        <v>0.2</v>
      </c>
      <c r="AY295">
        <v>0.2</v>
      </c>
      <c r="AZ295">
        <v>0.2</v>
      </c>
      <c r="BA295">
        <f t="shared" si="304"/>
        <v>0.2</v>
      </c>
      <c r="BB295">
        <f t="shared" si="310"/>
        <v>4.000000000000001E-3</v>
      </c>
      <c r="BC295">
        <f t="shared" si="305"/>
        <v>4.000000000000001E-3</v>
      </c>
      <c r="BD295">
        <f t="shared" si="306"/>
        <v>4.000000000000001E-3</v>
      </c>
      <c r="BE295">
        <f t="shared" si="307"/>
        <v>1661.4937721488407</v>
      </c>
      <c r="BF295">
        <f t="shared" si="308"/>
        <v>738.96590873499576</v>
      </c>
      <c r="BG295">
        <f t="shared" si="309"/>
        <v>253.51409658108352</v>
      </c>
      <c r="BH295">
        <f t="shared" si="311"/>
        <v>5298.0463492816134</v>
      </c>
      <c r="BI295">
        <f t="shared" si="312"/>
        <v>500.94564460010969</v>
      </c>
      <c r="BJ295">
        <f t="shared" si="313"/>
        <v>32.52299671776813</v>
      </c>
      <c r="BK295" s="7">
        <f t="shared" si="314"/>
        <v>3.2604798973156351E-2</v>
      </c>
      <c r="BL295" s="8">
        <f>BL$3*temperature!$I405+BL$4*temperature!$I405^2</f>
        <v>-96.301946063153309</v>
      </c>
      <c r="BM295" s="8">
        <f>BM$3*temperature!$I405+BM$4*temperature!$I405^2</f>
        <v>-77.172734845776503</v>
      </c>
      <c r="BN295" s="8">
        <f>BN$3*temperature!$I405+BN$4*temperature!$I405^2</f>
        <v>-62.465407148923425</v>
      </c>
      <c r="BO295" s="8"/>
      <c r="BP295" s="8"/>
      <c r="BQ295" s="8"/>
    </row>
    <row r="296" spans="1:69" x14ac:dyDescent="0.3">
      <c r="A296">
        <f t="shared" si="261"/>
        <v>2250</v>
      </c>
      <c r="B296" s="4">
        <f t="shared" si="262"/>
        <v>1165.4053904452169</v>
      </c>
      <c r="C296" s="4">
        <f t="shared" si="263"/>
        <v>2964.168482219588</v>
      </c>
      <c r="D296" s="4">
        <f t="shared" si="264"/>
        <v>4369.9520533164759</v>
      </c>
      <c r="E296" s="11">
        <f t="shared" si="265"/>
        <v>1.8505176913467097E-8</v>
      </c>
      <c r="F296" s="11">
        <f t="shared" si="266"/>
        <v>3.6456439393062724E-8</v>
      </c>
      <c r="G296" s="11">
        <f t="shared" si="267"/>
        <v>7.4424524187432867E-8</v>
      </c>
      <c r="H296" s="4">
        <f t="shared" si="268"/>
        <v>416359.91103607381</v>
      </c>
      <c r="I296" s="4">
        <f t="shared" si="269"/>
        <v>185294.09798780503</v>
      </c>
      <c r="J296" s="4">
        <f t="shared" si="270"/>
        <v>63550.516703078909</v>
      </c>
      <c r="K296" s="4">
        <f t="shared" si="271"/>
        <v>357266.16201510176</v>
      </c>
      <c r="L296" s="4">
        <f t="shared" si="272"/>
        <v>62511.324541530659</v>
      </c>
      <c r="M296" s="4">
        <f t="shared" si="273"/>
        <v>14542.611893155368</v>
      </c>
      <c r="N296" s="11">
        <f t="shared" si="274"/>
        <v>2.374875694596712E-3</v>
      </c>
      <c r="O296" s="11">
        <f t="shared" si="275"/>
        <v>2.9912830476268581E-3</v>
      </c>
      <c r="P296" s="11">
        <f t="shared" si="276"/>
        <v>2.7136609823419366E-3</v>
      </c>
      <c r="Q296" s="4">
        <f t="shared" si="277"/>
        <v>4392.756425058149</v>
      </c>
      <c r="R296" s="4">
        <f t="shared" si="278"/>
        <v>5864.169804116189</v>
      </c>
      <c r="S296" s="4">
        <f t="shared" si="279"/>
        <v>3984.3055457453229</v>
      </c>
      <c r="T296" s="4">
        <f t="shared" si="280"/>
        <v>10.5503827544952</v>
      </c>
      <c r="U296" s="4">
        <f t="shared" si="281"/>
        <v>31.647903887916247</v>
      </c>
      <c r="V296" s="4">
        <f t="shared" si="282"/>
        <v>62.695092855984448</v>
      </c>
      <c r="W296" s="11">
        <f t="shared" si="283"/>
        <v>-1.0734613539272964E-2</v>
      </c>
      <c r="X296" s="11">
        <f t="shared" si="284"/>
        <v>-1.217998157191269E-2</v>
      </c>
      <c r="Y296" s="11">
        <f t="shared" si="285"/>
        <v>-9.7425357312937999E-3</v>
      </c>
      <c r="Z296" s="4">
        <f t="shared" si="298"/>
        <v>3097.2317780792164</v>
      </c>
      <c r="AA296" s="4">
        <f t="shared" si="299"/>
        <v>14620.112786025948</v>
      </c>
      <c r="AB296" s="4">
        <f t="shared" si="300"/>
        <v>78159.392605219036</v>
      </c>
      <c r="AC296" s="12">
        <f t="shared" si="286"/>
        <v>0.8739560463677204</v>
      </c>
      <c r="AD296" s="12">
        <f t="shared" si="287"/>
        <v>3.0876580409760694</v>
      </c>
      <c r="AE296" s="12">
        <f t="shared" si="288"/>
        <v>24.348019540598397</v>
      </c>
      <c r="AF296" s="11">
        <f t="shared" si="289"/>
        <v>-4.0504037456468023E-3</v>
      </c>
      <c r="AG296" s="11">
        <f t="shared" si="290"/>
        <v>2.9673830763510267E-4</v>
      </c>
      <c r="AH296" s="11">
        <f t="shared" si="291"/>
        <v>9.7937136394747881E-3</v>
      </c>
      <c r="AI296" s="1">
        <f t="shared" si="255"/>
        <v>811579.26770328078</v>
      </c>
      <c r="AJ296" s="1">
        <f t="shared" si="256"/>
        <v>358823.60718052328</v>
      </c>
      <c r="AK296" s="1">
        <f t="shared" si="257"/>
        <v>123428.54353985495</v>
      </c>
      <c r="AL296" s="10">
        <f t="shared" si="292"/>
        <v>96.863857814193111</v>
      </c>
      <c r="AM296" s="10">
        <f t="shared" si="293"/>
        <v>24.049371894499931</v>
      </c>
      <c r="AN296" s="10">
        <f t="shared" si="294"/>
        <v>7.4850600539676764</v>
      </c>
      <c r="AO296" s="7">
        <f t="shared" si="295"/>
        <v>1.8482425872256903E-3</v>
      </c>
      <c r="AP296" s="7">
        <f t="shared" si="296"/>
        <v>2.3282981923295181E-3</v>
      </c>
      <c r="AQ296" s="7">
        <f t="shared" si="297"/>
        <v>2.1120602318047996E-3</v>
      </c>
      <c r="AR296" s="1">
        <f t="shared" si="303"/>
        <v>416359.91103607381</v>
      </c>
      <c r="AS296" s="1">
        <f t="shared" si="301"/>
        <v>185294.09798780503</v>
      </c>
      <c r="AT296" s="1">
        <f t="shared" si="302"/>
        <v>63550.516703078909</v>
      </c>
      <c r="AU296" s="1">
        <f t="shared" si="258"/>
        <v>83271.982207214765</v>
      </c>
      <c r="AV296" s="1">
        <f t="shared" si="259"/>
        <v>37058.819597561007</v>
      </c>
      <c r="AW296" s="1">
        <f t="shared" si="260"/>
        <v>12710.103340615782</v>
      </c>
      <c r="AX296">
        <v>0.2</v>
      </c>
      <c r="AY296">
        <v>0.2</v>
      </c>
      <c r="AZ296">
        <v>0.2</v>
      </c>
      <c r="BA296">
        <f t="shared" si="304"/>
        <v>0.2</v>
      </c>
      <c r="BB296">
        <f t="shared" si="310"/>
        <v>4.000000000000001E-3</v>
      </c>
      <c r="BC296">
        <f t="shared" si="305"/>
        <v>4.000000000000001E-3</v>
      </c>
      <c r="BD296">
        <f t="shared" si="306"/>
        <v>4.000000000000001E-3</v>
      </c>
      <c r="BE296">
        <f t="shared" si="307"/>
        <v>1665.4396441442957</v>
      </c>
      <c r="BF296">
        <f t="shared" si="308"/>
        <v>741.17639195122024</v>
      </c>
      <c r="BG296">
        <f t="shared" si="309"/>
        <v>254.20206681231571</v>
      </c>
      <c r="BH296">
        <f t="shared" si="311"/>
        <v>5377.1876419824712</v>
      </c>
      <c r="BI296">
        <f t="shared" si="312"/>
        <v>506.95668549126674</v>
      </c>
      <c r="BJ296">
        <f t="shared" si="313"/>
        <v>32.52354686227968</v>
      </c>
      <c r="BK296" s="7">
        <f t="shared" si="314"/>
        <v>3.2578843508056926E-2</v>
      </c>
      <c r="BL296" s="8">
        <f>BL$3*temperature!$I406+BL$4*temperature!$I406^2</f>
        <v>-96.931830344087899</v>
      </c>
      <c r="BM296" s="8">
        <f>BM$3*temperature!$I406+BM$4*temperature!$I406^2</f>
        <v>-77.653931560413511</v>
      </c>
      <c r="BN296" s="8">
        <f>BN$3*temperature!$I406+BN$4*temperature!$I406^2</f>
        <v>-62.83556770447511</v>
      </c>
      <c r="BO296" s="8"/>
      <c r="BP296" s="8"/>
      <c r="BQ296" s="8"/>
    </row>
    <row r="297" spans="1:69" x14ac:dyDescent="0.3">
      <c r="A297">
        <f t="shared" si="261"/>
        <v>2251</v>
      </c>
      <c r="B297" s="4">
        <f t="shared" si="262"/>
        <v>1165.4054109329481</v>
      </c>
      <c r="C297" s="4">
        <f t="shared" si="263"/>
        <v>2964.1685848794655</v>
      </c>
      <c r="D297" s="4">
        <f t="shared" si="264"/>
        <v>4369.9523622864981</v>
      </c>
      <c r="E297" s="11">
        <f t="shared" si="265"/>
        <v>1.7579918067793741E-8</v>
      </c>
      <c r="F297" s="11">
        <f t="shared" si="266"/>
        <v>3.4633617423409587E-8</v>
      </c>
      <c r="G297" s="11">
        <f t="shared" si="267"/>
        <v>7.0703297978061215E-8</v>
      </c>
      <c r="H297" s="4">
        <f t="shared" si="268"/>
        <v>417338.83888505434</v>
      </c>
      <c r="I297" s="4">
        <f t="shared" si="269"/>
        <v>185842.83260809642</v>
      </c>
      <c r="J297" s="4">
        <f t="shared" si="270"/>
        <v>63721.252263180962</v>
      </c>
      <c r="K297" s="4">
        <f t="shared" si="271"/>
        <v>358106.14484015468</v>
      </c>
      <c r="L297" s="4">
        <f t="shared" si="272"/>
        <v>62696.444984978312</v>
      </c>
      <c r="M297" s="4">
        <f t="shared" si="273"/>
        <v>14581.681213073905</v>
      </c>
      <c r="N297" s="11">
        <f t="shared" si="274"/>
        <v>2.3511401704408019E-3</v>
      </c>
      <c r="O297" s="11">
        <f t="shared" si="275"/>
        <v>2.9613905129248774E-3</v>
      </c>
      <c r="P297" s="11">
        <f t="shared" si="276"/>
        <v>2.6865407813658759E-3</v>
      </c>
      <c r="Q297" s="4">
        <f t="shared" si="277"/>
        <v>4355.8190781885341</v>
      </c>
      <c r="R297" s="4">
        <f t="shared" si="278"/>
        <v>5809.8991032700987</v>
      </c>
      <c r="S297" s="4">
        <f t="shared" si="279"/>
        <v>3956.0883015480636</v>
      </c>
      <c r="T297" s="4">
        <f t="shared" si="280"/>
        <v>10.437128472934283</v>
      </c>
      <c r="U297" s="4">
        <f t="shared" si="281"/>
        <v>31.262433001771761</v>
      </c>
      <c r="V297" s="4">
        <f t="shared" si="282"/>
        <v>62.084283673658234</v>
      </c>
      <c r="W297" s="11">
        <f t="shared" si="283"/>
        <v>-1.0734613539272964E-2</v>
      </c>
      <c r="X297" s="11">
        <f t="shared" si="284"/>
        <v>-1.217998157191269E-2</v>
      </c>
      <c r="Y297" s="11">
        <f t="shared" si="285"/>
        <v>-9.7425357312937999E-3</v>
      </c>
      <c r="Z297" s="4">
        <f t="shared" si="298"/>
        <v>3058.8209839491901</v>
      </c>
      <c r="AA297" s="4">
        <f t="shared" si="299"/>
        <v>14489.53916531512</v>
      </c>
      <c r="AB297" s="4">
        <f t="shared" si="300"/>
        <v>78368.029557587564</v>
      </c>
      <c r="AC297" s="12">
        <f t="shared" si="286"/>
        <v>0.87041617152398187</v>
      </c>
      <c r="AD297" s="12">
        <f t="shared" si="287"/>
        <v>3.0885742673977048</v>
      </c>
      <c r="AE297" s="12">
        <f t="shared" si="288"/>
        <v>24.586477071667353</v>
      </c>
      <c r="AF297" s="11">
        <f t="shared" si="289"/>
        <v>-4.0504037456468023E-3</v>
      </c>
      <c r="AG297" s="11">
        <f t="shared" si="290"/>
        <v>2.9673830763510267E-4</v>
      </c>
      <c r="AH297" s="11">
        <f t="shared" si="291"/>
        <v>9.7937136394747881E-3</v>
      </c>
      <c r="AI297" s="1">
        <f t="shared" si="255"/>
        <v>813693.32314016751</v>
      </c>
      <c r="AJ297" s="1">
        <f t="shared" si="256"/>
        <v>360000.066060032</v>
      </c>
      <c r="AK297" s="1">
        <f t="shared" si="257"/>
        <v>123795.79252648524</v>
      </c>
      <c r="AL297" s="10">
        <f t="shared" si="292"/>
        <v>97.041095442296537</v>
      </c>
      <c r="AM297" s="10">
        <f t="shared" si="293"/>
        <v>24.104806062517468</v>
      </c>
      <c r="AN297" s="10">
        <f t="shared" si="294"/>
        <v>7.5007108626636061</v>
      </c>
      <c r="AO297" s="7">
        <f t="shared" si="295"/>
        <v>1.8297601613534334E-3</v>
      </c>
      <c r="AP297" s="7">
        <f t="shared" si="296"/>
        <v>2.3050152104062229E-3</v>
      </c>
      <c r="AQ297" s="7">
        <f t="shared" si="297"/>
        <v>2.0909396294867513E-3</v>
      </c>
      <c r="AR297" s="1">
        <f t="shared" si="303"/>
        <v>417338.83888505434</v>
      </c>
      <c r="AS297" s="1">
        <f t="shared" si="301"/>
        <v>185842.83260809642</v>
      </c>
      <c r="AT297" s="1">
        <f t="shared" si="302"/>
        <v>63721.252263180962</v>
      </c>
      <c r="AU297" s="1">
        <f t="shared" si="258"/>
        <v>83467.767777010871</v>
      </c>
      <c r="AV297" s="1">
        <f t="shared" si="259"/>
        <v>37168.566521619287</v>
      </c>
      <c r="AW297" s="1">
        <f t="shared" si="260"/>
        <v>12744.250452636194</v>
      </c>
      <c r="AX297">
        <v>0.2</v>
      </c>
      <c r="AY297">
        <v>0.2</v>
      </c>
      <c r="AZ297">
        <v>0.2</v>
      </c>
      <c r="BA297">
        <f t="shared" si="304"/>
        <v>0.2</v>
      </c>
      <c r="BB297">
        <f t="shared" si="310"/>
        <v>4.000000000000001E-3</v>
      </c>
      <c r="BC297">
        <f t="shared" si="305"/>
        <v>4.000000000000001E-3</v>
      </c>
      <c r="BD297">
        <f t="shared" si="306"/>
        <v>4.000000000000001E-3</v>
      </c>
      <c r="BE297">
        <f t="shared" si="307"/>
        <v>1669.3553555402177</v>
      </c>
      <c r="BF297">
        <f t="shared" si="308"/>
        <v>743.37133043238589</v>
      </c>
      <c r="BG297">
        <f t="shared" si="309"/>
        <v>254.88500905272392</v>
      </c>
      <c r="BH297">
        <f t="shared" si="311"/>
        <v>5457.5124346928678</v>
      </c>
      <c r="BI297">
        <f t="shared" si="312"/>
        <v>513.04000903759515</v>
      </c>
      <c r="BJ297">
        <f t="shared" si="313"/>
        <v>32.524105874759236</v>
      </c>
      <c r="BK297" s="7">
        <f t="shared" si="314"/>
        <v>3.2553145774284892E-2</v>
      </c>
      <c r="BL297" s="8">
        <f>BL$3*temperature!$I407+BL$4*temperature!$I407^2</f>
        <v>-97.561199789203741</v>
      </c>
      <c r="BM297" s="8">
        <f>BM$3*temperature!$I407+BM$4*temperature!$I407^2</f>
        <v>-78.13468540883801</v>
      </c>
      <c r="BN297" s="8">
        <f>BN$3*temperature!$I407+BN$4*temperature!$I407^2</f>
        <v>-63.205344944542759</v>
      </c>
      <c r="BO297" s="8"/>
      <c r="BP297" s="8"/>
      <c r="BQ297" s="8"/>
    </row>
    <row r="298" spans="1:69" x14ac:dyDescent="0.3">
      <c r="A298">
        <f t="shared" si="261"/>
        <v>2252</v>
      </c>
      <c r="B298" s="4">
        <f t="shared" si="262"/>
        <v>1165.4054303962932</v>
      </c>
      <c r="C298" s="4">
        <f t="shared" si="263"/>
        <v>2964.1686824063522</v>
      </c>
      <c r="D298" s="4">
        <f t="shared" si="264"/>
        <v>4369.9526558080397</v>
      </c>
      <c r="E298" s="11">
        <f t="shared" si="265"/>
        <v>1.6700922164404053E-8</v>
      </c>
      <c r="F298" s="11">
        <f t="shared" si="266"/>
        <v>3.2901936552239103E-8</v>
      </c>
      <c r="G298" s="11">
        <f t="shared" si="267"/>
        <v>6.7168133079158156E-8</v>
      </c>
      <c r="H298" s="4">
        <f t="shared" si="268"/>
        <v>418310.26118064154</v>
      </c>
      <c r="I298" s="4">
        <f t="shared" si="269"/>
        <v>186387.69211447364</v>
      </c>
      <c r="J298" s="4">
        <f t="shared" si="270"/>
        <v>63890.735427835316</v>
      </c>
      <c r="K298" s="4">
        <f t="shared" si="271"/>
        <v>358939.68765736418</v>
      </c>
      <c r="L298" s="4">
        <f t="shared" si="272"/>
        <v>62880.258205535589</v>
      </c>
      <c r="M298" s="4">
        <f t="shared" si="273"/>
        <v>14620.463986702254</v>
      </c>
      <c r="N298" s="11">
        <f t="shared" si="274"/>
        <v>2.3276417599076282E-3</v>
      </c>
      <c r="O298" s="11">
        <f t="shared" si="275"/>
        <v>2.9317965412762881E-3</v>
      </c>
      <c r="P298" s="11">
        <f t="shared" si="276"/>
        <v>2.6596915034444724E-3</v>
      </c>
      <c r="Q298" s="4">
        <f t="shared" si="277"/>
        <v>4319.0910663013838</v>
      </c>
      <c r="R298" s="4">
        <f t="shared" si="278"/>
        <v>5755.9608037251419</v>
      </c>
      <c r="S298" s="4">
        <f t="shared" si="279"/>
        <v>3927.9656974787163</v>
      </c>
      <c r="T298" s="4">
        <f t="shared" si="280"/>
        <v>10.325089932317592</v>
      </c>
      <c r="U298" s="4">
        <f t="shared" si="281"/>
        <v>30.881657143917025</v>
      </c>
      <c r="V298" s="4">
        <f t="shared" si="282"/>
        <v>61.479425321615835</v>
      </c>
      <c r="W298" s="11">
        <f t="shared" si="283"/>
        <v>-1.0734613539272964E-2</v>
      </c>
      <c r="X298" s="11">
        <f t="shared" si="284"/>
        <v>-1.217998157191269E-2</v>
      </c>
      <c r="Y298" s="11">
        <f t="shared" si="285"/>
        <v>-9.7425357312937999E-3</v>
      </c>
      <c r="Z298" s="4">
        <f t="shared" si="298"/>
        <v>3020.8150119238708</v>
      </c>
      <c r="AA298" s="4">
        <f t="shared" si="299"/>
        <v>14359.703703355852</v>
      </c>
      <c r="AB298" s="4">
        <f t="shared" si="300"/>
        <v>78575.097885573385</v>
      </c>
      <c r="AC298" s="12">
        <f t="shared" si="286"/>
        <v>0.86689063460256954</v>
      </c>
      <c r="AD298" s="12">
        <f t="shared" si="287"/>
        <v>3.0894907656988178</v>
      </c>
      <c r="AE298" s="12">
        <f t="shared" si="288"/>
        <v>24.827269987510775</v>
      </c>
      <c r="AF298" s="11">
        <f t="shared" si="289"/>
        <v>-4.0504037456468023E-3</v>
      </c>
      <c r="AG298" s="11">
        <f t="shared" si="290"/>
        <v>2.9673830763510267E-4</v>
      </c>
      <c r="AH298" s="11">
        <f t="shared" si="291"/>
        <v>9.7937136394747881E-3</v>
      </c>
      <c r="AI298" s="1">
        <f t="shared" si="255"/>
        <v>815791.75860316167</v>
      </c>
      <c r="AJ298" s="1">
        <f t="shared" si="256"/>
        <v>361168.62597564806</v>
      </c>
      <c r="AK298" s="1">
        <f t="shared" si="257"/>
        <v>124160.46372647291</v>
      </c>
      <c r="AL298" s="10">
        <f t="shared" si="292"/>
        <v>97.216881753446401</v>
      </c>
      <c r="AM298" s="10">
        <f t="shared" si="293"/>
        <v>24.159812387689282</v>
      </c>
      <c r="AN298" s="10">
        <f t="shared" si="294"/>
        <v>7.5162375609197509</v>
      </c>
      <c r="AO298" s="7">
        <f t="shared" si="295"/>
        <v>1.811462559739899E-3</v>
      </c>
      <c r="AP298" s="7">
        <f t="shared" si="296"/>
        <v>2.2819650583021608E-3</v>
      </c>
      <c r="AQ298" s="7">
        <f t="shared" si="297"/>
        <v>2.0700302331918838E-3</v>
      </c>
      <c r="AR298" s="1">
        <f t="shared" si="303"/>
        <v>418310.26118064154</v>
      </c>
      <c r="AS298" s="1">
        <f t="shared" si="301"/>
        <v>186387.69211447364</v>
      </c>
      <c r="AT298" s="1">
        <f t="shared" si="302"/>
        <v>63890.735427835316</v>
      </c>
      <c r="AU298" s="1">
        <f t="shared" si="258"/>
        <v>83662.052236128307</v>
      </c>
      <c r="AV298" s="1">
        <f t="shared" si="259"/>
        <v>37277.53842289473</v>
      </c>
      <c r="AW298" s="1">
        <f t="shared" si="260"/>
        <v>12778.147085567063</v>
      </c>
      <c r="AX298">
        <v>0.2</v>
      </c>
      <c r="AY298">
        <v>0.2</v>
      </c>
      <c r="AZ298">
        <v>0.2</v>
      </c>
      <c r="BA298">
        <f t="shared" si="304"/>
        <v>0.20000000000000004</v>
      </c>
      <c r="BB298">
        <f t="shared" si="310"/>
        <v>4.000000000000001E-3</v>
      </c>
      <c r="BC298">
        <f t="shared" si="305"/>
        <v>4.000000000000001E-3</v>
      </c>
      <c r="BD298">
        <f t="shared" si="306"/>
        <v>4.000000000000001E-3</v>
      </c>
      <c r="BE298">
        <f t="shared" si="307"/>
        <v>1673.2410447225666</v>
      </c>
      <c r="BF298">
        <f t="shared" si="308"/>
        <v>745.55076845789472</v>
      </c>
      <c r="BG298">
        <f t="shared" si="309"/>
        <v>255.56294171134132</v>
      </c>
      <c r="BH298">
        <f t="shared" si="311"/>
        <v>5539.0384320717712</v>
      </c>
      <c r="BI298">
        <f t="shared" si="312"/>
        <v>519.19648473224424</v>
      </c>
      <c r="BJ298">
        <f t="shared" si="313"/>
        <v>32.524673667414341</v>
      </c>
      <c r="BK298" s="7">
        <f t="shared" si="314"/>
        <v>3.2527703230777777E-2</v>
      </c>
      <c r="BL298" s="8">
        <f>BL$3*temperature!$I408+BL$4*temperature!$I408^2</f>
        <v>-98.190048031995445</v>
      </c>
      <c r="BM298" s="8">
        <f>BM$3*temperature!$I408+BM$4*temperature!$I408^2</f>
        <v>-78.61499211059612</v>
      </c>
      <c r="BN298" s="8">
        <f>BN$3*temperature!$I408+BN$4*temperature!$I408^2</f>
        <v>-63.574736078165465</v>
      </c>
      <c r="BO298" s="8"/>
      <c r="BP298" s="8"/>
      <c r="BQ298" s="8"/>
    </row>
    <row r="299" spans="1:69" x14ac:dyDescent="0.3">
      <c r="A299">
        <f t="shared" si="261"/>
        <v>2253</v>
      </c>
      <c r="B299" s="4">
        <f t="shared" si="262"/>
        <v>1165.4054488864713</v>
      </c>
      <c r="C299" s="4">
        <f t="shared" si="263"/>
        <v>2964.1687750568976</v>
      </c>
      <c r="D299" s="4">
        <f t="shared" si="264"/>
        <v>4369.9529346535228</v>
      </c>
      <c r="E299" s="11">
        <f t="shared" si="265"/>
        <v>1.5865876056183849E-8</v>
      </c>
      <c r="F299" s="11">
        <f t="shared" si="266"/>
        <v>3.1256839724627149E-8</v>
      </c>
      <c r="G299" s="11">
        <f t="shared" si="267"/>
        <v>6.3809726425200242E-8</v>
      </c>
      <c r="H299" s="4">
        <f t="shared" si="268"/>
        <v>419274.21283596102</v>
      </c>
      <c r="I299" s="4">
        <f t="shared" si="269"/>
        <v>186928.68788934956</v>
      </c>
      <c r="J299" s="4">
        <f t="shared" si="270"/>
        <v>64058.970878089443</v>
      </c>
      <c r="K299" s="4">
        <f t="shared" si="271"/>
        <v>359766.82041136135</v>
      </c>
      <c r="L299" s="4">
        <f t="shared" si="272"/>
        <v>63062.768038827824</v>
      </c>
      <c r="M299" s="4">
        <f t="shared" si="273"/>
        <v>14658.961283107832</v>
      </c>
      <c r="N299" s="11">
        <f t="shared" si="274"/>
        <v>2.3043780959288718E-3</v>
      </c>
      <c r="O299" s="11">
        <f t="shared" si="275"/>
        <v>2.9024981528489313E-3</v>
      </c>
      <c r="P299" s="11">
        <f t="shared" si="276"/>
        <v>2.6331104430470376E-3</v>
      </c>
      <c r="Q299" s="4">
        <f t="shared" si="277"/>
        <v>4282.5733399940409</v>
      </c>
      <c r="R299" s="4">
        <f t="shared" si="278"/>
        <v>5702.3566641662992</v>
      </c>
      <c r="S299" s="4">
        <f t="shared" si="279"/>
        <v>3899.9396028898491</v>
      </c>
      <c r="T299" s="4">
        <f t="shared" si="280"/>
        <v>10.214254082135925</v>
      </c>
      <c r="U299" s="4">
        <f t="shared" si="281"/>
        <v>30.505519128993988</v>
      </c>
      <c r="V299" s="4">
        <f t="shared" si="282"/>
        <v>60.880459823680582</v>
      </c>
      <c r="W299" s="11">
        <f t="shared" si="283"/>
        <v>-1.0734613539272964E-2</v>
      </c>
      <c r="X299" s="11">
        <f t="shared" si="284"/>
        <v>-1.217998157191269E-2</v>
      </c>
      <c r="Y299" s="11">
        <f t="shared" si="285"/>
        <v>-9.7425357312937999E-3</v>
      </c>
      <c r="Z299" s="4">
        <f t="shared" si="298"/>
        <v>2983.2113250518605</v>
      </c>
      <c r="AA299" s="4">
        <f t="shared" si="299"/>
        <v>14230.611715618441</v>
      </c>
      <c r="AB299" s="4">
        <f t="shared" si="300"/>
        <v>78780.603470945891</v>
      </c>
      <c r="AC299" s="12">
        <f t="shared" si="286"/>
        <v>0.8633793775291092</v>
      </c>
      <c r="AD299" s="12">
        <f t="shared" si="287"/>
        <v>3.0904075359600855</v>
      </c>
      <c r="AE299" s="12">
        <f t="shared" si="288"/>
        <v>25.07042116021838</v>
      </c>
      <c r="AF299" s="11">
        <f t="shared" si="289"/>
        <v>-4.0504037456468023E-3</v>
      </c>
      <c r="AG299" s="11">
        <f t="shared" si="290"/>
        <v>2.9673830763510267E-4</v>
      </c>
      <c r="AH299" s="11">
        <f t="shared" si="291"/>
        <v>9.7937136394747881E-3</v>
      </c>
      <c r="AI299" s="1">
        <f t="shared" si="255"/>
        <v>817874.63497897377</v>
      </c>
      <c r="AJ299" s="1">
        <f t="shared" si="256"/>
        <v>362329.30180097796</v>
      </c>
      <c r="AK299" s="1">
        <f t="shared" si="257"/>
        <v>124522.56443939268</v>
      </c>
      <c r="AL299" s="10">
        <f t="shared" si="292"/>
        <v>97.39122544750272</v>
      </c>
      <c r="AM299" s="10">
        <f t="shared" si="293"/>
        <v>24.214392916896287</v>
      </c>
      <c r="AN299" s="10">
        <f t="shared" si="294"/>
        <v>7.5316408115207976</v>
      </c>
      <c r="AO299" s="7">
        <f t="shared" si="295"/>
        <v>1.7933479341424999E-3</v>
      </c>
      <c r="AP299" s="7">
        <f t="shared" si="296"/>
        <v>2.259145407719139E-3</v>
      </c>
      <c r="AQ299" s="7">
        <f t="shared" si="297"/>
        <v>2.049329930859965E-3</v>
      </c>
      <c r="AR299" s="1">
        <f t="shared" si="303"/>
        <v>419274.21283596102</v>
      </c>
      <c r="AS299" s="1">
        <f t="shared" si="301"/>
        <v>186928.68788934956</v>
      </c>
      <c r="AT299" s="1">
        <f t="shared" si="302"/>
        <v>64058.970878089443</v>
      </c>
      <c r="AU299" s="1">
        <f t="shared" si="258"/>
        <v>83854.842567192216</v>
      </c>
      <c r="AV299" s="1">
        <f t="shared" si="259"/>
        <v>37385.737577869913</v>
      </c>
      <c r="AW299" s="1">
        <f t="shared" si="260"/>
        <v>12811.79417561789</v>
      </c>
      <c r="AX299">
        <v>0.2</v>
      </c>
      <c r="AY299">
        <v>0.2</v>
      </c>
      <c r="AZ299">
        <v>0.2</v>
      </c>
      <c r="BA299">
        <f t="shared" si="304"/>
        <v>0.20000000000000004</v>
      </c>
      <c r="BB299">
        <f t="shared" si="310"/>
        <v>4.000000000000001E-3</v>
      </c>
      <c r="BC299">
        <f t="shared" si="305"/>
        <v>4.000000000000001E-3</v>
      </c>
      <c r="BD299">
        <f t="shared" si="306"/>
        <v>4.000000000000001E-3</v>
      </c>
      <c r="BE299">
        <f t="shared" si="307"/>
        <v>1677.0968513438445</v>
      </c>
      <c r="BF299">
        <f t="shared" si="308"/>
        <v>747.71475155739847</v>
      </c>
      <c r="BG299">
        <f t="shared" si="309"/>
        <v>256.23588351235782</v>
      </c>
      <c r="BH299">
        <f t="shared" si="311"/>
        <v>5621.7836036630415</v>
      </c>
      <c r="BI299">
        <f t="shared" si="312"/>
        <v>525.42699252820125</v>
      </c>
      <c r="BJ299">
        <f t="shared" si="313"/>
        <v>32.525250153339712</v>
      </c>
      <c r="BK299" s="7">
        <f t="shared" si="314"/>
        <v>3.2502513361137825E-2</v>
      </c>
      <c r="BL299" s="8">
        <f>BL$3*temperature!$I409+BL$4*temperature!$I409^2</f>
        <v>-98.818368922277671</v>
      </c>
      <c r="BM299" s="8">
        <f>BM$3*temperature!$I409+BM$4*temperature!$I409^2</f>
        <v>-79.094847542952522</v>
      </c>
      <c r="BN299" s="8">
        <f>BN$3*temperature!$I409+BN$4*temperature!$I409^2</f>
        <v>-63.943738429221696</v>
      </c>
      <c r="BO299" s="8"/>
      <c r="BP299" s="8"/>
      <c r="BQ299" s="8"/>
    </row>
    <row r="300" spans="1:69" x14ac:dyDescent="0.3">
      <c r="A300">
        <f t="shared" si="261"/>
        <v>2254</v>
      </c>
      <c r="B300" s="4">
        <f t="shared" si="262"/>
        <v>1165.4054664521409</v>
      </c>
      <c r="C300" s="4">
        <f t="shared" si="263"/>
        <v>2964.1688630749186</v>
      </c>
      <c r="D300" s="4">
        <f t="shared" si="264"/>
        <v>4369.9531995567486</v>
      </c>
      <c r="E300" s="11">
        <f t="shared" si="265"/>
        <v>1.5072582253374657E-8</v>
      </c>
      <c r="F300" s="11">
        <f t="shared" si="266"/>
        <v>2.969399773839579E-8</v>
      </c>
      <c r="G300" s="11">
        <f t="shared" si="267"/>
        <v>6.0619240103940226E-8</v>
      </c>
      <c r="H300" s="4">
        <f t="shared" si="268"/>
        <v>420230.72906839312</v>
      </c>
      <c r="I300" s="4">
        <f t="shared" si="269"/>
        <v>187465.83161949407</v>
      </c>
      <c r="J300" s="4">
        <f t="shared" si="270"/>
        <v>64225.963371392929</v>
      </c>
      <c r="K300" s="4">
        <f t="shared" si="271"/>
        <v>360587.57330846152</v>
      </c>
      <c r="L300" s="4">
        <f t="shared" si="272"/>
        <v>63243.978423356079</v>
      </c>
      <c r="M300" s="4">
        <f t="shared" si="273"/>
        <v>14697.174188938105</v>
      </c>
      <c r="N300" s="11">
        <f t="shared" si="274"/>
        <v>2.2813468350464383E-3</v>
      </c>
      <c r="O300" s="11">
        <f t="shared" si="275"/>
        <v>2.8734923975535231E-3</v>
      </c>
      <c r="P300" s="11">
        <f t="shared" si="276"/>
        <v>2.6067949217047914E-3</v>
      </c>
      <c r="Q300" s="4">
        <f t="shared" si="277"/>
        <v>4246.2667918214265</v>
      </c>
      <c r="R300" s="4">
        <f t="shared" si="278"/>
        <v>5649.088334084463</v>
      </c>
      <c r="S300" s="4">
        <f t="shared" si="279"/>
        <v>3872.0118334714598</v>
      </c>
      <c r="T300" s="4">
        <f t="shared" si="280"/>
        <v>10.104608011972255</v>
      </c>
      <c r="U300" s="4">
        <f t="shared" si="281"/>
        <v>30.133962468161211</v>
      </c>
      <c r="V300" s="4">
        <f t="shared" si="282"/>
        <v>60.28732976851078</v>
      </c>
      <c r="W300" s="11">
        <f t="shared" si="283"/>
        <v>-1.0734613539272964E-2</v>
      </c>
      <c r="X300" s="11">
        <f t="shared" si="284"/>
        <v>-1.217998157191269E-2</v>
      </c>
      <c r="Y300" s="11">
        <f t="shared" si="285"/>
        <v>-9.7425357312937999E-3</v>
      </c>
      <c r="Z300" s="4">
        <f t="shared" si="298"/>
        <v>2946.0073562959074</v>
      </c>
      <c r="AA300" s="4">
        <f t="shared" si="299"/>
        <v>14102.268247963666</v>
      </c>
      <c r="AB300" s="4">
        <f t="shared" si="300"/>
        <v>78984.552291599015</v>
      </c>
      <c r="AC300" s="12">
        <f t="shared" si="286"/>
        <v>0.85988234246445105</v>
      </c>
      <c r="AD300" s="12">
        <f t="shared" si="287"/>
        <v>3.091324578262209</v>
      </c>
      <c r="AE300" s="12">
        <f t="shared" si="288"/>
        <v>25.31595368588259</v>
      </c>
      <c r="AF300" s="11">
        <f t="shared" si="289"/>
        <v>-4.0504037456468023E-3</v>
      </c>
      <c r="AG300" s="11">
        <f t="shared" si="290"/>
        <v>2.9673830763510267E-4</v>
      </c>
      <c r="AH300" s="11">
        <f t="shared" si="291"/>
        <v>9.7937136394747881E-3</v>
      </c>
      <c r="AI300" s="1">
        <f t="shared" si="255"/>
        <v>819942.01404826855</v>
      </c>
      <c r="AJ300" s="1">
        <f t="shared" si="256"/>
        <v>363482.10919875005</v>
      </c>
      <c r="AK300" s="1">
        <f t="shared" si="257"/>
        <v>124882.10217107131</v>
      </c>
      <c r="AL300" s="10">
        <f t="shared" si="292"/>
        <v>97.564135236932998</v>
      </c>
      <c r="AM300" s="10">
        <f t="shared" si="293"/>
        <v>24.268549713109611</v>
      </c>
      <c r="AN300" s="10">
        <f t="shared" si="294"/>
        <v>7.5469212802948977</v>
      </c>
      <c r="AO300" s="7">
        <f t="shared" si="295"/>
        <v>1.775414454801075E-3</v>
      </c>
      <c r="AP300" s="7">
        <f t="shared" si="296"/>
        <v>2.2365539536419476E-3</v>
      </c>
      <c r="AQ300" s="7">
        <f t="shared" si="297"/>
        <v>2.0288366315513655E-3</v>
      </c>
      <c r="AR300" s="1">
        <f t="shared" si="303"/>
        <v>420230.72906839312</v>
      </c>
      <c r="AS300" s="1">
        <f t="shared" si="301"/>
        <v>187465.83161949407</v>
      </c>
      <c r="AT300" s="1">
        <f t="shared" si="302"/>
        <v>64225.963371392929</v>
      </c>
      <c r="AU300" s="1">
        <f t="shared" si="258"/>
        <v>84046.145813678624</v>
      </c>
      <c r="AV300" s="1">
        <f t="shared" si="259"/>
        <v>37493.166323898819</v>
      </c>
      <c r="AW300" s="1">
        <f t="shared" si="260"/>
        <v>12845.192674278587</v>
      </c>
      <c r="AX300">
        <v>0.2</v>
      </c>
      <c r="AY300">
        <v>0.2</v>
      </c>
      <c r="AZ300">
        <v>0.2</v>
      </c>
      <c r="BA300">
        <f t="shared" si="304"/>
        <v>0.2</v>
      </c>
      <c r="BB300">
        <f t="shared" si="310"/>
        <v>4.000000000000001E-3</v>
      </c>
      <c r="BC300">
        <f t="shared" si="305"/>
        <v>4.000000000000001E-3</v>
      </c>
      <c r="BD300">
        <f t="shared" si="306"/>
        <v>4.000000000000001E-3</v>
      </c>
      <c r="BE300">
        <f t="shared" si="307"/>
        <v>1680.9229162735728</v>
      </c>
      <c r="BF300">
        <f t="shared" si="308"/>
        <v>749.86332647797644</v>
      </c>
      <c r="BG300">
        <f t="shared" si="309"/>
        <v>256.9038534855718</v>
      </c>
      <c r="BH300">
        <f t="shared" si="311"/>
        <v>5705.7661878585432</v>
      </c>
      <c r="BI300">
        <f t="shared" si="312"/>
        <v>531.73242296412491</v>
      </c>
      <c r="BJ300">
        <f t="shared" si="313"/>
        <v>32.525835246507647</v>
      </c>
      <c r="BK300" s="7">
        <f t="shared" si="314"/>
        <v>3.2477573673401511E-2</v>
      </c>
      <c r="BL300" s="8">
        <f>BL$3*temperature!$I410+BL$4*temperature!$I410^2</f>
        <v>-99.446156520876499</v>
      </c>
      <c r="BM300" s="8">
        <f>BM$3*temperature!$I410+BM$4*temperature!$I410^2</f>
        <v>-79.574247736919432</v>
      </c>
      <c r="BN300" s="8">
        <f>BN$3*temperature!$I410+BN$4*temperature!$I410^2</f>
        <v>-64.312349433447309</v>
      </c>
      <c r="BO300" s="8"/>
      <c r="BP300" s="8"/>
      <c r="BQ300" s="8"/>
    </row>
    <row r="301" spans="1:69" x14ac:dyDescent="0.3">
      <c r="A301">
        <f t="shared" si="261"/>
        <v>2255</v>
      </c>
      <c r="B301" s="4">
        <f t="shared" si="262"/>
        <v>1165.4054831395272</v>
      </c>
      <c r="C301" s="4">
        <f t="shared" si="263"/>
        <v>2964.1689466920407</v>
      </c>
      <c r="D301" s="4">
        <f t="shared" si="264"/>
        <v>4369.9534512148293</v>
      </c>
      <c r="E301" s="11">
        <f t="shared" si="265"/>
        <v>1.4318953140705924E-8</v>
      </c>
      <c r="F301" s="11">
        <f t="shared" si="266"/>
        <v>2.8209297851475999E-8</v>
      </c>
      <c r="G301" s="11">
        <f t="shared" si="267"/>
        <v>5.7588278098743212E-8</v>
      </c>
      <c r="H301" s="4">
        <f t="shared" si="268"/>
        <v>421179.84538740251</v>
      </c>
      <c r="I301" s="4">
        <f t="shared" si="269"/>
        <v>187999.13528792711</v>
      </c>
      <c r="J301" s="4">
        <f t="shared" si="270"/>
        <v>64391.717739243351</v>
      </c>
      <c r="K301" s="4">
        <f t="shared" si="271"/>
        <v>361401.97680619382</v>
      </c>
      <c r="L301" s="4">
        <f t="shared" si="272"/>
        <v>63423.893397753454</v>
      </c>
      <c r="M301" s="4">
        <f t="shared" si="273"/>
        <v>14735.103807877567</v>
      </c>
      <c r="N301" s="11">
        <f t="shared" si="274"/>
        <v>2.2585456571895257E-3</v>
      </c>
      <c r="O301" s="11">
        <f t="shared" si="275"/>
        <v>2.844776354723022E-3</v>
      </c>
      <c r="P301" s="11">
        <f t="shared" si="276"/>
        <v>2.5807422877257569E-3</v>
      </c>
      <c r="Q301" s="4">
        <f t="shared" si="277"/>
        <v>4210.1722574311043</v>
      </c>
      <c r="R301" s="4">
        <f t="shared" si="278"/>
        <v>5596.1573559698163</v>
      </c>
      <c r="S301" s="4">
        <f t="shared" si="279"/>
        <v>3844.1841519963514</v>
      </c>
      <c r="T301" s="4">
        <f t="shared" si="280"/>
        <v>9.9961389499978921</v>
      </c>
      <c r="U301" s="4">
        <f t="shared" si="281"/>
        <v>29.7669313606103</v>
      </c>
      <c r="V301" s="4">
        <f t="shared" si="282"/>
        <v>59.699978304096774</v>
      </c>
      <c r="W301" s="11">
        <f t="shared" si="283"/>
        <v>-1.0734613539272964E-2</v>
      </c>
      <c r="X301" s="11">
        <f t="shared" si="284"/>
        <v>-1.217998157191269E-2</v>
      </c>
      <c r="Y301" s="11">
        <f t="shared" si="285"/>
        <v>-9.7425357312937999E-3</v>
      </c>
      <c r="Z301" s="4">
        <f t="shared" si="298"/>
        <v>2909.2005101228287</v>
      </c>
      <c r="AA301" s="4">
        <f t="shared" si="299"/>
        <v>13974.678081711403</v>
      </c>
      <c r="AB301" s="4">
        <f t="shared" si="300"/>
        <v>79186.950418586493</v>
      </c>
      <c r="AC301" s="12">
        <f t="shared" si="286"/>
        <v>0.85639947180371745</v>
      </c>
      <c r="AD301" s="12">
        <f t="shared" si="287"/>
        <v>3.0922418926859132</v>
      </c>
      <c r="AE301" s="12">
        <f t="shared" si="288"/>
        <v>25.563890886792329</v>
      </c>
      <c r="AF301" s="11">
        <f t="shared" si="289"/>
        <v>-4.0504037456468023E-3</v>
      </c>
      <c r="AG301" s="11">
        <f t="shared" si="290"/>
        <v>2.9673830763510267E-4</v>
      </c>
      <c r="AH301" s="11">
        <f t="shared" si="291"/>
        <v>9.7937136394747881E-3</v>
      </c>
      <c r="AI301" s="1">
        <f t="shared" si="255"/>
        <v>821993.95845712034</v>
      </c>
      <c r="AJ301" s="1">
        <f t="shared" si="256"/>
        <v>364627.06460277387</v>
      </c>
      <c r="AK301" s="1">
        <f t="shared" si="257"/>
        <v>125239.08462824277</v>
      </c>
      <c r="AL301" s="10">
        <f t="shared" si="292"/>
        <v>97.73561984514312</v>
      </c>
      <c r="AM301" s="10">
        <f t="shared" si="293"/>
        <v>24.322284854711523</v>
      </c>
      <c r="AN301" s="10">
        <f t="shared" si="294"/>
        <v>7.5620796359403055</v>
      </c>
      <c r="AO301" s="7">
        <f t="shared" si="295"/>
        <v>1.7576603102530642E-3</v>
      </c>
      <c r="AP301" s="7">
        <f t="shared" si="296"/>
        <v>2.2141884141055283E-3</v>
      </c>
      <c r="AQ301" s="7">
        <f t="shared" si="297"/>
        <v>2.0085482652358517E-3</v>
      </c>
      <c r="AR301" s="1">
        <f t="shared" si="303"/>
        <v>421179.84538740251</v>
      </c>
      <c r="AS301" s="1">
        <f t="shared" si="301"/>
        <v>187999.13528792711</v>
      </c>
      <c r="AT301" s="1">
        <f t="shared" si="302"/>
        <v>64391.717739243351</v>
      </c>
      <c r="AU301" s="1">
        <f t="shared" si="258"/>
        <v>84235.969077480506</v>
      </c>
      <c r="AV301" s="1">
        <f t="shared" si="259"/>
        <v>37599.827057585426</v>
      </c>
      <c r="AW301" s="1">
        <f t="shared" si="260"/>
        <v>12878.343547848672</v>
      </c>
      <c r="AX301">
        <v>0.2</v>
      </c>
      <c r="AY301">
        <v>0.2</v>
      </c>
      <c r="AZ301">
        <v>0.2</v>
      </c>
      <c r="BA301">
        <f t="shared" si="304"/>
        <v>0.2</v>
      </c>
      <c r="BB301">
        <f t="shared" si="310"/>
        <v>4.000000000000001E-3</v>
      </c>
      <c r="BC301">
        <f t="shared" si="305"/>
        <v>4.000000000000001E-3</v>
      </c>
      <c r="BD301">
        <f t="shared" si="306"/>
        <v>4.000000000000001E-3</v>
      </c>
      <c r="BE301">
        <f t="shared" si="307"/>
        <v>1684.7193815496105</v>
      </c>
      <c r="BF301">
        <f t="shared" si="308"/>
        <v>751.99654115170858</v>
      </c>
      <c r="BG301">
        <f t="shared" si="309"/>
        <v>257.56687095697345</v>
      </c>
      <c r="BH301">
        <f t="shared" si="311"/>
        <v>5791.0046959206675</v>
      </c>
      <c r="BI301">
        <f t="shared" si="312"/>
        <v>538.11367729167443</v>
      </c>
      <c r="BJ301">
        <f t="shared" si="313"/>
        <v>32.526428861758284</v>
      </c>
      <c r="BK301" s="7">
        <f t="shared" si="314"/>
        <v>3.2452881699812391E-2</v>
      </c>
      <c r="BL301" s="8">
        <f>BL$3*temperature!$I411+BL$4*temperature!$I411^2</f>
        <v>-100.07340509441005</v>
      </c>
      <c r="BM301" s="8">
        <f>BM$3*temperature!$I411+BM$4*temperature!$I411^2</f>
        <v>-80.053188873353832</v>
      </c>
      <c r="BN301" s="8">
        <f>BN$3*temperature!$I411+BN$4*temperature!$I411^2</f>
        <v>-64.680566635506224</v>
      </c>
      <c r="BO301" s="8"/>
      <c r="BP301" s="8"/>
      <c r="BQ301" s="8"/>
    </row>
    <row r="302" spans="1:69" x14ac:dyDescent="0.3">
      <c r="A302">
        <f t="shared" si="261"/>
        <v>2256</v>
      </c>
      <c r="B302" s="4">
        <f t="shared" si="262"/>
        <v>1165.4054989925442</v>
      </c>
      <c r="C302" s="4">
        <f t="shared" si="263"/>
        <v>2964.1690261283093</v>
      </c>
      <c r="D302" s="4">
        <f t="shared" si="264"/>
        <v>4369.953690290019</v>
      </c>
      <c r="E302" s="11">
        <f t="shared" si="265"/>
        <v>1.3603005483670627E-8</v>
      </c>
      <c r="F302" s="11">
        <f t="shared" si="266"/>
        <v>2.6798832958902197E-8</v>
      </c>
      <c r="G302" s="11">
        <f t="shared" si="267"/>
        <v>5.4708864193806049E-8</v>
      </c>
      <c r="H302" s="4">
        <f t="shared" si="268"/>
        <v>422121.59758257028</v>
      </c>
      <c r="I302" s="4">
        <f t="shared" si="269"/>
        <v>188528.6111659187</v>
      </c>
      <c r="J302" s="4">
        <f t="shared" si="270"/>
        <v>64556.238884866616</v>
      </c>
      <c r="K302" s="4">
        <f t="shared" si="271"/>
        <v>362210.06160300504</v>
      </c>
      <c r="L302" s="4">
        <f t="shared" si="272"/>
        <v>63602.517098077893</v>
      </c>
      <c r="M302" s="4">
        <f t="shared" si="273"/>
        <v>14772.751260112836</v>
      </c>
      <c r="N302" s="11">
        <f t="shared" si="274"/>
        <v>2.2359722654328174E-3</v>
      </c>
      <c r="O302" s="11">
        <f t="shared" si="275"/>
        <v>2.8163471328419565E-3</v>
      </c>
      <c r="P302" s="11">
        <f t="shared" si="276"/>
        <v>2.5549499159376321E-3</v>
      </c>
      <c r="Q302" s="4">
        <f t="shared" si="277"/>
        <v>4174.290516687216</v>
      </c>
      <c r="R302" s="4">
        <f t="shared" si="278"/>
        <v>5543.5651674859082</v>
      </c>
      <c r="S302" s="4">
        <f t="shared" si="279"/>
        <v>3816.4582690644579</v>
      </c>
      <c r="T302" s="4">
        <f t="shared" si="280"/>
        <v>9.8888342614847904</v>
      </c>
      <c r="U302" s="4">
        <f t="shared" si="281"/>
        <v>29.404370685185675</v>
      </c>
      <c r="V302" s="4">
        <f t="shared" si="282"/>
        <v>59.11834913231165</v>
      </c>
      <c r="W302" s="11">
        <f t="shared" si="283"/>
        <v>-1.0734613539272964E-2</v>
      </c>
      <c r="X302" s="11">
        <f t="shared" si="284"/>
        <v>-1.217998157191269E-2</v>
      </c>
      <c r="Y302" s="11">
        <f t="shared" si="285"/>
        <v>-9.7425357312937999E-3</v>
      </c>
      <c r="Z302" s="4">
        <f t="shared" si="298"/>
        <v>2872.7881640567521</v>
      </c>
      <c r="AA302" s="4">
        <f t="shared" si="299"/>
        <v>13847.845738671456</v>
      </c>
      <c r="AB302" s="4">
        <f t="shared" si="300"/>
        <v>79387.804013199013</v>
      </c>
      <c r="AC302" s="12">
        <f t="shared" si="286"/>
        <v>0.85293070817535377</v>
      </c>
      <c r="AD302" s="12">
        <f t="shared" si="287"/>
        <v>3.093159479311947</v>
      </c>
      <c r="AE302" s="12">
        <f t="shared" si="288"/>
        <v>25.814256313648354</v>
      </c>
      <c r="AF302" s="11">
        <f t="shared" si="289"/>
        <v>-4.0504037456468023E-3</v>
      </c>
      <c r="AG302" s="11">
        <f t="shared" si="290"/>
        <v>2.9673830763510267E-4</v>
      </c>
      <c r="AH302" s="11">
        <f t="shared" si="291"/>
        <v>9.7937136394747881E-3</v>
      </c>
      <c r="AI302" s="1">
        <f t="shared" si="255"/>
        <v>824030.53168888879</v>
      </c>
      <c r="AJ302" s="1">
        <f t="shared" si="256"/>
        <v>365764.18520008191</v>
      </c>
      <c r="AK302" s="1">
        <f t="shared" si="257"/>
        <v>125593.51971326716</v>
      </c>
      <c r="AL302" s="10">
        <f t="shared" si="292"/>
        <v>97.905688004843924</v>
      </c>
      <c r="AM302" s="10">
        <f t="shared" si="293"/>
        <v>24.375600434828101</v>
      </c>
      <c r="AN302" s="10">
        <f t="shared" si="294"/>
        <v>7.5771165498553055</v>
      </c>
      <c r="AO302" s="7">
        <f t="shared" si="295"/>
        <v>1.7400837071505336E-3</v>
      </c>
      <c r="AP302" s="7">
        <f t="shared" si="296"/>
        <v>2.1920465299644729E-3</v>
      </c>
      <c r="AQ302" s="7">
        <f t="shared" si="297"/>
        <v>1.9884627825834931E-3</v>
      </c>
      <c r="AR302" s="1">
        <f t="shared" si="303"/>
        <v>422121.59758257028</v>
      </c>
      <c r="AS302" s="1">
        <f t="shared" si="301"/>
        <v>188528.6111659187</v>
      </c>
      <c r="AT302" s="1">
        <f t="shared" si="302"/>
        <v>64556.238884866616</v>
      </c>
      <c r="AU302" s="1">
        <f t="shared" si="258"/>
        <v>84424.319516514064</v>
      </c>
      <c r="AV302" s="1">
        <f t="shared" si="259"/>
        <v>37705.72223318374</v>
      </c>
      <c r="AW302" s="1">
        <f t="shared" si="260"/>
        <v>12911.247776973323</v>
      </c>
      <c r="AX302">
        <v>0.2</v>
      </c>
      <c r="AY302">
        <v>0.2</v>
      </c>
      <c r="AZ302">
        <v>0.2</v>
      </c>
      <c r="BA302">
        <f t="shared" si="304"/>
        <v>0.2</v>
      </c>
      <c r="BB302">
        <f t="shared" si="310"/>
        <v>4.000000000000001E-3</v>
      </c>
      <c r="BC302">
        <f t="shared" si="305"/>
        <v>4.000000000000001E-3</v>
      </c>
      <c r="BD302">
        <f t="shared" si="306"/>
        <v>4.000000000000001E-3</v>
      </c>
      <c r="BE302">
        <f t="shared" si="307"/>
        <v>1688.4863903302814</v>
      </c>
      <c r="BF302">
        <f t="shared" si="308"/>
        <v>754.11444466367493</v>
      </c>
      <c r="BG302">
        <f t="shared" si="309"/>
        <v>258.22495553946652</v>
      </c>
      <c r="BH302">
        <f t="shared" si="311"/>
        <v>5877.5179160649222</v>
      </c>
      <c r="BI302">
        <f t="shared" si="312"/>
        <v>544.57166760439634</v>
      </c>
      <c r="BJ302">
        <f t="shared" si="313"/>
        <v>32.527030914790643</v>
      </c>
      <c r="BK302" s="7">
        <f t="shared" si="314"/>
        <v>3.2428434996599725E-2</v>
      </c>
      <c r="BL302" s="8">
        <f>BL$3*temperature!$I412+BL$4*temperature!$I412^2</f>
        <v>-100.70010911015765</v>
      </c>
      <c r="BM302" s="8">
        <f>BM$3*temperature!$I412+BM$4*temperature!$I412^2</f>
        <v>-80.531667279122701</v>
      </c>
      <c r="BN302" s="8">
        <f>BN$3*temperature!$I412+BN$4*temperature!$I412^2</f>
        <v>-65.048387686113458</v>
      </c>
      <c r="BO302" s="8"/>
      <c r="BP302" s="8"/>
      <c r="BQ302" s="8"/>
    </row>
    <row r="303" spans="1:69" x14ac:dyDescent="0.3">
      <c r="A303">
        <f t="shared" si="261"/>
        <v>2257</v>
      </c>
      <c r="B303" s="4">
        <f t="shared" si="262"/>
        <v>1165.4055140529108</v>
      </c>
      <c r="C303" s="4">
        <f t="shared" si="263"/>
        <v>2964.1691015927659</v>
      </c>
      <c r="D303" s="4">
        <f t="shared" si="264"/>
        <v>4369.9539174114616</v>
      </c>
      <c r="E303" s="11">
        <f t="shared" si="265"/>
        <v>1.2922855209487094E-8</v>
      </c>
      <c r="F303" s="11">
        <f t="shared" si="266"/>
        <v>2.5458891310957086E-8</v>
      </c>
      <c r="G303" s="11">
        <f t="shared" si="267"/>
        <v>5.1973420984115747E-8</v>
      </c>
      <c r="H303" s="4">
        <f t="shared" si="268"/>
        <v>423056.02171182702</v>
      </c>
      <c r="I303" s="4">
        <f t="shared" si="269"/>
        <v>189054.27180508818</v>
      </c>
      <c r="J303" s="4">
        <f t="shared" si="270"/>
        <v>64719.531780930382</v>
      </c>
      <c r="K303" s="4">
        <f t="shared" si="271"/>
        <v>363011.85862813739</v>
      </c>
      <c r="L303" s="4">
        <f t="shared" si="272"/>
        <v>63779.853755138938</v>
      </c>
      <c r="M303" s="4">
        <f t="shared" si="273"/>
        <v>14810.117681805428</v>
      </c>
      <c r="N303" s="11">
        <f t="shared" si="274"/>
        <v>2.2136243857608928E-3</v>
      </c>
      <c r="O303" s="11">
        <f t="shared" si="275"/>
        <v>2.7882018692371169E-3</v>
      </c>
      <c r="P303" s="11">
        <f t="shared" si="276"/>
        <v>2.5294152074084586E-3</v>
      </c>
      <c r="Q303" s="4">
        <f t="shared" si="277"/>
        <v>4138.6222947831475</v>
      </c>
      <c r="R303" s="4">
        <f t="shared" si="278"/>
        <v>5491.3131036237046</v>
      </c>
      <c r="S303" s="4">
        <f t="shared" si="279"/>
        <v>3788.8358438457494</v>
      </c>
      <c r="T303" s="4">
        <f t="shared" si="280"/>
        <v>9.7826814473338288</v>
      </c>
      <c r="U303" s="4">
        <f t="shared" si="281"/>
        <v>29.046225992106425</v>
      </c>
      <c r="V303" s="4">
        <f t="shared" si="282"/>
        <v>58.542386503515004</v>
      </c>
      <c r="W303" s="11">
        <f t="shared" si="283"/>
        <v>-1.0734613539272964E-2</v>
      </c>
      <c r="X303" s="11">
        <f t="shared" si="284"/>
        <v>-1.217998157191269E-2</v>
      </c>
      <c r="Y303" s="11">
        <f t="shared" si="285"/>
        <v>-9.7425357312937999E-3</v>
      </c>
      <c r="Z303" s="4">
        <f t="shared" si="298"/>
        <v>2836.7676701960791</v>
      </c>
      <c r="AA303" s="4">
        <f t="shared" si="299"/>
        <v>13721.775486135932</v>
      </c>
      <c r="AB303" s="4">
        <f t="shared" si="300"/>
        <v>79587.119324084197</v>
      </c>
      <c r="AC303" s="12">
        <f t="shared" si="286"/>
        <v>0.84947599444018318</v>
      </c>
      <c r="AD303" s="12">
        <f t="shared" si="287"/>
        <v>3.0940773382210836</v>
      </c>
      <c r="AE303" s="12">
        <f t="shared" si="288"/>
        <v>26.067073747800229</v>
      </c>
      <c r="AF303" s="11">
        <f t="shared" si="289"/>
        <v>-4.0504037456468023E-3</v>
      </c>
      <c r="AG303" s="11">
        <f t="shared" si="290"/>
        <v>2.9673830763510267E-4</v>
      </c>
      <c r="AH303" s="11">
        <f t="shared" si="291"/>
        <v>9.7937136394747881E-3</v>
      </c>
      <c r="AI303" s="1">
        <f t="shared" si="255"/>
        <v>826051.79803651397</v>
      </c>
      <c r="AJ303" s="1">
        <f t="shared" si="256"/>
        <v>366893.48891325749</v>
      </c>
      <c r="AK303" s="1">
        <f t="shared" si="257"/>
        <v>125945.41551891377</v>
      </c>
      <c r="AL303" s="10">
        <f t="shared" si="292"/>
        <v>98.074348456453166</v>
      </c>
      <c r="AM303" s="10">
        <f t="shared" si="293"/>
        <v>24.428498560673578</v>
      </c>
      <c r="AN303" s="10">
        <f t="shared" si="294"/>
        <v>7.5920326959714028</v>
      </c>
      <c r="AO303" s="7">
        <f t="shared" si="295"/>
        <v>1.7226828700790283E-3</v>
      </c>
      <c r="AP303" s="7">
        <f t="shared" si="296"/>
        <v>2.1701260646648283E-3</v>
      </c>
      <c r="AQ303" s="7">
        <f t="shared" si="297"/>
        <v>1.968578154757658E-3</v>
      </c>
      <c r="AR303" s="1">
        <f t="shared" si="303"/>
        <v>423056.02171182702</v>
      </c>
      <c r="AS303" s="1">
        <f t="shared" si="301"/>
        <v>189054.27180508818</v>
      </c>
      <c r="AT303" s="1">
        <f t="shared" si="302"/>
        <v>64719.531780930382</v>
      </c>
      <c r="AU303" s="1">
        <f t="shared" si="258"/>
        <v>84611.20434236541</v>
      </c>
      <c r="AV303" s="1">
        <f t="shared" si="259"/>
        <v>37810.854361017635</v>
      </c>
      <c r="AW303" s="1">
        <f t="shared" si="260"/>
        <v>12943.906356186077</v>
      </c>
      <c r="AX303">
        <v>0.2</v>
      </c>
      <c r="AY303">
        <v>0.2</v>
      </c>
      <c r="AZ303">
        <v>0.2</v>
      </c>
      <c r="BA303">
        <f t="shared" si="304"/>
        <v>0.2</v>
      </c>
      <c r="BB303">
        <f t="shared" si="310"/>
        <v>4.000000000000001E-3</v>
      </c>
      <c r="BC303">
        <f t="shared" si="305"/>
        <v>4.000000000000001E-3</v>
      </c>
      <c r="BD303">
        <f t="shared" si="306"/>
        <v>4.000000000000001E-3</v>
      </c>
      <c r="BE303">
        <f t="shared" si="307"/>
        <v>1692.2240868473084</v>
      </c>
      <c r="BF303">
        <f t="shared" si="308"/>
        <v>756.21708722035294</v>
      </c>
      <c r="BG303">
        <f t="shared" si="309"/>
        <v>258.87812712372158</v>
      </c>
      <c r="BH303">
        <f t="shared" si="311"/>
        <v>5965.3249176036352</v>
      </c>
      <c r="BI303">
        <f t="shared" si="312"/>
        <v>551.10731696813718</v>
      </c>
      <c r="BJ303">
        <f t="shared" si="313"/>
        <v>32.527641322153158</v>
      </c>
      <c r="BK303" s="7">
        <f t="shared" si="314"/>
        <v>3.2404231143741996E-2</v>
      </c>
      <c r="BL303" s="8">
        <f>BL$3*temperature!$I413+BL$4*temperature!$I413^2</f>
        <v>-101.32626323101746</v>
      </c>
      <c r="BM303" s="8">
        <f>BM$3*temperature!$I413+BM$4*temperature!$I413^2</f>
        <v>-81.009679423335783</v>
      </c>
      <c r="BN303" s="8">
        <f>BN$3*temperature!$I413+BN$4*temperature!$I413^2</f>
        <v>-65.415810339210026</v>
      </c>
      <c r="BO303" s="8"/>
      <c r="BP303" s="8"/>
      <c r="BQ303" s="8"/>
    </row>
    <row r="304" spans="1:69" x14ac:dyDescent="0.3">
      <c r="A304">
        <f t="shared" si="261"/>
        <v>2258</v>
      </c>
      <c r="B304" s="4">
        <f t="shared" si="262"/>
        <v>1165.4055283602593</v>
      </c>
      <c r="C304" s="4">
        <f t="shared" si="263"/>
        <v>2964.1691732840022</v>
      </c>
      <c r="D304" s="4">
        <f t="shared" si="264"/>
        <v>4369.9541331768432</v>
      </c>
      <c r="E304" s="11">
        <f t="shared" si="265"/>
        <v>1.227671244901274E-8</v>
      </c>
      <c r="F304" s="11">
        <f t="shared" si="266"/>
        <v>2.4185946745409231E-8</v>
      </c>
      <c r="G304" s="11">
        <f t="shared" si="267"/>
        <v>4.9374749934909955E-8</v>
      </c>
      <c r="H304" s="4">
        <f t="shared" si="268"/>
        <v>423983.15408989449</v>
      </c>
      <c r="I304" s="4">
        <f t="shared" si="269"/>
        <v>189576.13002960995</v>
      </c>
      <c r="J304" s="4">
        <f t="shared" si="270"/>
        <v>64881.601467291512</v>
      </c>
      <c r="K304" s="4">
        <f t="shared" si="271"/>
        <v>363807.39903168665</v>
      </c>
      <c r="L304" s="4">
        <f t="shared" si="272"/>
        <v>63955.907691860455</v>
      </c>
      <c r="M304" s="4">
        <f t="shared" si="273"/>
        <v>14847.204224572552</v>
      </c>
      <c r="N304" s="11">
        <f t="shared" si="274"/>
        <v>2.1914997668552871E-3</v>
      </c>
      <c r="O304" s="11">
        <f t="shared" si="275"/>
        <v>2.7603377298013321E-3</v>
      </c>
      <c r="P304" s="11">
        <f t="shared" si="276"/>
        <v>2.5041355891914918E-3</v>
      </c>
      <c r="Q304" s="4">
        <f t="shared" si="277"/>
        <v>4103.1682633428454</v>
      </c>
      <c r="R304" s="4">
        <f t="shared" si="278"/>
        <v>5439.4023988353483</v>
      </c>
      <c r="S304" s="4">
        <f t="shared" si="279"/>
        <v>3761.3184848214723</v>
      </c>
      <c r="T304" s="4">
        <f t="shared" si="280"/>
        <v>9.6776681426188844</v>
      </c>
      <c r="U304" s="4">
        <f t="shared" si="281"/>
        <v>28.692443494788957</v>
      </c>
      <c r="V304" s="4">
        <f t="shared" si="282"/>
        <v>57.972035211209295</v>
      </c>
      <c r="W304" s="11">
        <f t="shared" si="283"/>
        <v>-1.0734613539272964E-2</v>
      </c>
      <c r="X304" s="11">
        <f t="shared" si="284"/>
        <v>-1.217998157191269E-2</v>
      </c>
      <c r="Y304" s="11">
        <f t="shared" si="285"/>
        <v>-9.7425357312937999E-3</v>
      </c>
      <c r="Z304" s="4">
        <f t="shared" si="298"/>
        <v>2801.1363566946584</v>
      </c>
      <c r="AA304" s="4">
        <f t="shared" si="299"/>
        <v>13596.471341831246</v>
      </c>
      <c r="AB304" s="4">
        <f t="shared" si="300"/>
        <v>79784.902684408415</v>
      </c>
      <c r="AC304" s="12">
        <f t="shared" si="286"/>
        <v>0.84603527369046561</v>
      </c>
      <c r="AD304" s="12">
        <f t="shared" si="287"/>
        <v>3.0949954694941195</v>
      </c>
      <c r="AE304" s="12">
        <f t="shared" si="288"/>
        <v>26.322367203505255</v>
      </c>
      <c r="AF304" s="11">
        <f t="shared" si="289"/>
        <v>-4.0504037456468023E-3</v>
      </c>
      <c r="AG304" s="11">
        <f t="shared" si="290"/>
        <v>2.9673830763510267E-4</v>
      </c>
      <c r="AH304" s="11">
        <f t="shared" si="291"/>
        <v>9.7937136394747881E-3</v>
      </c>
      <c r="AI304" s="1">
        <f t="shared" si="255"/>
        <v>828057.82257522794</v>
      </c>
      <c r="AJ304" s="1">
        <f t="shared" si="256"/>
        <v>368014.99438294937</v>
      </c>
      <c r="AK304" s="1">
        <f t="shared" si="257"/>
        <v>126294.78032320847</v>
      </c>
      <c r="AL304" s="10">
        <f t="shared" si="292"/>
        <v>98.241609946532463</v>
      </c>
      <c r="AM304" s="10">
        <f t="shared" si="293"/>
        <v>24.480981352906252</v>
      </c>
      <c r="AN304" s="10">
        <f t="shared" si="294"/>
        <v>7.6068287505897425</v>
      </c>
      <c r="AO304" s="7">
        <f t="shared" si="295"/>
        <v>1.705456041378238E-3</v>
      </c>
      <c r="AP304" s="7">
        <f t="shared" si="296"/>
        <v>2.1484248040181801E-3</v>
      </c>
      <c r="AQ304" s="7">
        <f t="shared" si="297"/>
        <v>1.9488923732100814E-3</v>
      </c>
      <c r="AR304" s="1">
        <f t="shared" si="303"/>
        <v>423983.15408989449</v>
      </c>
      <c r="AS304" s="1">
        <f t="shared" si="301"/>
        <v>189576.13002960995</v>
      </c>
      <c r="AT304" s="1">
        <f t="shared" si="302"/>
        <v>64881.601467291512</v>
      </c>
      <c r="AU304" s="1">
        <f t="shared" si="258"/>
        <v>84796.630817978905</v>
      </c>
      <c r="AV304" s="1">
        <f t="shared" si="259"/>
        <v>37915.226005921992</v>
      </c>
      <c r="AW304" s="1">
        <f t="shared" si="260"/>
        <v>12976.320293458302</v>
      </c>
      <c r="AX304">
        <v>0.2</v>
      </c>
      <c r="AY304">
        <v>0.2</v>
      </c>
      <c r="AZ304">
        <v>0.2</v>
      </c>
      <c r="BA304">
        <f t="shared" si="304"/>
        <v>0.19999999999999998</v>
      </c>
      <c r="BB304">
        <f t="shared" si="310"/>
        <v>4.000000000000001E-3</v>
      </c>
      <c r="BC304">
        <f t="shared" si="305"/>
        <v>4.000000000000001E-3</v>
      </c>
      <c r="BD304">
        <f t="shared" si="306"/>
        <v>4.000000000000001E-3</v>
      </c>
      <c r="BE304">
        <f t="shared" si="307"/>
        <v>1695.9326163595783</v>
      </c>
      <c r="BF304">
        <f t="shared" si="308"/>
        <v>758.30452011844</v>
      </c>
      <c r="BG304">
        <f t="shared" si="309"/>
        <v>259.52640586916613</v>
      </c>
      <c r="BH304">
        <f t="shared" si="311"/>
        <v>6054.4450551517575</v>
      </c>
      <c r="BI304">
        <f t="shared" si="312"/>
        <v>557.72155955304459</v>
      </c>
      <c r="BJ304">
        <f t="shared" si="313"/>
        <v>32.528260001234898</v>
      </c>
      <c r="BK304" s="7">
        <f t="shared" si="314"/>
        <v>3.2380267744761521E-2</v>
      </c>
      <c r="BL304" s="8">
        <f>BL$3*temperature!$I414+BL$4*temperature!$I414^2</f>
        <v>-101.95186231055222</v>
      </c>
      <c r="BM304" s="8">
        <f>BM$3*temperature!$I414+BM$4*temperature!$I414^2</f>
        <v>-81.487221913645314</v>
      </c>
      <c r="BN304" s="8">
        <f>BN$3*temperature!$I414+BN$4*temperature!$I414^2</f>
        <v>-65.782832449189712</v>
      </c>
      <c r="BO304" s="8"/>
      <c r="BP304" s="8"/>
      <c r="BQ304" s="8"/>
    </row>
    <row r="305" spans="1:69" x14ac:dyDescent="0.3">
      <c r="A305">
        <f t="shared" si="261"/>
        <v>2259</v>
      </c>
      <c r="B305" s="4">
        <f t="shared" si="262"/>
        <v>1165.4055419522404</v>
      </c>
      <c r="C305" s="4">
        <f t="shared" si="263"/>
        <v>2964.1692413906785</v>
      </c>
      <c r="D305" s="4">
        <f t="shared" si="264"/>
        <v>4369.9543381539661</v>
      </c>
      <c r="E305" s="11">
        <f t="shared" si="265"/>
        <v>1.1662876826562102E-8</v>
      </c>
      <c r="F305" s="11">
        <f t="shared" si="266"/>
        <v>2.2976649408138768E-8</v>
      </c>
      <c r="G305" s="11">
        <f t="shared" si="267"/>
        <v>4.6906012438164453E-8</v>
      </c>
      <c r="H305" s="4">
        <f t="shared" si="268"/>
        <v>424903.03127691895</v>
      </c>
      <c r="I305" s="4">
        <f t="shared" si="269"/>
        <v>190094.19892851909</v>
      </c>
      <c r="J305" s="4">
        <f t="shared" si="270"/>
        <v>65042.453048776224</v>
      </c>
      <c r="K305" s="4">
        <f t="shared" si="271"/>
        <v>364596.71417482581</v>
      </c>
      <c r="L305" s="4">
        <f t="shared" si="272"/>
        <v>64130.683320677716</v>
      </c>
      <c r="M305" s="4">
        <f t="shared" si="273"/>
        <v>14884.012054975525</v>
      </c>
      <c r="N305" s="11">
        <f t="shared" si="274"/>
        <v>2.169596179846911E-3</v>
      </c>
      <c r="O305" s="11">
        <f t="shared" si="275"/>
        <v>2.7327519086950414E-3</v>
      </c>
      <c r="P305" s="11">
        <f t="shared" si="276"/>
        <v>2.4791085140496438E-3</v>
      </c>
      <c r="Q305" s="4">
        <f t="shared" si="277"/>
        <v>4067.9290415105165</v>
      </c>
      <c r="R305" s="4">
        <f t="shared" si="278"/>
        <v>5387.8341891470309</v>
      </c>
      <c r="S305" s="4">
        <f t="shared" si="279"/>
        <v>3733.9077505233749</v>
      </c>
      <c r="T305" s="4">
        <f t="shared" si="280"/>
        <v>9.5737821151465372</v>
      </c>
      <c r="U305" s="4">
        <f t="shared" si="281"/>
        <v>28.342970061769282</v>
      </c>
      <c r="V305" s="4">
        <f t="shared" si="282"/>
        <v>57.407240586748266</v>
      </c>
      <c r="W305" s="11">
        <f t="shared" si="283"/>
        <v>-1.0734613539272964E-2</v>
      </c>
      <c r="X305" s="11">
        <f t="shared" si="284"/>
        <v>-1.217998157191269E-2</v>
      </c>
      <c r="Y305" s="11">
        <f t="shared" si="285"/>
        <v>-9.7425357312937999E-3</v>
      </c>
      <c r="Z305" s="4">
        <f t="shared" si="298"/>
        <v>2765.8915292076767</v>
      </c>
      <c r="AA305" s="4">
        <f t="shared" si="299"/>
        <v>13471.937078829049</v>
      </c>
      <c r="AB305" s="4">
        <f t="shared" si="300"/>
        <v>79981.16050906117</v>
      </c>
      <c r="AC305" s="12">
        <f t="shared" si="286"/>
        <v>0.84260848924896048</v>
      </c>
      <c r="AD305" s="12">
        <f t="shared" si="287"/>
        <v>3.0959138732118756</v>
      </c>
      <c r="AE305" s="12">
        <f t="shared" si="288"/>
        <v>26.580160930209487</v>
      </c>
      <c r="AF305" s="11">
        <f t="shared" si="289"/>
        <v>-4.0504037456468023E-3</v>
      </c>
      <c r="AG305" s="11">
        <f t="shared" si="290"/>
        <v>2.9673830763510267E-4</v>
      </c>
      <c r="AH305" s="11">
        <f t="shared" si="291"/>
        <v>9.7937136394747881E-3</v>
      </c>
      <c r="AI305" s="1">
        <f t="shared" si="255"/>
        <v>830048.67113568401</v>
      </c>
      <c r="AJ305" s="1">
        <f t="shared" si="256"/>
        <v>369128.72095057648</v>
      </c>
      <c r="AK305" s="1">
        <f t="shared" si="257"/>
        <v>126641.62258434593</v>
      </c>
      <c r="AL305" s="10">
        <f t="shared" si="292"/>
        <v>98.407481226258511</v>
      </c>
      <c r="AM305" s="10">
        <f t="shared" si="293"/>
        <v>24.533050944995889</v>
      </c>
      <c r="AN305" s="10">
        <f t="shared" si="294"/>
        <v>7.6215053922207181</v>
      </c>
      <c r="AO305" s="7">
        <f t="shared" si="295"/>
        <v>1.6884014809644557E-3</v>
      </c>
      <c r="AP305" s="7">
        <f t="shared" si="296"/>
        <v>2.1269405559779984E-3</v>
      </c>
      <c r="AQ305" s="7">
        <f t="shared" si="297"/>
        <v>1.9294034494779806E-3</v>
      </c>
      <c r="AR305" s="1">
        <f t="shared" si="303"/>
        <v>424903.03127691895</v>
      </c>
      <c r="AS305" s="1">
        <f t="shared" si="301"/>
        <v>190094.19892851909</v>
      </c>
      <c r="AT305" s="1">
        <f t="shared" si="302"/>
        <v>65042.453048776224</v>
      </c>
      <c r="AU305" s="1">
        <f t="shared" si="258"/>
        <v>84980.606255383798</v>
      </c>
      <c r="AV305" s="1">
        <f t="shared" si="259"/>
        <v>38018.839785703822</v>
      </c>
      <c r="AW305" s="1">
        <f t="shared" si="260"/>
        <v>13008.490609755245</v>
      </c>
      <c r="AX305">
        <v>0.2</v>
      </c>
      <c r="AY305">
        <v>0.2</v>
      </c>
      <c r="AZ305">
        <v>0.2</v>
      </c>
      <c r="BA305">
        <f t="shared" si="304"/>
        <v>0.2</v>
      </c>
      <c r="BB305">
        <f t="shared" si="310"/>
        <v>4.000000000000001E-3</v>
      </c>
      <c r="BC305">
        <f t="shared" si="305"/>
        <v>4.000000000000001E-3</v>
      </c>
      <c r="BD305">
        <f t="shared" si="306"/>
        <v>4.000000000000001E-3</v>
      </c>
      <c r="BE305">
        <f t="shared" si="307"/>
        <v>1699.6121251076761</v>
      </c>
      <c r="BF305">
        <f t="shared" si="308"/>
        <v>760.37679571407659</v>
      </c>
      <c r="BG305">
        <f t="shared" si="309"/>
        <v>260.16981219510495</v>
      </c>
      <c r="BH305">
        <f t="shared" si="311"/>
        <v>6144.8979728953827</v>
      </c>
      <c r="BI305">
        <f t="shared" si="312"/>
        <v>564.41534076713992</v>
      </c>
      <c r="BJ305">
        <f t="shared" si="313"/>
        <v>32.528886870256144</v>
      </c>
      <c r="BK305" s="7">
        <f t="shared" si="314"/>
        <v>3.2356542426484419E-2</v>
      </c>
      <c r="BL305" s="8">
        <f>BL$3*temperature!$I415+BL$4*temperature!$I415^2</f>
        <v>-102.57690138812279</v>
      </c>
      <c r="BM305" s="8">
        <f>BM$3*temperature!$I415+BM$4*temperature!$I415^2</f>
        <v>-81.964291492613341</v>
      </c>
      <c r="BN305" s="8">
        <f>BN$3*temperature!$I415+BN$4*temperature!$I415^2</f>
        <v>-66.149451968177218</v>
      </c>
      <c r="BO305" s="8"/>
      <c r="BP305" s="8"/>
      <c r="BQ305" s="8"/>
    </row>
    <row r="306" spans="1:69" x14ac:dyDescent="0.3">
      <c r="A306">
        <f t="shared" si="261"/>
        <v>2260</v>
      </c>
      <c r="B306" s="4">
        <f t="shared" si="262"/>
        <v>1165.4055548646224</v>
      </c>
      <c r="C306" s="4">
        <f t="shared" si="263"/>
        <v>2964.169306092022</v>
      </c>
      <c r="D306" s="4">
        <f t="shared" si="264"/>
        <v>4369.9545328822414</v>
      </c>
      <c r="E306" s="11">
        <f t="shared" si="265"/>
        <v>1.1079732985233995E-8</v>
      </c>
      <c r="F306" s="11">
        <f t="shared" si="266"/>
        <v>2.1827816937731829E-8</v>
      </c>
      <c r="G306" s="11">
        <f t="shared" si="267"/>
        <v>4.4560711816256225E-8</v>
      </c>
      <c r="H306" s="4">
        <f t="shared" si="268"/>
        <v>425815.69006731251</v>
      </c>
      <c r="I306" s="4">
        <f t="shared" si="269"/>
        <v>190608.4918481223</v>
      </c>
      <c r="J306" s="4">
        <f t="shared" si="270"/>
        <v>65202.091692994785</v>
      </c>
      <c r="K306" s="4">
        <f t="shared" si="271"/>
        <v>365379.83562020754</v>
      </c>
      <c r="L306" s="4">
        <f t="shared" si="272"/>
        <v>64304.185140970119</v>
      </c>
      <c r="M306" s="4">
        <f t="shared" si="273"/>
        <v>14920.54235401625</v>
      </c>
      <c r="N306" s="11">
        <f t="shared" si="274"/>
        <v>2.1479114181106596E-3</v>
      </c>
      <c r="O306" s="11">
        <f t="shared" si="275"/>
        <v>2.7054416280709592E-3</v>
      </c>
      <c r="P306" s="11">
        <f t="shared" si="276"/>
        <v>2.4543314602136768E-3</v>
      </c>
      <c r="Q306" s="4">
        <f t="shared" si="277"/>
        <v>4032.9051970287505</v>
      </c>
      <c r="R306" s="4">
        <f t="shared" si="278"/>
        <v>5336.6095142507429</v>
      </c>
      <c r="S306" s="4">
        <f t="shared" si="279"/>
        <v>3706.6051502707501</v>
      </c>
      <c r="T306" s="4">
        <f t="shared" si="280"/>
        <v>9.4710112640312367</v>
      </c>
      <c r="U306" s="4">
        <f t="shared" si="281"/>
        <v>27.997753208723658</v>
      </c>
      <c r="V306" s="4">
        <f t="shared" si="282"/>
        <v>56.84794849409689</v>
      </c>
      <c r="W306" s="11">
        <f t="shared" si="283"/>
        <v>-1.0734613539272964E-2</v>
      </c>
      <c r="X306" s="11">
        <f t="shared" si="284"/>
        <v>-1.217998157191269E-2</v>
      </c>
      <c r="Y306" s="11">
        <f t="shared" si="285"/>
        <v>-9.7425357312937999E-3</v>
      </c>
      <c r="Z306" s="4">
        <f t="shared" si="298"/>
        <v>2731.0304723026602</v>
      </c>
      <c r="AA306" s="4">
        <f t="shared" si="299"/>
        <v>13348.176230414458</v>
      </c>
      <c r="AB306" s="4">
        <f t="shared" si="300"/>
        <v>80175.89929190054</v>
      </c>
      <c r="AC306" s="12">
        <f t="shared" si="286"/>
        <v>0.83919558466799271</v>
      </c>
      <c r="AD306" s="12">
        <f t="shared" si="287"/>
        <v>3.0968325494551965</v>
      </c>
      <c r="AE306" s="12">
        <f t="shared" si="288"/>
        <v>26.840479414851114</v>
      </c>
      <c r="AF306" s="11">
        <f t="shared" si="289"/>
        <v>-4.0504037456468023E-3</v>
      </c>
      <c r="AG306" s="11">
        <f t="shared" si="290"/>
        <v>2.9673830763510267E-4</v>
      </c>
      <c r="AH306" s="11">
        <f t="shared" si="291"/>
        <v>9.7937136394747881E-3</v>
      </c>
      <c r="AI306" s="1">
        <f t="shared" si="255"/>
        <v>832024.41027749947</v>
      </c>
      <c r="AJ306" s="1">
        <f t="shared" si="256"/>
        <v>370234.68864122266</v>
      </c>
      <c r="AK306" s="1">
        <f t="shared" si="257"/>
        <v>126985.95093566658</v>
      </c>
      <c r="AL306" s="10">
        <f t="shared" si="292"/>
        <v>98.571971049928507</v>
      </c>
      <c r="AM306" s="10">
        <f t="shared" si="293"/>
        <v>24.584709482602506</v>
      </c>
      <c r="AN306" s="10">
        <f t="shared" si="294"/>
        <v>7.6360633014267441</v>
      </c>
      <c r="AO306" s="7">
        <f t="shared" si="295"/>
        <v>1.6715174661548111E-3</v>
      </c>
      <c r="AP306" s="7">
        <f t="shared" si="296"/>
        <v>2.1056711504182182E-3</v>
      </c>
      <c r="AQ306" s="7">
        <f t="shared" si="297"/>
        <v>1.9101094149832007E-3</v>
      </c>
      <c r="AR306" s="1">
        <f t="shared" si="303"/>
        <v>425815.69006731251</v>
      </c>
      <c r="AS306" s="1">
        <f t="shared" si="301"/>
        <v>190608.4918481223</v>
      </c>
      <c r="AT306" s="1">
        <f t="shared" si="302"/>
        <v>65202.091692994785</v>
      </c>
      <c r="AU306" s="1">
        <f t="shared" si="258"/>
        <v>85163.138013462507</v>
      </c>
      <c r="AV306" s="1">
        <f t="shared" si="259"/>
        <v>38121.698369624464</v>
      </c>
      <c r="AW306" s="1">
        <f t="shared" si="260"/>
        <v>13040.418338598958</v>
      </c>
      <c r="AX306">
        <v>0.2</v>
      </c>
      <c r="AY306">
        <v>0.2</v>
      </c>
      <c r="AZ306">
        <v>0.2</v>
      </c>
      <c r="BA306">
        <f t="shared" si="304"/>
        <v>0.2</v>
      </c>
      <c r="BB306">
        <f t="shared" si="310"/>
        <v>4.000000000000001E-3</v>
      </c>
      <c r="BC306">
        <f t="shared" si="305"/>
        <v>4.000000000000001E-3</v>
      </c>
      <c r="BD306">
        <f t="shared" si="306"/>
        <v>4.000000000000001E-3</v>
      </c>
      <c r="BE306">
        <f t="shared" si="307"/>
        <v>1703.2627602692505</v>
      </c>
      <c r="BF306">
        <f t="shared" si="308"/>
        <v>762.43396739248942</v>
      </c>
      <c r="BG306">
        <f t="shared" si="309"/>
        <v>260.80836677197919</v>
      </c>
      <c r="BH306">
        <f t="shared" si="311"/>
        <v>6236.7036089243984</v>
      </c>
      <c r="BI306">
        <f t="shared" si="312"/>
        <v>571.18961739151086</v>
      </c>
      <c r="BJ306">
        <f t="shared" si="313"/>
        <v>32.529521848260245</v>
      </c>
      <c r="BK306" s="7">
        <f t="shared" si="314"/>
        <v>3.2333052838839443E-2</v>
      </c>
      <c r="BL306" s="8">
        <f>BL$3*temperature!$I416+BL$4*temperature!$I416^2</f>
        <v>-103.20137568410871</v>
      </c>
      <c r="BM306" s="8">
        <f>BM$3*temperature!$I416+BM$4*temperature!$I416^2</f>
        <v>-82.440885034144856</v>
      </c>
      <c r="BN306" s="8">
        <f>BN$3*temperature!$I416+BN$4*temperature!$I416^2</f>
        <v>-66.515666943357331</v>
      </c>
      <c r="BO306" s="8"/>
      <c r="BP306" s="8"/>
      <c r="BQ306" s="8"/>
    </row>
    <row r="307" spans="1:69" x14ac:dyDescent="0.3">
      <c r="A307">
        <f t="shared" si="261"/>
        <v>2261</v>
      </c>
      <c r="B307" s="4">
        <f t="shared" si="262"/>
        <v>1165.4055671313856</v>
      </c>
      <c r="C307" s="4">
        <f t="shared" si="263"/>
        <v>2964.1693675582997</v>
      </c>
      <c r="D307" s="4">
        <f t="shared" si="264"/>
        <v>4369.9547178741122</v>
      </c>
      <c r="E307" s="11">
        <f t="shared" si="265"/>
        <v>1.0525746335972294E-8</v>
      </c>
      <c r="F307" s="11">
        <f t="shared" si="266"/>
        <v>2.0736426090845238E-8</v>
      </c>
      <c r="G307" s="11">
        <f t="shared" si="267"/>
        <v>4.2332676225443413E-8</v>
      </c>
      <c r="H307" s="4">
        <f t="shared" si="268"/>
        <v>426721.16747878463</v>
      </c>
      <c r="I307" s="4">
        <f t="shared" si="269"/>
        <v>191119.02238451299</v>
      </c>
      <c r="J307" s="4">
        <f t="shared" si="270"/>
        <v>65360.522628188373</v>
      </c>
      <c r="K307" s="4">
        <f t="shared" si="271"/>
        <v>366156.79512253171</v>
      </c>
      <c r="L307" s="4">
        <f t="shared" si="272"/>
        <v>64476.417736529373</v>
      </c>
      <c r="M307" s="4">
        <f t="shared" si="273"/>
        <v>14956.796316641205</v>
      </c>
      <c r="N307" s="11">
        <f t="shared" si="274"/>
        <v>2.1264432970291569E-3</v>
      </c>
      <c r="O307" s="11">
        <f t="shared" si="275"/>
        <v>2.6784041377971857E-3</v>
      </c>
      <c r="P307" s="11">
        <f t="shared" si="276"/>
        <v>2.4298019311070895E-3</v>
      </c>
      <c r="Q307" s="4">
        <f t="shared" si="277"/>
        <v>3998.0972473048</v>
      </c>
      <c r="R307" s="4">
        <f t="shared" si="278"/>
        <v>5285.7293195744705</v>
      </c>
      <c r="S307" s="4">
        <f t="shared" si="279"/>
        <v>3679.4121449049094</v>
      </c>
      <c r="T307" s="4">
        <f t="shared" si="280"/>
        <v>9.369343618285761</v>
      </c>
      <c r="U307" s="4">
        <f t="shared" si="281"/>
        <v>27.656741090586443</v>
      </c>
      <c r="V307" s="4">
        <f t="shared" si="282"/>
        <v>56.294105324642402</v>
      </c>
      <c r="W307" s="11">
        <f t="shared" si="283"/>
        <v>-1.0734613539272964E-2</v>
      </c>
      <c r="X307" s="11">
        <f t="shared" si="284"/>
        <v>-1.217998157191269E-2</v>
      </c>
      <c r="Y307" s="11">
        <f t="shared" si="285"/>
        <v>-9.7425357312937999E-3</v>
      </c>
      <c r="Z307" s="4">
        <f t="shared" si="298"/>
        <v>2696.5504508361769</v>
      </c>
      <c r="AA307" s="4">
        <f t="shared" si="299"/>
        <v>13225.192094910957</v>
      </c>
      <c r="AB307" s="4">
        <f t="shared" si="300"/>
        <v>80369.125603042019</v>
      </c>
      <c r="AC307" s="12">
        <f t="shared" si="286"/>
        <v>0.83579650372852321</v>
      </c>
      <c r="AD307" s="12">
        <f t="shared" si="287"/>
        <v>3.0977514983049512</v>
      </c>
      <c r="AE307" s="12">
        <f t="shared" si="288"/>
        <v>27.103347384186382</v>
      </c>
      <c r="AF307" s="11">
        <f t="shared" si="289"/>
        <v>-4.0504037456468023E-3</v>
      </c>
      <c r="AG307" s="11">
        <f t="shared" si="290"/>
        <v>2.9673830763510267E-4</v>
      </c>
      <c r="AH307" s="11">
        <f t="shared" si="291"/>
        <v>9.7937136394747881E-3</v>
      </c>
      <c r="AI307" s="1">
        <f t="shared" si="255"/>
        <v>833985.10726321209</v>
      </c>
      <c r="AJ307" s="1">
        <f t="shared" si="256"/>
        <v>371332.91814672487</v>
      </c>
      <c r="AK307" s="1">
        <f t="shared" si="257"/>
        <v>127327.77418069888</v>
      </c>
      <c r="AL307" s="10">
        <f t="shared" si="292"/>
        <v>98.735088173498937</v>
      </c>
      <c r="AM307" s="10">
        <f t="shared" si="293"/>
        <v>24.635959122966444</v>
      </c>
      <c r="AN307" s="10">
        <f t="shared" si="294"/>
        <v>7.6505031606681531</v>
      </c>
      <c r="AO307" s="7">
        <f t="shared" si="295"/>
        <v>1.654802291493263E-3</v>
      </c>
      <c r="AP307" s="7">
        <f t="shared" si="296"/>
        <v>2.084614438914036E-3</v>
      </c>
      <c r="AQ307" s="7">
        <f t="shared" si="297"/>
        <v>1.8910083208333686E-3</v>
      </c>
      <c r="AR307" s="1">
        <f t="shared" si="303"/>
        <v>426721.16747878463</v>
      </c>
      <c r="AS307" s="1">
        <f t="shared" si="301"/>
        <v>191119.02238451299</v>
      </c>
      <c r="AT307" s="1">
        <f t="shared" si="302"/>
        <v>65360.522628188373</v>
      </c>
      <c r="AU307" s="1">
        <f t="shared" si="258"/>
        <v>85344.233495756926</v>
      </c>
      <c r="AV307" s="1">
        <f t="shared" si="259"/>
        <v>38223.804476902602</v>
      </c>
      <c r="AW307" s="1">
        <f t="shared" si="260"/>
        <v>13072.104525637675</v>
      </c>
      <c r="AX307">
        <v>0.2</v>
      </c>
      <c r="AY307">
        <v>0.2</v>
      </c>
      <c r="AZ307">
        <v>0.2</v>
      </c>
      <c r="BA307">
        <f t="shared" si="304"/>
        <v>0.2</v>
      </c>
      <c r="BB307">
        <f t="shared" si="310"/>
        <v>4.000000000000001E-3</v>
      </c>
      <c r="BC307">
        <f t="shared" si="305"/>
        <v>4.000000000000001E-3</v>
      </c>
      <c r="BD307">
        <f t="shared" si="306"/>
        <v>4.000000000000001E-3</v>
      </c>
      <c r="BE307">
        <f t="shared" si="307"/>
        <v>1706.8846699151388</v>
      </c>
      <c r="BF307">
        <f t="shared" si="308"/>
        <v>764.47608953805218</v>
      </c>
      <c r="BG307">
        <f t="shared" si="309"/>
        <v>261.44209051275357</v>
      </c>
      <c r="BH307">
        <f t="shared" si="311"/>
        <v>6329.8821996297111</v>
      </c>
      <c r="BI307">
        <f t="shared" si="312"/>
        <v>578.04535771712676</v>
      </c>
      <c r="BJ307">
        <f t="shared" si="313"/>
        <v>32.530164855104239</v>
      </c>
      <c r="BK307" s="7">
        <f t="shared" si="314"/>
        <v>3.2309796654630157E-2</v>
      </c>
      <c r="BL307" s="8">
        <f>BL$3*temperature!$I417+BL$4*temperature!$I417^2</f>
        <v>-103.82528059521533</v>
      </c>
      <c r="BM307" s="8">
        <f>BM$3*temperature!$I417+BM$4*temperature!$I417^2</f>
        <v>-82.916999539987302</v>
      </c>
      <c r="BN307" s="8">
        <f>BN$3*temperature!$I417+BN$4*temperature!$I417^2</f>
        <v>-66.881475514354676</v>
      </c>
      <c r="BO307" s="8"/>
      <c r="BP307" s="8"/>
      <c r="BQ307" s="8"/>
    </row>
    <row r="308" spans="1:69" x14ac:dyDescent="0.3">
      <c r="A308">
        <f t="shared" si="261"/>
        <v>2262</v>
      </c>
      <c r="B308" s="4">
        <f t="shared" si="262"/>
        <v>1165.4055787848108</v>
      </c>
      <c r="C308" s="4">
        <f t="shared" si="263"/>
        <v>2964.1694259512647</v>
      </c>
      <c r="D308" s="4">
        <f t="shared" si="264"/>
        <v>4369.9548936163965</v>
      </c>
      <c r="E308" s="11">
        <f t="shared" si="265"/>
        <v>9.9994590191736791E-9</v>
      </c>
      <c r="F308" s="11">
        <f t="shared" si="266"/>
        <v>1.9699604786302975E-8</v>
      </c>
      <c r="G308" s="11">
        <f t="shared" si="267"/>
        <v>4.021604241417124E-8</v>
      </c>
      <c r="H308" s="4">
        <f t="shared" si="268"/>
        <v>427619.5007415734</v>
      </c>
      <c r="I308" s="4">
        <f t="shared" si="269"/>
        <v>191625.80437618805</v>
      </c>
      <c r="J308" s="4">
        <f t="shared" si="270"/>
        <v>65517.751141109817</v>
      </c>
      <c r="K308" s="4">
        <f t="shared" si="271"/>
        <v>366927.62461928482</v>
      </c>
      <c r="L308" s="4">
        <f t="shared" si="272"/>
        <v>64647.385773062313</v>
      </c>
      <c r="M308" s="4">
        <f t="shared" si="273"/>
        <v>14992.775151253334</v>
      </c>
      <c r="N308" s="11">
        <f t="shared" si="274"/>
        <v>2.1051896537798154E-3</v>
      </c>
      <c r="O308" s="11">
        <f t="shared" si="275"/>
        <v>2.6516367151718789E-3</v>
      </c>
      <c r="P308" s="11">
        <f t="shared" si="276"/>
        <v>2.4055174551049774E-3</v>
      </c>
      <c r="Q308" s="4">
        <f t="shared" si="277"/>
        <v>3963.5056604650158</v>
      </c>
      <c r="R308" s="4">
        <f t="shared" si="278"/>
        <v>5235.194458330453</v>
      </c>
      <c r="S308" s="4">
        <f t="shared" si="279"/>
        <v>3652.330147520935</v>
      </c>
      <c r="T308" s="4">
        <f t="shared" si="280"/>
        <v>9.2687673354268103</v>
      </c>
      <c r="U308" s="4">
        <f t="shared" si="281"/>
        <v>27.319882493763942</v>
      </c>
      <c r="V308" s="4">
        <f t="shared" si="282"/>
        <v>55.745657992055854</v>
      </c>
      <c r="W308" s="11">
        <f t="shared" si="283"/>
        <v>-1.0734613539272964E-2</v>
      </c>
      <c r="X308" s="11">
        <f t="shared" si="284"/>
        <v>-1.217998157191269E-2</v>
      </c>
      <c r="Y308" s="11">
        <f t="shared" si="285"/>
        <v>-9.7425357312937999E-3</v>
      </c>
      <c r="Z308" s="4">
        <f t="shared" si="298"/>
        <v>2662.4487112966144</v>
      </c>
      <c r="AA308" s="4">
        <f t="shared" si="299"/>
        <v>13102.987740460769</v>
      </c>
      <c r="AB308" s="4">
        <f t="shared" si="300"/>
        <v>80560.846086187521</v>
      </c>
      <c r="AC308" s="12">
        <f t="shared" si="286"/>
        <v>0.83241119043922274</v>
      </c>
      <c r="AD308" s="12">
        <f t="shared" si="287"/>
        <v>3.0986707198420325</v>
      </c>
      <c r="AE308" s="12">
        <f t="shared" si="288"/>
        <v>27.36878980713831</v>
      </c>
      <c r="AF308" s="11">
        <f t="shared" si="289"/>
        <v>-4.0504037456468023E-3</v>
      </c>
      <c r="AG308" s="11">
        <f t="shared" si="290"/>
        <v>2.9673830763510267E-4</v>
      </c>
      <c r="AH308" s="11">
        <f t="shared" si="291"/>
        <v>9.7937136394747881E-3</v>
      </c>
      <c r="AI308" s="1">
        <f t="shared" si="255"/>
        <v>835930.83003264782</v>
      </c>
      <c r="AJ308" s="1">
        <f t="shared" si="256"/>
        <v>372423.43080895499</v>
      </c>
      <c r="AK308" s="1">
        <f t="shared" si="257"/>
        <v>127667.10128826665</v>
      </c>
      <c r="AL308" s="10">
        <f t="shared" si="292"/>
        <v>98.896841353157612</v>
      </c>
      <c r="AM308" s="10">
        <f t="shared" si="293"/>
        <v>24.686802034309633</v>
      </c>
      <c r="AN308" s="10">
        <f t="shared" si="294"/>
        <v>7.6648256541521844</v>
      </c>
      <c r="AO308" s="7">
        <f t="shared" si="295"/>
        <v>1.6382542685783304E-3</v>
      </c>
      <c r="AP308" s="7">
        <f t="shared" si="296"/>
        <v>2.0637682945248955E-3</v>
      </c>
      <c r="AQ308" s="7">
        <f t="shared" si="297"/>
        <v>1.8720982376250349E-3</v>
      </c>
      <c r="AR308" s="1">
        <f t="shared" si="303"/>
        <v>427619.5007415734</v>
      </c>
      <c r="AS308" s="1">
        <f t="shared" si="301"/>
        <v>191625.80437618805</v>
      </c>
      <c r="AT308" s="1">
        <f t="shared" si="302"/>
        <v>65517.751141109817</v>
      </c>
      <c r="AU308" s="1">
        <f t="shared" si="258"/>
        <v>85523.900148314686</v>
      </c>
      <c r="AV308" s="1">
        <f t="shared" si="259"/>
        <v>38325.160875237612</v>
      </c>
      <c r="AW308" s="1">
        <f t="shared" si="260"/>
        <v>13103.550228221964</v>
      </c>
      <c r="AX308">
        <v>0.2</v>
      </c>
      <c r="AY308">
        <v>0.2</v>
      </c>
      <c r="AZ308">
        <v>0.2</v>
      </c>
      <c r="BA308">
        <f t="shared" si="304"/>
        <v>0.19999999999999998</v>
      </c>
      <c r="BB308">
        <f t="shared" si="310"/>
        <v>4.000000000000001E-3</v>
      </c>
      <c r="BC308">
        <f t="shared" si="305"/>
        <v>4.000000000000001E-3</v>
      </c>
      <c r="BD308">
        <f t="shared" si="306"/>
        <v>4.000000000000001E-3</v>
      </c>
      <c r="BE308">
        <f t="shared" si="307"/>
        <v>1710.4780029662941</v>
      </c>
      <c r="BF308">
        <f t="shared" si="308"/>
        <v>766.50321750475246</v>
      </c>
      <c r="BG308">
        <f t="shared" si="309"/>
        <v>262.07100456443931</v>
      </c>
      <c r="BH308">
        <f t="shared" si="311"/>
        <v>6424.4542841664352</v>
      </c>
      <c r="BI308">
        <f t="shared" si="312"/>
        <v>584.98354168329411</v>
      </c>
      <c r="BJ308">
        <f t="shared" si="313"/>
        <v>32.530815811450672</v>
      </c>
      <c r="BK308" s="7">
        <f t="shared" si="314"/>
        <v>3.228677156932222E-2</v>
      </c>
      <c r="BL308" s="8">
        <f>BL$3*temperature!$I418+BL$4*temperature!$I418^2</f>
        <v>-104.44861168986749</v>
      </c>
      <c r="BM308" s="8">
        <f>BM$3*temperature!$I418+BM$4*temperature!$I418^2</f>
        <v>-83.392632136295688</v>
      </c>
      <c r="BN308" s="8">
        <f>BN$3*temperature!$I418+BN$4*temperature!$I418^2</f>
        <v>-67.246875910664087</v>
      </c>
      <c r="BO308" s="8"/>
      <c r="BP308" s="8"/>
      <c r="BQ308" s="8"/>
    </row>
    <row r="309" spans="1:69" x14ac:dyDescent="0.3">
      <c r="A309">
        <f t="shared" si="261"/>
        <v>2263</v>
      </c>
      <c r="B309" s="4">
        <f t="shared" si="262"/>
        <v>1165.4055898555648</v>
      </c>
      <c r="C309" s="4">
        <f t="shared" si="263"/>
        <v>2964.1694814245825</v>
      </c>
      <c r="D309" s="4">
        <f t="shared" si="264"/>
        <v>4369.9550605715731</v>
      </c>
      <c r="E309" s="11">
        <f t="shared" si="265"/>
        <v>9.499486068214995E-9</v>
      </c>
      <c r="F309" s="11">
        <f t="shared" si="266"/>
        <v>1.8714624546987826E-8</v>
      </c>
      <c r="G309" s="11">
        <f t="shared" si="267"/>
        <v>3.8205240293462678E-8</v>
      </c>
      <c r="H309" s="4">
        <f t="shared" si="268"/>
        <v>428510.72728787077</v>
      </c>
      <c r="I309" s="4">
        <f t="shared" si="269"/>
        <v>192128.85189676873</v>
      </c>
      <c r="J309" s="4">
        <f t="shared" si="270"/>
        <v>65673.782574937053</v>
      </c>
      <c r="K309" s="4">
        <f t="shared" si="271"/>
        <v>367692.35622164683</v>
      </c>
      <c r="L309" s="4">
        <f t="shared" si="272"/>
        <v>64817.093995729098</v>
      </c>
      <c r="M309" s="4">
        <f t="shared" si="273"/>
        <v>15028.480079231565</v>
      </c>
      <c r="N309" s="11">
        <f t="shared" si="274"/>
        <v>2.0841483471174538E-3</v>
      </c>
      <c r="O309" s="11">
        <f t="shared" si="275"/>
        <v>2.6251366646523611E-3</v>
      </c>
      <c r="P309" s="11">
        <f t="shared" si="276"/>
        <v>2.38147558527535E-3</v>
      </c>
      <c r="Q309" s="4">
        <f t="shared" si="277"/>
        <v>3929.1308563973153</v>
      </c>
      <c r="R309" s="4">
        <f t="shared" si="278"/>
        <v>5185.005693541254</v>
      </c>
      <c r="S309" s="4">
        <f t="shared" si="279"/>
        <v>3625.3605241964174</v>
      </c>
      <c r="T309" s="4">
        <f t="shared" si="280"/>
        <v>9.1692707000955664</v>
      </c>
      <c r="U309" s="4">
        <f t="shared" si="281"/>
        <v>26.987126828443078</v>
      </c>
      <c r="V309" s="4">
        <f t="shared" si="282"/>
        <v>55.202553927203766</v>
      </c>
      <c r="W309" s="11">
        <f t="shared" si="283"/>
        <v>-1.0734613539272964E-2</v>
      </c>
      <c r="X309" s="11">
        <f t="shared" si="284"/>
        <v>-1.217998157191269E-2</v>
      </c>
      <c r="Y309" s="11">
        <f t="shared" si="285"/>
        <v>-9.7425357312937999E-3</v>
      </c>
      <c r="Z309" s="4">
        <f t="shared" si="298"/>
        <v>2628.7224831135927</v>
      </c>
      <c r="AA309" s="4">
        <f t="shared" si="299"/>
        <v>12981.566009759636</v>
      </c>
      <c r="AB309" s="4">
        <f t="shared" si="300"/>
        <v>80751.067455997079</v>
      </c>
      <c r="AC309" s="12">
        <f t="shared" si="286"/>
        <v>0.82903958903554942</v>
      </c>
      <c r="AD309" s="12">
        <f t="shared" si="287"/>
        <v>3.0995902141473568</v>
      </c>
      <c r="AE309" s="12">
        <f t="shared" si="288"/>
        <v>27.636831897168399</v>
      </c>
      <c r="AF309" s="11">
        <f t="shared" si="289"/>
        <v>-4.0504037456468023E-3</v>
      </c>
      <c r="AG309" s="11">
        <f t="shared" si="290"/>
        <v>2.9673830763510267E-4</v>
      </c>
      <c r="AH309" s="11">
        <f t="shared" si="291"/>
        <v>9.7937136394747881E-3</v>
      </c>
      <c r="AI309" s="1">
        <f t="shared" si="255"/>
        <v>837861.64717769774</v>
      </c>
      <c r="AJ309" s="1">
        <f t="shared" si="256"/>
        <v>373506.24860329711</v>
      </c>
      <c r="AK309" s="1">
        <f t="shared" si="257"/>
        <v>128003.94138766197</v>
      </c>
      <c r="AL309" s="10">
        <f t="shared" si="292"/>
        <v>99.057239343928373</v>
      </c>
      <c r="AM309" s="10">
        <f t="shared" si="293"/>
        <v>24.737240395247934</v>
      </c>
      <c r="AN309" s="10">
        <f t="shared" si="294"/>
        <v>7.6790314676850366</v>
      </c>
      <c r="AO309" s="7">
        <f t="shared" si="295"/>
        <v>1.621871725892547E-3</v>
      </c>
      <c r="AP309" s="7">
        <f t="shared" si="296"/>
        <v>2.0431306115796465E-3</v>
      </c>
      <c r="AQ309" s="7">
        <f t="shared" si="297"/>
        <v>1.8533772552487846E-3</v>
      </c>
      <c r="AR309" s="1">
        <f t="shared" si="303"/>
        <v>428510.72728787077</v>
      </c>
      <c r="AS309" s="1">
        <f t="shared" si="301"/>
        <v>192128.85189676873</v>
      </c>
      <c r="AT309" s="1">
        <f t="shared" si="302"/>
        <v>65673.782574937053</v>
      </c>
      <c r="AU309" s="1">
        <f t="shared" si="258"/>
        <v>85702.145457574166</v>
      </c>
      <c r="AV309" s="1">
        <f t="shared" si="259"/>
        <v>38425.770379353744</v>
      </c>
      <c r="AW309" s="1">
        <f t="shared" si="260"/>
        <v>13134.756514987412</v>
      </c>
      <c r="AX309">
        <v>0.2</v>
      </c>
      <c r="AY309">
        <v>0.2</v>
      </c>
      <c r="AZ309">
        <v>0.2</v>
      </c>
      <c r="BA309">
        <f t="shared" si="304"/>
        <v>0.2</v>
      </c>
      <c r="BB309">
        <f t="shared" si="310"/>
        <v>4.000000000000001E-3</v>
      </c>
      <c r="BC309">
        <f t="shared" si="305"/>
        <v>4.000000000000001E-3</v>
      </c>
      <c r="BD309">
        <f t="shared" si="306"/>
        <v>4.000000000000001E-3</v>
      </c>
      <c r="BE309">
        <f t="shared" si="307"/>
        <v>1714.0429091514834</v>
      </c>
      <c r="BF309">
        <f t="shared" si="308"/>
        <v>768.51540758707506</v>
      </c>
      <c r="BG309">
        <f t="shared" si="309"/>
        <v>262.69513029974826</v>
      </c>
      <c r="BH309">
        <f t="shared" si="311"/>
        <v>6520.4407089837941</v>
      </c>
      <c r="BI309">
        <f t="shared" si="312"/>
        <v>592.00516101778442</v>
      </c>
      <c r="BJ309">
        <f t="shared" si="313"/>
        <v>32.531474638758958</v>
      </c>
      <c r="BK309" s="7">
        <f t="shared" si="314"/>
        <v>3.2263975300831554E-2</v>
      </c>
      <c r="BL309" s="8">
        <f>BL$3*temperature!$I419+BL$4*temperature!$I419^2</f>
        <v>-105.07136470368849</v>
      </c>
      <c r="BM309" s="8">
        <f>BM$3*temperature!$I419+BM$4*temperature!$I419^2</f>
        <v>-83.867780070262882</v>
      </c>
      <c r="BN309" s="8">
        <f>BN$3*temperature!$I419+BN$4*temperature!$I419^2</f>
        <v>-67.611866449130503</v>
      </c>
      <c r="BO309" s="8"/>
      <c r="BP309" s="8"/>
      <c r="BQ309" s="8"/>
    </row>
    <row r="310" spans="1:69" x14ac:dyDescent="0.3">
      <c r="A310">
        <f t="shared" si="261"/>
        <v>2264</v>
      </c>
      <c r="B310" s="4">
        <f t="shared" si="262"/>
        <v>1165.4056003727812</v>
      </c>
      <c r="C310" s="4">
        <f t="shared" si="263"/>
        <v>2964.1695341242353</v>
      </c>
      <c r="D310" s="4">
        <f t="shared" si="264"/>
        <v>4369.9552191789971</v>
      </c>
      <c r="E310" s="11">
        <f t="shared" si="265"/>
        <v>9.0245117648042454E-9</v>
      </c>
      <c r="F310" s="11">
        <f t="shared" si="266"/>
        <v>1.7778893319638433E-8</v>
      </c>
      <c r="G310" s="11">
        <f t="shared" si="267"/>
        <v>3.629497827878954E-8</v>
      </c>
      <c r="H310" s="4">
        <f t="shared" si="268"/>
        <v>429394.88474144018</v>
      </c>
      <c r="I310" s="4">
        <f t="shared" si="269"/>
        <v>192628.17924782471</v>
      </c>
      <c r="J310" s="4">
        <f t="shared" si="270"/>
        <v>65828.622327219739</v>
      </c>
      <c r="K310" s="4">
        <f t="shared" si="271"/>
        <v>368451.0222055639</v>
      </c>
      <c r="L310" s="4">
        <f t="shared" si="272"/>
        <v>64985.547226716488</v>
      </c>
      <c r="M310" s="4">
        <f t="shared" si="273"/>
        <v>15063.912334458029</v>
      </c>
      <c r="N310" s="11">
        <f t="shared" si="274"/>
        <v>2.063317257157582E-3</v>
      </c>
      <c r="O310" s="11">
        <f t="shared" si="275"/>
        <v>2.5989013175828912E-3</v>
      </c>
      <c r="P310" s="11">
        <f t="shared" si="276"/>
        <v>2.3576738991342161E-3</v>
      </c>
      <c r="Q310" s="4">
        <f t="shared" si="277"/>
        <v>3894.9732077815879</v>
      </c>
      <c r="R310" s="4">
        <f t="shared" si="278"/>
        <v>5135.1637000433229</v>
      </c>
      <c r="S310" s="4">
        <f t="shared" si="279"/>
        <v>3598.5045947169692</v>
      </c>
      <c r="T310" s="4">
        <f t="shared" si="280"/>
        <v>9.0708421226930618</v>
      </c>
      <c r="U310" s="4">
        <f t="shared" si="281"/>
        <v>26.658424120993772</v>
      </c>
      <c r="V310" s="4">
        <f t="shared" si="282"/>
        <v>54.664741073109312</v>
      </c>
      <c r="W310" s="11">
        <f t="shared" si="283"/>
        <v>-1.0734613539272964E-2</v>
      </c>
      <c r="X310" s="11">
        <f t="shared" si="284"/>
        <v>-1.217998157191269E-2</v>
      </c>
      <c r="Y310" s="11">
        <f t="shared" si="285"/>
        <v>-9.7425357312937999E-3</v>
      </c>
      <c r="Z310" s="4">
        <f t="shared" si="298"/>
        <v>2595.3689799344684</v>
      </c>
      <c r="AA310" s="4">
        <f t="shared" si="299"/>
        <v>12860.929524745326</v>
      </c>
      <c r="AB310" s="4">
        <f t="shared" si="300"/>
        <v>80939.796495501418</v>
      </c>
      <c r="AC310" s="12">
        <f t="shared" si="286"/>
        <v>0.82568164397883037</v>
      </c>
      <c r="AD310" s="12">
        <f t="shared" si="287"/>
        <v>3.1005099813018653</v>
      </c>
      <c r="AE310" s="12">
        <f t="shared" si="288"/>
        <v>27.90749911467157</v>
      </c>
      <c r="AF310" s="11">
        <f t="shared" si="289"/>
        <v>-4.0504037456468023E-3</v>
      </c>
      <c r="AG310" s="11">
        <f t="shared" si="290"/>
        <v>2.9673830763510267E-4</v>
      </c>
      <c r="AH310" s="11">
        <f t="shared" si="291"/>
        <v>9.7937136394747881E-3</v>
      </c>
      <c r="AI310" s="1">
        <f t="shared" si="255"/>
        <v>839777.62791750219</v>
      </c>
      <c r="AJ310" s="1">
        <f t="shared" si="256"/>
        <v>374581.3941223211</v>
      </c>
      <c r="AK310" s="1">
        <f t="shared" si="257"/>
        <v>128338.30376388319</v>
      </c>
      <c r="AL310" s="10">
        <f t="shared" si="292"/>
        <v>99.216290898307903</v>
      </c>
      <c r="AM310" s="10">
        <f t="shared" si="293"/>
        <v>24.787276394214498</v>
      </c>
      <c r="AN310" s="10">
        <f t="shared" si="294"/>
        <v>7.693121288526938</v>
      </c>
      <c r="AO310" s="7">
        <f t="shared" si="295"/>
        <v>1.6056530086336215E-3</v>
      </c>
      <c r="AP310" s="7">
        <f t="shared" si="296"/>
        <v>2.0226993054638502E-3</v>
      </c>
      <c r="AQ310" s="7">
        <f t="shared" si="297"/>
        <v>1.8348434826962966E-3</v>
      </c>
      <c r="AR310" s="1">
        <f t="shared" si="303"/>
        <v>429394.88474144018</v>
      </c>
      <c r="AS310" s="1">
        <f t="shared" si="301"/>
        <v>192628.17924782471</v>
      </c>
      <c r="AT310" s="1">
        <f t="shared" si="302"/>
        <v>65828.622327219739</v>
      </c>
      <c r="AU310" s="1">
        <f t="shared" si="258"/>
        <v>85878.976948288037</v>
      </c>
      <c r="AV310" s="1">
        <f t="shared" si="259"/>
        <v>38525.63584956494</v>
      </c>
      <c r="AW310" s="1">
        <f t="shared" si="260"/>
        <v>13165.724465443949</v>
      </c>
      <c r="AX310">
        <v>0.2</v>
      </c>
      <c r="AY310">
        <v>0.2</v>
      </c>
      <c r="AZ310">
        <v>0.2</v>
      </c>
      <c r="BA310">
        <f t="shared" si="304"/>
        <v>0.19999999999999998</v>
      </c>
      <c r="BB310">
        <f t="shared" si="310"/>
        <v>4.000000000000001E-3</v>
      </c>
      <c r="BC310">
        <f t="shared" si="305"/>
        <v>4.000000000000001E-3</v>
      </c>
      <c r="BD310">
        <f t="shared" si="306"/>
        <v>4.000000000000001E-3</v>
      </c>
      <c r="BE310">
        <f t="shared" si="307"/>
        <v>1717.5795389657612</v>
      </c>
      <c r="BF310">
        <f t="shared" si="308"/>
        <v>770.51271699129904</v>
      </c>
      <c r="BG310">
        <f t="shared" si="309"/>
        <v>263.31448930887899</v>
      </c>
      <c r="BH310">
        <f t="shared" si="311"/>
        <v>6617.8626324228053</v>
      </c>
      <c r="BI310">
        <f t="shared" si="312"/>
        <v>599.11121937864493</v>
      </c>
      <c r="BJ310">
        <f t="shared" si="313"/>
        <v>32.532141259277054</v>
      </c>
      <c r="BK310" s="7">
        <f t="shared" si="314"/>
        <v>3.2241405589311628E-2</v>
      </c>
      <c r="BL310" s="8">
        <f>BL$3*temperature!$I420+BL$4*temperature!$I420^2</f>
        <v>-105.69353553506369</v>
      </c>
      <c r="BM310" s="8">
        <f>BM$3*temperature!$I420+BM$4*temperature!$I420^2</f>
        <v>-84.342440706814045</v>
      </c>
      <c r="BN310" s="8">
        <f>BN$3*temperature!$I420+BN$4*temperature!$I420^2</f>
        <v>-67.976445531478362</v>
      </c>
      <c r="BO310" s="8"/>
      <c r="BP310" s="8"/>
      <c r="BQ310" s="8"/>
    </row>
    <row r="311" spans="1:69" x14ac:dyDescent="0.3">
      <c r="A311">
        <f t="shared" si="261"/>
        <v>2265</v>
      </c>
      <c r="B311" s="4">
        <f t="shared" si="262"/>
        <v>1165.4056103641369</v>
      </c>
      <c r="C311" s="4">
        <f t="shared" si="263"/>
        <v>2964.1695841889064</v>
      </c>
      <c r="D311" s="4">
        <f t="shared" si="264"/>
        <v>4369.9553698560549</v>
      </c>
      <c r="E311" s="11">
        <f t="shared" si="265"/>
        <v>8.573286176564033E-9</v>
      </c>
      <c r="F311" s="11">
        <f t="shared" si="266"/>
        <v>1.6889948653656511E-8</v>
      </c>
      <c r="G311" s="11">
        <f t="shared" si="267"/>
        <v>3.4480229364850064E-8</v>
      </c>
      <c r="H311" s="4">
        <f t="shared" si="268"/>
        <v>430272.01090742403</v>
      </c>
      <c r="I311" s="4">
        <f t="shared" si="269"/>
        <v>193123.80095180246</v>
      </c>
      <c r="J311" s="4">
        <f t="shared" si="270"/>
        <v>65982.275847858662</v>
      </c>
      <c r="K311" s="4">
        <f t="shared" si="271"/>
        <v>369203.65500298503</v>
      </c>
      <c r="L311" s="4">
        <f t="shared" si="272"/>
        <v>65152.750362846549</v>
      </c>
      <c r="M311" s="4">
        <f t="shared" si="273"/>
        <v>15099.073162852943</v>
      </c>
      <c r="N311" s="11">
        <f t="shared" si="274"/>
        <v>2.0426942851612395E-3</v>
      </c>
      <c r="O311" s="11">
        <f t="shared" si="275"/>
        <v>2.5729280319319869E-3</v>
      </c>
      <c r="P311" s="11">
        <f t="shared" si="276"/>
        <v>2.3341099984022229E-3</v>
      </c>
      <c r="Q311" s="4">
        <f t="shared" si="277"/>
        <v>3861.0330411079717</v>
      </c>
      <c r="R311" s="4">
        <f t="shared" si="278"/>
        <v>5085.6690664678245</v>
      </c>
      <c r="S311" s="4">
        <f t="shared" si="279"/>
        <v>3571.7636332982879</v>
      </c>
      <c r="T311" s="4">
        <f t="shared" si="280"/>
        <v>8.9734701380301942</v>
      </c>
      <c r="U311" s="4">
        <f t="shared" si="281"/>
        <v>26.333725006463833</v>
      </c>
      <c r="V311" s="4">
        <f t="shared" si="282"/>
        <v>54.132167879962623</v>
      </c>
      <c r="W311" s="11">
        <f t="shared" si="283"/>
        <v>-1.0734613539272964E-2</v>
      </c>
      <c r="X311" s="11">
        <f t="shared" si="284"/>
        <v>-1.217998157191269E-2</v>
      </c>
      <c r="Y311" s="11">
        <f t="shared" si="285"/>
        <v>-9.7425357312937999E-3</v>
      </c>
      <c r="Z311" s="4">
        <f t="shared" si="298"/>
        <v>2562.3854008684211</v>
      </c>
      <c r="AA311" s="4">
        <f t="shared" si="299"/>
        <v>12741.080691238925</v>
      </c>
      <c r="AB311" s="4">
        <f t="shared" si="300"/>
        <v>81127.040053556149</v>
      </c>
      <c r="AC311" s="12">
        <f t="shared" si="286"/>
        <v>0.82233729995534666</v>
      </c>
      <c r="AD311" s="12">
        <f t="shared" si="287"/>
        <v>3.1014300213865225</v>
      </c>
      <c r="AE311" s="12">
        <f t="shared" si="288"/>
        <v>28.180817169394558</v>
      </c>
      <c r="AF311" s="11">
        <f t="shared" si="289"/>
        <v>-4.0504037456468023E-3</v>
      </c>
      <c r="AG311" s="11">
        <f t="shared" si="290"/>
        <v>2.9673830763510267E-4</v>
      </c>
      <c r="AH311" s="11">
        <f t="shared" si="291"/>
        <v>9.7937136394747881E-3</v>
      </c>
      <c r="AI311" s="1">
        <f t="shared" si="255"/>
        <v>841678.84207403997</v>
      </c>
      <c r="AJ311" s="1">
        <f t="shared" si="256"/>
        <v>375648.89055965393</v>
      </c>
      <c r="AK311" s="1">
        <f t="shared" si="257"/>
        <v>128670.19785293881</v>
      </c>
      <c r="AL311" s="10">
        <f t="shared" si="292"/>
        <v>99.374004764934384</v>
      </c>
      <c r="AM311" s="10">
        <f t="shared" si="293"/>
        <v>24.836912228893947</v>
      </c>
      <c r="AN311" s="10">
        <f t="shared" si="294"/>
        <v>7.7070958052502059</v>
      </c>
      <c r="AO311" s="7">
        <f t="shared" si="295"/>
        <v>1.5895964785472853E-3</v>
      </c>
      <c r="AP311" s="7">
        <f t="shared" si="296"/>
        <v>2.0024723124092117E-3</v>
      </c>
      <c r="AQ311" s="7">
        <f t="shared" si="297"/>
        <v>1.8164950478693337E-3</v>
      </c>
      <c r="AR311" s="1">
        <f t="shared" si="303"/>
        <v>430272.01090742403</v>
      </c>
      <c r="AS311" s="1">
        <f t="shared" si="301"/>
        <v>193123.80095180246</v>
      </c>
      <c r="AT311" s="1">
        <f t="shared" si="302"/>
        <v>65982.275847858662</v>
      </c>
      <c r="AU311" s="1">
        <f t="shared" si="258"/>
        <v>86054.402181484809</v>
      </c>
      <c r="AV311" s="1">
        <f t="shared" si="259"/>
        <v>38624.760190360495</v>
      </c>
      <c r="AW311" s="1">
        <f t="shared" si="260"/>
        <v>13196.455169571733</v>
      </c>
      <c r="AX311">
        <v>0.2</v>
      </c>
      <c r="AY311">
        <v>0.2</v>
      </c>
      <c r="AZ311">
        <v>0.2</v>
      </c>
      <c r="BA311">
        <f t="shared" si="304"/>
        <v>0.19999999999999998</v>
      </c>
      <c r="BB311">
        <f t="shared" si="310"/>
        <v>4.000000000000001E-3</v>
      </c>
      <c r="BC311">
        <f t="shared" si="305"/>
        <v>4.000000000000001E-3</v>
      </c>
      <c r="BD311">
        <f t="shared" si="306"/>
        <v>4.000000000000001E-3</v>
      </c>
      <c r="BE311">
        <f t="shared" si="307"/>
        <v>1721.0880436296966</v>
      </c>
      <c r="BF311">
        <f t="shared" si="308"/>
        <v>772.49520380721003</v>
      </c>
      <c r="BG311">
        <f t="shared" si="309"/>
        <v>263.92910339143469</v>
      </c>
      <c r="BH311">
        <f t="shared" si="311"/>
        <v>6716.7415293827398</v>
      </c>
      <c r="BI311">
        <f t="shared" si="312"/>
        <v>606.30273249772006</v>
      </c>
      <c r="BJ311">
        <f t="shared" si="313"/>
        <v>32.532815596033267</v>
      </c>
      <c r="BK311" s="7">
        <f t="shared" si="314"/>
        <v>3.2219060196946064E-2</v>
      </c>
      <c r="BL311" s="8">
        <f>BL$3*temperature!$I421+BL$4*temperature!$I421^2</f>
        <v>-106.31512024078913</v>
      </c>
      <c r="BM311" s="8">
        <f>BM$3*temperature!$I421+BM$4*temperature!$I421^2</f>
        <v>-84.816611525365943</v>
      </c>
      <c r="BN311" s="8">
        <f>BN$3*temperature!$I421+BN$4*temperature!$I421^2</f>
        <v>-68.34061164189032</v>
      </c>
      <c r="BO311" s="8"/>
      <c r="BP311" s="8"/>
      <c r="BQ311" s="8"/>
    </row>
    <row r="312" spans="1:69" x14ac:dyDescent="0.3">
      <c r="A312">
        <f t="shared" si="261"/>
        <v>2266</v>
      </c>
      <c r="B312" s="4">
        <f t="shared" si="262"/>
        <v>1165.4056198559249</v>
      </c>
      <c r="C312" s="4">
        <f t="shared" si="263"/>
        <v>2964.1696317503447</v>
      </c>
      <c r="D312" s="4">
        <f t="shared" si="264"/>
        <v>4369.955512999265</v>
      </c>
      <c r="E312" s="11">
        <f t="shared" si="265"/>
        <v>8.1446218677358315E-9</v>
      </c>
      <c r="F312" s="11">
        <f t="shared" si="266"/>
        <v>1.6045451220973685E-8</v>
      </c>
      <c r="G312" s="11">
        <f t="shared" si="267"/>
        <v>3.2756217896607561E-8</v>
      </c>
      <c r="H312" s="4">
        <f t="shared" si="268"/>
        <v>431142.14376234158</v>
      </c>
      <c r="I312" s="4">
        <f t="shared" si="269"/>
        <v>193615.7317450539</v>
      </c>
      <c r="J312" s="4">
        <f t="shared" si="270"/>
        <v>66134.7486371173</v>
      </c>
      <c r="K312" s="4">
        <f t="shared" si="271"/>
        <v>369950.28719326254</v>
      </c>
      <c r="L312" s="4">
        <f t="shared" si="272"/>
        <v>65318.708373219393</v>
      </c>
      <c r="M312" s="4">
        <f t="shared" si="273"/>
        <v>15133.963821916926</v>
      </c>
      <c r="N312" s="11">
        <f t="shared" si="274"/>
        <v>2.0222773533253857E-3</v>
      </c>
      <c r="O312" s="11">
        <f t="shared" si="275"/>
        <v>2.5472141920117597E-3</v>
      </c>
      <c r="P312" s="11">
        <f t="shared" si="276"/>
        <v>2.3107815087499706E-3</v>
      </c>
      <c r="Q312" s="4">
        <f t="shared" si="277"/>
        <v>3827.3106376829419</v>
      </c>
      <c r="R312" s="4">
        <f t="shared" si="278"/>
        <v>5036.5222971983967</v>
      </c>
      <c r="S312" s="4">
        <f t="shared" si="279"/>
        <v>3545.1388693045269</v>
      </c>
      <c r="T312" s="4">
        <f t="shared" si="280"/>
        <v>8.8771434039922337</v>
      </c>
      <c r="U312" s="4">
        <f t="shared" si="281"/>
        <v>26.012980721165288</v>
      </c>
      <c r="V312" s="4">
        <f t="shared" si="282"/>
        <v>53.60478330017969</v>
      </c>
      <c r="W312" s="11">
        <f t="shared" si="283"/>
        <v>-1.0734613539272964E-2</v>
      </c>
      <c r="X312" s="11">
        <f t="shared" si="284"/>
        <v>-1.217998157191269E-2</v>
      </c>
      <c r="Y312" s="11">
        <f t="shared" si="285"/>
        <v>-9.7425357312937999E-3</v>
      </c>
      <c r="Z312" s="4">
        <f t="shared" si="298"/>
        <v>2529.7689316986116</v>
      </c>
      <c r="AA312" s="4">
        <f t="shared" si="299"/>
        <v>12622.021703538265</v>
      </c>
      <c r="AB312" s="4">
        <f t="shared" si="300"/>
        <v>81312.805042336928</v>
      </c>
      <c r="AC312" s="12">
        <f t="shared" si="286"/>
        <v>0.81900650187542245</v>
      </c>
      <c r="AD312" s="12">
        <f t="shared" si="287"/>
        <v>3.1023503344823173</v>
      </c>
      <c r="AE312" s="12">
        <f t="shared" si="288"/>
        <v>28.456812022878005</v>
      </c>
      <c r="AF312" s="11">
        <f t="shared" si="289"/>
        <v>-4.0504037456468023E-3</v>
      </c>
      <c r="AG312" s="11">
        <f t="shared" si="290"/>
        <v>2.9673830763510267E-4</v>
      </c>
      <c r="AH312" s="11">
        <f t="shared" si="291"/>
        <v>9.7937136394747881E-3</v>
      </c>
      <c r="AI312" s="1">
        <f t="shared" si="255"/>
        <v>843565.36004812084</v>
      </c>
      <c r="AJ312" s="1">
        <f t="shared" si="256"/>
        <v>376708.761694049</v>
      </c>
      <c r="AK312" s="1">
        <f t="shared" si="257"/>
        <v>128999.63323721668</v>
      </c>
      <c r="AL312" s="10">
        <f t="shared" si="292"/>
        <v>99.530389687287524</v>
      </c>
      <c r="AM312" s="10">
        <f t="shared" si="293"/>
        <v>24.886150105667404</v>
      </c>
      <c r="AN312" s="10">
        <f t="shared" si="294"/>
        <v>7.7209557076002611</v>
      </c>
      <c r="AO312" s="7">
        <f t="shared" si="295"/>
        <v>1.5737005137618125E-3</v>
      </c>
      <c r="AP312" s="7">
        <f t="shared" si="296"/>
        <v>1.9824475892851194E-3</v>
      </c>
      <c r="AQ312" s="7">
        <f t="shared" si="297"/>
        <v>1.7983300973906404E-3</v>
      </c>
      <c r="AR312" s="1">
        <f t="shared" si="303"/>
        <v>431142.14376234158</v>
      </c>
      <c r="AS312" s="1">
        <f t="shared" si="301"/>
        <v>193615.7317450539</v>
      </c>
      <c r="AT312" s="1">
        <f t="shared" si="302"/>
        <v>66134.7486371173</v>
      </c>
      <c r="AU312" s="1">
        <f t="shared" si="258"/>
        <v>86228.428752468317</v>
      </c>
      <c r="AV312" s="1">
        <f t="shared" si="259"/>
        <v>38723.146349010778</v>
      </c>
      <c r="AW312" s="1">
        <f t="shared" si="260"/>
        <v>13226.94972742346</v>
      </c>
      <c r="AX312">
        <v>0.2</v>
      </c>
      <c r="AY312">
        <v>0.2</v>
      </c>
      <c r="AZ312">
        <v>0.2</v>
      </c>
      <c r="BA312">
        <f t="shared" si="304"/>
        <v>0.20000000000000004</v>
      </c>
      <c r="BB312">
        <f t="shared" si="310"/>
        <v>4.000000000000001E-3</v>
      </c>
      <c r="BC312">
        <f t="shared" si="305"/>
        <v>4.000000000000001E-3</v>
      </c>
      <c r="BD312">
        <f t="shared" si="306"/>
        <v>4.000000000000001E-3</v>
      </c>
      <c r="BE312">
        <f t="shared" si="307"/>
        <v>1724.5685750493667</v>
      </c>
      <c r="BF312">
        <f t="shared" si="308"/>
        <v>774.4629269802158</v>
      </c>
      <c r="BG312">
        <f t="shared" si="309"/>
        <v>264.53899454846925</v>
      </c>
      <c r="BH312">
        <f t="shared" si="311"/>
        <v>6817.0991960574293</v>
      </c>
      <c r="BI312">
        <f t="shared" si="312"/>
        <v>613.58072832588664</v>
      </c>
      <c r="BJ312">
        <f t="shared" si="313"/>
        <v>32.533497572827848</v>
      </c>
      <c r="BK312" s="7">
        <f t="shared" si="314"/>
        <v>3.2196936907732593E-2</v>
      </c>
      <c r="BL312" s="8">
        <f>BL$3*temperature!$I422+BL$4*temperature!$I422^2</f>
        <v>-106.93611503180301</v>
      </c>
      <c r="BM312" s="8">
        <f>BM$3*temperature!$I422+BM$4*temperature!$I422^2</f>
        <v>-85.290290116649004</v>
      </c>
      <c r="BN312" s="8">
        <f>BN$3*temperature!$I422+BN$4*temperature!$I422^2</f>
        <v>-68.70436334463416</v>
      </c>
      <c r="BO312" s="8"/>
      <c r="BP312" s="8"/>
      <c r="BQ312" s="8"/>
    </row>
    <row r="313" spans="1:69" x14ac:dyDescent="0.3">
      <c r="A313">
        <f t="shared" si="261"/>
        <v>2267</v>
      </c>
      <c r="B313" s="4">
        <f t="shared" si="262"/>
        <v>1165.4056288731235</v>
      </c>
      <c r="C313" s="4">
        <f t="shared" si="263"/>
        <v>2964.1696769337123</v>
      </c>
      <c r="D313" s="4">
        <f t="shared" si="264"/>
        <v>4369.9556489853194</v>
      </c>
      <c r="E313" s="11">
        <f t="shared" si="265"/>
        <v>7.7373907743490388E-9</v>
      </c>
      <c r="F313" s="11">
        <f t="shared" si="266"/>
        <v>1.5243178659925E-8</v>
      </c>
      <c r="G313" s="11">
        <f t="shared" si="267"/>
        <v>3.1118407001777183E-8</v>
      </c>
      <c r="H313" s="4">
        <f t="shared" si="268"/>
        <v>432005.3214442748</v>
      </c>
      <c r="I313" s="4">
        <f t="shared" si="269"/>
        <v>194103.98657097082</v>
      </c>
      <c r="J313" s="4">
        <f t="shared" si="270"/>
        <v>66286.046243666293</v>
      </c>
      <c r="K313" s="4">
        <f t="shared" si="271"/>
        <v>370690.95149471494</v>
      </c>
      <c r="L313" s="4">
        <f t="shared" si="272"/>
        <v>65483.426296891965</v>
      </c>
      <c r="M313" s="4">
        <f t="shared" si="273"/>
        <v>15168.585580281018</v>
      </c>
      <c r="N313" s="11">
        <f t="shared" si="274"/>
        <v>2.002064404576176E-3</v>
      </c>
      <c r="O313" s="11">
        <f t="shared" si="275"/>
        <v>2.5217572082321116E-3</v>
      </c>
      <c r="P313" s="11">
        <f t="shared" si="276"/>
        <v>2.2876860795684184E-3</v>
      </c>
      <c r="Q313" s="4">
        <f t="shared" si="277"/>
        <v>3793.806234623165</v>
      </c>
      <c r="R313" s="4">
        <f t="shared" si="278"/>
        <v>4987.7238143057502</v>
      </c>
      <c r="S313" s="4">
        <f t="shared" si="279"/>
        <v>3518.631487962823</v>
      </c>
      <c r="T313" s="4">
        <f t="shared" si="280"/>
        <v>8.7818507002176709</v>
      </c>
      <c r="U313" s="4">
        <f t="shared" si="281"/>
        <v>25.696143095350976</v>
      </c>
      <c r="V313" s="4">
        <f t="shared" si="282"/>
        <v>53.082536783509426</v>
      </c>
      <c r="W313" s="11">
        <f t="shared" si="283"/>
        <v>-1.0734613539272964E-2</v>
      </c>
      <c r="X313" s="11">
        <f t="shared" si="284"/>
        <v>-1.217998157191269E-2</v>
      </c>
      <c r="Y313" s="11">
        <f t="shared" si="285"/>
        <v>-9.7425357312937999E-3</v>
      </c>
      <c r="Z313" s="4">
        <f t="shared" si="298"/>
        <v>2497.5167460628954</v>
      </c>
      <c r="AA313" s="4">
        <f t="shared" si="299"/>
        <v>12503.754548962541</v>
      </c>
      <c r="AB313" s="4">
        <f t="shared" si="300"/>
        <v>81497.098434875064</v>
      </c>
      <c r="AC313" s="12">
        <f t="shared" si="286"/>
        <v>0.81568919487251712</v>
      </c>
      <c r="AD313" s="12">
        <f t="shared" si="287"/>
        <v>3.1032709206702629</v>
      </c>
      <c r="AE313" s="12">
        <f t="shared" si="288"/>
        <v>28.735509890922437</v>
      </c>
      <c r="AF313" s="11">
        <f t="shared" si="289"/>
        <v>-4.0504037456468023E-3</v>
      </c>
      <c r="AG313" s="11">
        <f t="shared" si="290"/>
        <v>2.9673830763510267E-4</v>
      </c>
      <c r="AH313" s="11">
        <f t="shared" si="291"/>
        <v>9.7937136394747881E-3</v>
      </c>
      <c r="AI313" s="1">
        <f t="shared" ref="AI313:AI346" si="315">(1-$AI$5)*AI312+AU312</f>
        <v>845437.25279577705</v>
      </c>
      <c r="AJ313" s="1">
        <f t="shared" ref="AJ313:AJ346" si="316">(1-$AI$5)*AJ312+AV312</f>
        <v>377761.03187365487</v>
      </c>
      <c r="AK313" s="1">
        <f t="shared" ref="AK313:AK346" si="317">(1-$AI$5)*AK312+AW312</f>
        <v>129326.61964091848</v>
      </c>
      <c r="AL313" s="10">
        <f t="shared" si="292"/>
        <v>99.685454402419467</v>
      </c>
      <c r="AM313" s="10">
        <f t="shared" si="293"/>
        <v>24.934992239068137</v>
      </c>
      <c r="AN313" s="10">
        <f t="shared" si="294"/>
        <v>7.7347016863595632</v>
      </c>
      <c r="AO313" s="7">
        <f t="shared" si="295"/>
        <v>1.5579635086241943E-3</v>
      </c>
      <c r="AP313" s="7">
        <f t="shared" si="296"/>
        <v>1.9626231133922684E-3</v>
      </c>
      <c r="AQ313" s="7">
        <f t="shared" si="297"/>
        <v>1.7803467964167339E-3</v>
      </c>
      <c r="AR313" s="1">
        <f t="shared" si="303"/>
        <v>432005.3214442748</v>
      </c>
      <c r="AS313" s="1">
        <f t="shared" si="301"/>
        <v>194103.98657097082</v>
      </c>
      <c r="AT313" s="1">
        <f t="shared" si="302"/>
        <v>66286.046243666293</v>
      </c>
      <c r="AU313" s="1">
        <f t="shared" ref="AU313:AU346" si="318">$AU$5*AR313</f>
        <v>86401.064288854963</v>
      </c>
      <c r="AV313" s="1">
        <f t="shared" ref="AV313:AV346" si="319">$AU$5*AS313</f>
        <v>38820.797314194169</v>
      </c>
      <c r="AW313" s="1">
        <f t="shared" ref="AW313:AW346" si="320">$AU$5*AT313</f>
        <v>13257.209248733259</v>
      </c>
      <c r="AX313">
        <v>0.2</v>
      </c>
      <c r="AY313">
        <v>0.2</v>
      </c>
      <c r="AZ313">
        <v>0.2</v>
      </c>
      <c r="BA313">
        <f t="shared" si="304"/>
        <v>0.20000000000000004</v>
      </c>
      <c r="BB313">
        <f t="shared" si="310"/>
        <v>4.000000000000001E-3</v>
      </c>
      <c r="BC313">
        <f t="shared" si="305"/>
        <v>4.000000000000001E-3</v>
      </c>
      <c r="BD313">
        <f t="shared" si="306"/>
        <v>4.000000000000001E-3</v>
      </c>
      <c r="BE313">
        <f t="shared" si="307"/>
        <v>1728.0212857770996</v>
      </c>
      <c r="BF313">
        <f t="shared" si="308"/>
        <v>776.4159462838835</v>
      </c>
      <c r="BG313">
        <f t="shared" si="309"/>
        <v>265.14418497466522</v>
      </c>
      <c r="BH313">
        <f t="shared" si="311"/>
        <v>6918.9577547424478</v>
      </c>
      <c r="BI313">
        <f t="shared" si="312"/>
        <v>620.94624718005537</v>
      </c>
      <c r="BJ313">
        <f t="shared" si="313"/>
        <v>32.534187114225162</v>
      </c>
      <c r="BK313" s="7">
        <f t="shared" si="314"/>
        <v>3.2175033527287206E-2</v>
      </c>
      <c r="BL313" s="8">
        <f>BL$3*temperature!$I423+BL$4*temperature!$I423^2</f>
        <v>-107.55651626900053</v>
      </c>
      <c r="BM313" s="8">
        <f>BM$3*temperature!$I423+BM$4*temperature!$I423^2</f>
        <v>-85.763474179592635</v>
      </c>
      <c r="BN313" s="8">
        <f>BN$3*temperature!$I423+BN$4*temperature!$I423^2</f>
        <v>-69.06769928173793</v>
      </c>
      <c r="BO313" s="8"/>
      <c r="BP313" s="8"/>
      <c r="BQ313" s="8"/>
    </row>
    <row r="314" spans="1:69" x14ac:dyDescent="0.3">
      <c r="A314">
        <f t="shared" ref="A314:A346" si="321">1+A313</f>
        <v>2268</v>
      </c>
      <c r="B314" s="4">
        <f t="shared" ref="B314:B346" si="322">B313*(1+E314)</f>
        <v>1165.4056374394625</v>
      </c>
      <c r="C314" s="4">
        <f t="shared" ref="C314:C346" si="323">C313*(1+F314)</f>
        <v>2964.1697198579118</v>
      </c>
      <c r="D314" s="4">
        <f t="shared" ref="D314:D346" si="324">D313*(1+G314)</f>
        <v>4369.955778172075</v>
      </c>
      <c r="E314" s="11">
        <f t="shared" ref="E314:E346" si="325">E313*$E$5</f>
        <v>7.3505212356315861E-9</v>
      </c>
      <c r="F314" s="11">
        <f t="shared" ref="F314:F346" si="326">F313*$E$5</f>
        <v>1.4481019726928749E-8</v>
      </c>
      <c r="G314" s="11">
        <f t="shared" ref="G314:G346" si="327">G313*$E$5</f>
        <v>2.9562486651688323E-8</v>
      </c>
      <c r="H314" s="4">
        <f t="shared" ref="H314:H346" si="328">AR314</f>
        <v>432861.58224323706</v>
      </c>
      <c r="I314" s="4">
        <f t="shared" ref="I314:I346" si="329">AS314</f>
        <v>194588.5805732201</v>
      </c>
      <c r="J314" s="4">
        <f t="shared" ref="J314:J346" si="330">AT314</f>
        <v>66436.174262660308</v>
      </c>
      <c r="K314" s="4">
        <f t="shared" ref="K314:K346" si="331">H314/B314*1000</f>
        <v>371425.68075634714</v>
      </c>
      <c r="L314" s="4">
        <f t="shared" ref="L314:L346" si="332">I314/C314*1000</f>
        <v>65646.909240590903</v>
      </c>
      <c r="M314" s="4">
        <f t="shared" ref="M314:M346" si="333">J314/D314*1000</f>
        <v>15202.939717264175</v>
      </c>
      <c r="N314" s="11">
        <f t="shared" ref="N314:N346" si="334">K314/K313-1</f>
        <v>1.9820534023546887E-3</v>
      </c>
      <c r="O314" s="11">
        <f t="shared" ref="O314:O346" si="335">L314/L313-1</f>
        <v>2.4965545168289527E-3</v>
      </c>
      <c r="P314" s="11">
        <f t="shared" ref="P314:P346" si="336">M314/M313-1</f>
        <v>2.2648213837297426E-3</v>
      </c>
      <c r="Q314" s="4">
        <f t="shared" ref="Q314:Q346" si="337">T314*H314/1000</f>
        <v>3760.5200258370237</v>
      </c>
      <c r="R314" s="4">
        <f t="shared" ref="R314:R346" si="338">U314*I314/1000</f>
        <v>4939.2739594588047</v>
      </c>
      <c r="S314" s="4">
        <f t="shared" ref="S314:S346" si="339">V314*J314/1000</f>
        <v>3492.2426310737642</v>
      </c>
      <c r="T314" s="4">
        <f t="shared" ref="T314:T346" si="340">T313*(1+W314)</f>
        <v>8.6875809267912398</v>
      </c>
      <c r="U314" s="4">
        <f t="shared" ref="U314:U346" si="341">U313*(1+X314)</f>
        <v>25.383164545980371</v>
      </c>
      <c r="V314" s="4">
        <f t="shared" ref="V314:V346" si="342">V313*(1+Y314)</f>
        <v>52.565378272188369</v>
      </c>
      <c r="W314" s="11">
        <f t="shared" ref="W314:W346" si="343">T$5-1</f>
        <v>-1.0734613539272964E-2</v>
      </c>
      <c r="X314" s="11">
        <f t="shared" ref="X314:X346" si="344">U$5-1</f>
        <v>-1.217998157191269E-2</v>
      </c>
      <c r="Y314" s="11">
        <f t="shared" ref="Y314:Y346" si="345">V$5-1</f>
        <v>-9.7425357312937999E-3</v>
      </c>
      <c r="Z314" s="4">
        <f t="shared" si="298"/>
        <v>2465.6260066036084</v>
      </c>
      <c r="AA314" s="4">
        <f t="shared" si="299"/>
        <v>12386.281012347799</v>
      </c>
      <c r="AB314" s="4">
        <f t="shared" si="300"/>
        <v>81679.927262634243</v>
      </c>
      <c r="AC314" s="12">
        <f t="shared" ref="AC314:AC346" si="346">AC313*(1+AF314)</f>
        <v>0.8123853243023218</v>
      </c>
      <c r="AD314" s="12">
        <f t="shared" ref="AD314:AD346" si="347">AD313*(1+AG314)</f>
        <v>3.1041917800313956</v>
      </c>
      <c r="AE314" s="12">
        <f t="shared" ref="AE314:AE346" si="348">AE313*(1+AH314)</f>
        <v>29.016937246078427</v>
      </c>
      <c r="AF314" s="11">
        <f t="shared" ref="AF314:AF346" si="349">AC$5-1</f>
        <v>-4.0504037456468023E-3</v>
      </c>
      <c r="AG314" s="11">
        <f t="shared" ref="AG314:AG346" si="350">AD$5-1</f>
        <v>2.9673830763510267E-4</v>
      </c>
      <c r="AH314" s="11">
        <f t="shared" ref="AH314:AH346" si="351">AE$5-1</f>
        <v>9.7937136394747881E-3</v>
      </c>
      <c r="AI314" s="1">
        <f t="shared" si="315"/>
        <v>847294.59180505434</v>
      </c>
      <c r="AJ314" s="1">
        <f t="shared" si="316"/>
        <v>378805.72600048356</v>
      </c>
      <c r="AK314" s="1">
        <f t="shared" si="317"/>
        <v>129651.16692555988</v>
      </c>
      <c r="AL314" s="10">
        <f t="shared" ref="AL314:AL346" si="352">AL313*(1+AO314)</f>
        <v>99.839207639716065</v>
      </c>
      <c r="AM314" s="10">
        <f t="shared" ref="AM314:AM346" si="353">AM313*(1+AP314)</f>
        <v>24.983440851247785</v>
      </c>
      <c r="AN314" s="10">
        <f t="shared" ref="AN314:AN346" si="354">AN313*(1+AQ314)</f>
        <v>7.7483344332144268</v>
      </c>
      <c r="AO314" s="7">
        <f t="shared" ref="AO314:AO346" si="355">AO$5*AO313</f>
        <v>1.5423838735379523E-3</v>
      </c>
      <c r="AP314" s="7">
        <f t="shared" ref="AP314:AP346" si="356">AP$5*AP313</f>
        <v>1.9429968822583456E-3</v>
      </c>
      <c r="AQ314" s="7">
        <f t="shared" ref="AQ314:AQ346" si="357">AQ$5*AQ313</f>
        <v>1.7625433284525665E-3</v>
      </c>
      <c r="AR314" s="1">
        <f t="shared" si="303"/>
        <v>432861.58224323706</v>
      </c>
      <c r="AS314" s="1">
        <f t="shared" si="301"/>
        <v>194588.5805732201</v>
      </c>
      <c r="AT314" s="1">
        <f t="shared" si="302"/>
        <v>66436.174262660308</v>
      </c>
      <c r="AU314" s="1">
        <f t="shared" si="318"/>
        <v>86572.316448647412</v>
      </c>
      <c r="AV314" s="1">
        <f t="shared" si="319"/>
        <v>38917.716114644019</v>
      </c>
      <c r="AW314" s="1">
        <f t="shared" si="320"/>
        <v>13287.234852532063</v>
      </c>
      <c r="AX314">
        <v>0.2</v>
      </c>
      <c r="AY314">
        <v>0.2</v>
      </c>
      <c r="AZ314">
        <v>0.2</v>
      </c>
      <c r="BA314">
        <f t="shared" si="304"/>
        <v>0.2</v>
      </c>
      <c r="BB314">
        <f t="shared" si="310"/>
        <v>4.000000000000001E-3</v>
      </c>
      <c r="BC314">
        <f t="shared" si="305"/>
        <v>4.000000000000001E-3</v>
      </c>
      <c r="BD314">
        <f t="shared" si="306"/>
        <v>4.000000000000001E-3</v>
      </c>
      <c r="BE314">
        <f t="shared" si="307"/>
        <v>1731.4463289729485</v>
      </c>
      <c r="BF314">
        <f t="shared" si="308"/>
        <v>778.35432229288062</v>
      </c>
      <c r="BG314">
        <f t="shared" si="309"/>
        <v>265.74469705064132</v>
      </c>
      <c r="BH314">
        <f t="shared" si="311"/>
        <v>7022.3396587141378</v>
      </c>
      <c r="BI314">
        <f t="shared" si="312"/>
        <v>628.4003418919242</v>
      </c>
      <c r="BJ314">
        <f t="shared" si="313"/>
        <v>32.534884145545796</v>
      </c>
      <c r="BK314" s="7">
        <f t="shared" si="314"/>
        <v>3.2153347882632993E-2</v>
      </c>
      <c r="BL314" s="8">
        <f>BL$3*temperature!$I424+BL$4*temperature!$I424^2</f>
        <v>-108.17632045913064</v>
      </c>
      <c r="BM314" s="8">
        <f>BM$3*temperature!$I424+BM$4*temperature!$I424^2</f>
        <v>-86.236161518273008</v>
      </c>
      <c r="BN314" s="8">
        <f>BN$3*temperature!$I424+BN$4*temperature!$I424^2</f>
        <v>-69.430618170712677</v>
      </c>
      <c r="BO314" s="8"/>
      <c r="BP314" s="8"/>
      <c r="BQ314" s="8"/>
    </row>
    <row r="315" spans="1:69" x14ac:dyDescent="0.3">
      <c r="A315">
        <f t="shared" si="321"/>
        <v>2269</v>
      </c>
      <c r="B315" s="4">
        <f t="shared" si="322"/>
        <v>1165.4056455774842</v>
      </c>
      <c r="C315" s="4">
        <f t="shared" si="323"/>
        <v>2964.1697606359016</v>
      </c>
      <c r="D315" s="4">
        <f t="shared" si="324"/>
        <v>4369.9559008994966</v>
      </c>
      <c r="E315" s="11">
        <f t="shared" si="325"/>
        <v>6.9829951738500065E-9</v>
      </c>
      <c r="F315" s="11">
        <f t="shared" si="326"/>
        <v>1.3756968740582312E-8</v>
      </c>
      <c r="G315" s="11">
        <f t="shared" si="327"/>
        <v>2.8084362319103905E-8</v>
      </c>
      <c r="H315" s="4">
        <f t="shared" si="328"/>
        <v>433710.96459173213</v>
      </c>
      <c r="I315" s="4">
        <f t="shared" si="329"/>
        <v>195069.52908908055</v>
      </c>
      <c r="J315" s="4">
        <f t="shared" si="330"/>
        <v>66585.138333846029</v>
      </c>
      <c r="K315" s="4">
        <f t="shared" si="331"/>
        <v>372154.50794973521</v>
      </c>
      <c r="L315" s="4">
        <f t="shared" si="332"/>
        <v>65809.162376459979</v>
      </c>
      <c r="M315" s="4">
        <f t="shared" si="333"/>
        <v>15237.027522438013</v>
      </c>
      <c r="N315" s="11">
        <f t="shared" si="334"/>
        <v>1.9622423304277437E-3</v>
      </c>
      <c r="O315" s="11">
        <f t="shared" si="335"/>
        <v>2.4716035796052971E-3</v>
      </c>
      <c r="P315" s="11">
        <f t="shared" si="336"/>
        <v>2.2421851173382024E-3</v>
      </c>
      <c r="Q315" s="4">
        <f t="shared" si="337"/>
        <v>3727.4521629938768</v>
      </c>
      <c r="R315" s="4">
        <f t="shared" si="338"/>
        <v>4891.1729958122178</v>
      </c>
      <c r="S315" s="4">
        <f t="shared" si="339"/>
        <v>3465.9733977175597</v>
      </c>
      <c r="T315" s="4">
        <f t="shared" si="340"/>
        <v>8.5943231029509768</v>
      </c>
      <c r="U315" s="4">
        <f t="shared" si="341"/>
        <v>25.073998069573502</v>
      </c>
      <c r="V315" s="4">
        <f t="shared" si="342"/>
        <v>52.0532581961426</v>
      </c>
      <c r="W315" s="11">
        <f t="shared" si="343"/>
        <v>-1.0734613539272964E-2</v>
      </c>
      <c r="X315" s="11">
        <f t="shared" si="344"/>
        <v>-1.217998157191269E-2</v>
      </c>
      <c r="Y315" s="11">
        <f t="shared" si="345"/>
        <v>-9.7425357312937999E-3</v>
      </c>
      <c r="Z315" s="4">
        <f t="shared" si="298"/>
        <v>2434.0938660868628</v>
      </c>
      <c r="AA315" s="4">
        <f t="shared" si="299"/>
        <v>12269.602680492406</v>
      </c>
      <c r="AB315" s="4">
        <f t="shared" si="300"/>
        <v>81861.298613127816</v>
      </c>
      <c r="AC315" s="12">
        <f t="shared" si="346"/>
        <v>0.80909483574185914</v>
      </c>
      <c r="AD315" s="12">
        <f t="shared" si="347"/>
        <v>3.1051129126467769</v>
      </c>
      <c r="AE315" s="12">
        <f t="shared" si="348"/>
        <v>29.301120820161131</v>
      </c>
      <c r="AF315" s="11">
        <f t="shared" si="349"/>
        <v>-4.0504037456468023E-3</v>
      </c>
      <c r="AG315" s="11">
        <f t="shared" si="350"/>
        <v>2.9673830763510267E-4</v>
      </c>
      <c r="AH315" s="11">
        <f t="shared" si="351"/>
        <v>9.7937136394747881E-3</v>
      </c>
      <c r="AI315" s="1">
        <f t="shared" si="315"/>
        <v>849137.44907319639</v>
      </c>
      <c r="AJ315" s="1">
        <f t="shared" si="316"/>
        <v>379842.86951507925</v>
      </c>
      <c r="AK315" s="1">
        <f t="shared" si="317"/>
        <v>129973.28508553596</v>
      </c>
      <c r="AL315" s="10">
        <f t="shared" si="352"/>
        <v>99.991658119688282</v>
      </c>
      <c r="AM315" s="10">
        <f t="shared" si="353"/>
        <v>25.031498171453027</v>
      </c>
      <c r="AN315" s="10">
        <f t="shared" si="354"/>
        <v>7.7618546406246898</v>
      </c>
      <c r="AO315" s="7">
        <f t="shared" si="355"/>
        <v>1.5269600348025727E-3</v>
      </c>
      <c r="AP315" s="7">
        <f t="shared" si="356"/>
        <v>1.9235669134357622E-3</v>
      </c>
      <c r="AQ315" s="7">
        <f t="shared" si="357"/>
        <v>1.7449178951680407E-3</v>
      </c>
      <c r="AR315" s="1">
        <f t="shared" si="303"/>
        <v>433710.96459173213</v>
      </c>
      <c r="AS315" s="1">
        <f t="shared" si="301"/>
        <v>195069.52908908055</v>
      </c>
      <c r="AT315" s="1">
        <f t="shared" si="302"/>
        <v>66585.138333846029</v>
      </c>
      <c r="AU315" s="1">
        <f t="shared" si="318"/>
        <v>86742.192918346438</v>
      </c>
      <c r="AV315" s="1">
        <f t="shared" si="319"/>
        <v>39013.905817816114</v>
      </c>
      <c r="AW315" s="1">
        <f t="shared" si="320"/>
        <v>13317.027666769207</v>
      </c>
      <c r="AX315">
        <v>0.2</v>
      </c>
      <c r="AY315">
        <v>0.2</v>
      </c>
      <c r="AZ315">
        <v>0.2</v>
      </c>
      <c r="BA315">
        <f t="shared" si="304"/>
        <v>0.19999999999999998</v>
      </c>
      <c r="BB315">
        <f t="shared" si="310"/>
        <v>4.000000000000001E-3</v>
      </c>
      <c r="BC315">
        <f t="shared" si="305"/>
        <v>4.000000000000001E-3</v>
      </c>
      <c r="BD315">
        <f t="shared" si="306"/>
        <v>4.000000000000001E-3</v>
      </c>
      <c r="BE315">
        <f t="shared" si="307"/>
        <v>1734.843858366929</v>
      </c>
      <c r="BF315">
        <f t="shared" si="308"/>
        <v>780.27811635632236</v>
      </c>
      <c r="BG315">
        <f t="shared" si="309"/>
        <v>266.34055333538419</v>
      </c>
      <c r="BH315">
        <f t="shared" si="311"/>
        <v>7127.2676971818128</v>
      </c>
      <c r="BI315">
        <f t="shared" si="312"/>
        <v>635.94407795852771</v>
      </c>
      <c r="BJ315">
        <f t="shared" si="313"/>
        <v>32.535588592858218</v>
      </c>
      <c r="BK315" s="7">
        <f t="shared" si="314"/>
        <v>3.2131877822001192E-2</v>
      </c>
      <c r="BL315" s="8">
        <f>BL$3*temperature!$I425+BL$4*temperature!$I425^2</f>
        <v>-108.79552425077426</v>
      </c>
      <c r="BM315" s="8">
        <f>BM$3*temperature!$I425+BM$4*temperature!$I425^2</f>
        <v>-86.708350038922305</v>
      </c>
      <c r="BN315" s="8">
        <f>BN$3*temperature!$I425+BN$4*temperature!$I425^2</f>
        <v>-69.79311880232234</v>
      </c>
      <c r="BO315" s="8"/>
      <c r="BP315" s="8"/>
      <c r="BQ315" s="8"/>
    </row>
    <row r="316" spans="1:69" x14ac:dyDescent="0.3">
      <c r="A316">
        <f t="shared" si="321"/>
        <v>2270</v>
      </c>
      <c r="B316" s="4">
        <f t="shared" si="322"/>
        <v>1165.4056533086052</v>
      </c>
      <c r="C316" s="4">
        <f t="shared" si="323"/>
        <v>2964.1697993749926</v>
      </c>
      <c r="D316" s="4">
        <f t="shared" si="324"/>
        <v>4369.95601749055</v>
      </c>
      <c r="E316" s="11">
        <f t="shared" si="325"/>
        <v>6.6338454151575061E-9</v>
      </c>
      <c r="F316" s="11">
        <f t="shared" si="326"/>
        <v>1.3069120303553195E-8</v>
      </c>
      <c r="G316" s="11">
        <f t="shared" si="327"/>
        <v>2.6680144203148707E-8</v>
      </c>
      <c r="H316" s="4">
        <f t="shared" si="328"/>
        <v>434553.50705548719</v>
      </c>
      <c r="I316" s="4">
        <f t="shared" si="329"/>
        <v>195546.84764288354</v>
      </c>
      <c r="J316" s="4">
        <f t="shared" si="330"/>
        <v>66732.944139703352</v>
      </c>
      <c r="K316" s="4">
        <f t="shared" si="331"/>
        <v>372877.4661610598</v>
      </c>
      <c r="L316" s="4">
        <f t="shared" si="332"/>
        <v>65970.190939842723</v>
      </c>
      <c r="M316" s="4">
        <f t="shared" si="333"/>
        <v>15270.85029519926</v>
      </c>
      <c r="N316" s="11">
        <f t="shared" si="334"/>
        <v>1.9426291926638584E-3</v>
      </c>
      <c r="O316" s="11">
        <f t="shared" si="335"/>
        <v>2.4469018836859036E-3</v>
      </c>
      <c r="P316" s="11">
        <f t="shared" si="336"/>
        <v>2.2197749995160887E-3</v>
      </c>
      <c r="Q316" s="4">
        <f t="shared" si="337"/>
        <v>3694.6027564808678</v>
      </c>
      <c r="R316" s="4">
        <f t="shared" si="338"/>
        <v>4843.421109870199</v>
      </c>
      <c r="S316" s="4">
        <f t="shared" si="339"/>
        <v>3439.8248449558496</v>
      </c>
      <c r="T316" s="4">
        <f t="shared" si="340"/>
        <v>8.5020663658091529</v>
      </c>
      <c r="U316" s="4">
        <f t="shared" si="341"/>
        <v>24.768597235151923</v>
      </c>
      <c r="V316" s="4">
        <f t="shared" si="342"/>
        <v>51.546127468236421</v>
      </c>
      <c r="W316" s="11">
        <f t="shared" si="343"/>
        <v>-1.0734613539272964E-2</v>
      </c>
      <c r="X316" s="11">
        <f t="shared" si="344"/>
        <v>-1.217998157191269E-2</v>
      </c>
      <c r="Y316" s="11">
        <f t="shared" si="345"/>
        <v>-9.7425357312937999E-3</v>
      </c>
      <c r="Z316" s="4">
        <f t="shared" si="298"/>
        <v>2402.917468491924</v>
      </c>
      <c r="AA316" s="4">
        <f t="shared" si="299"/>
        <v>12153.720946552043</v>
      </c>
      <c r="AB316" s="4">
        <f t="shared" si="300"/>
        <v>82041.219627575076</v>
      </c>
      <c r="AC316" s="12">
        <f t="shared" si="346"/>
        <v>0.80581767498858681</v>
      </c>
      <c r="AD316" s="12">
        <f t="shared" si="347"/>
        <v>3.1060343185974917</v>
      </c>
      <c r="AE316" s="12">
        <f t="shared" si="348"/>
        <v>29.588087606789443</v>
      </c>
      <c r="AF316" s="11">
        <f t="shared" si="349"/>
        <v>-4.0504037456468023E-3</v>
      </c>
      <c r="AG316" s="11">
        <f t="shared" si="350"/>
        <v>2.9673830763510267E-4</v>
      </c>
      <c r="AH316" s="11">
        <f t="shared" si="351"/>
        <v>9.7937136394747881E-3</v>
      </c>
      <c r="AI316" s="1">
        <f t="shared" si="315"/>
        <v>850965.89708422311</v>
      </c>
      <c r="AJ316" s="1">
        <f t="shared" si="316"/>
        <v>380872.48838138743</v>
      </c>
      <c r="AK316" s="1">
        <f t="shared" si="317"/>
        <v>130292.98424375158</v>
      </c>
      <c r="AL316" s="10">
        <f t="shared" si="352"/>
        <v>100.14281455279307</v>
      </c>
      <c r="AM316" s="10">
        <f t="shared" si="353"/>
        <v>25.079166435512601</v>
      </c>
      <c r="AN316" s="10">
        <f t="shared" si="354"/>
        <v>7.775263001696187</v>
      </c>
      <c r="AO316" s="7">
        <f t="shared" si="355"/>
        <v>1.511690434454547E-3</v>
      </c>
      <c r="AP316" s="7">
        <f t="shared" si="356"/>
        <v>1.9043312443014046E-3</v>
      </c>
      <c r="AQ316" s="7">
        <f t="shared" si="357"/>
        <v>1.7274687162163603E-3</v>
      </c>
      <c r="AR316" s="1">
        <f t="shared" si="303"/>
        <v>434553.50705548719</v>
      </c>
      <c r="AS316" s="1">
        <f t="shared" si="301"/>
        <v>195546.84764288354</v>
      </c>
      <c r="AT316" s="1">
        <f t="shared" si="302"/>
        <v>66732.944139703352</v>
      </c>
      <c r="AU316" s="1">
        <f t="shared" si="318"/>
        <v>86910.701411097441</v>
      </c>
      <c r="AV316" s="1">
        <f t="shared" si="319"/>
        <v>39109.36952857671</v>
      </c>
      <c r="AW316" s="1">
        <f t="shared" si="320"/>
        <v>13346.588827940672</v>
      </c>
      <c r="AX316">
        <v>0.2</v>
      </c>
      <c r="AY316">
        <v>0.2</v>
      </c>
      <c r="AZ316">
        <v>0.2</v>
      </c>
      <c r="BA316">
        <f t="shared" si="304"/>
        <v>0.2</v>
      </c>
      <c r="BB316">
        <f t="shared" si="310"/>
        <v>4.000000000000001E-3</v>
      </c>
      <c r="BC316">
        <f t="shared" si="305"/>
        <v>4.000000000000001E-3</v>
      </c>
      <c r="BD316">
        <f t="shared" si="306"/>
        <v>4.000000000000001E-3</v>
      </c>
      <c r="BE316">
        <f t="shared" si="307"/>
        <v>1738.2140282219491</v>
      </c>
      <c r="BF316">
        <f t="shared" si="308"/>
        <v>782.18739057153437</v>
      </c>
      <c r="BG316">
        <f t="shared" si="309"/>
        <v>266.93177655881345</v>
      </c>
      <c r="BH316">
        <f t="shared" si="311"/>
        <v>7233.7650003137887</v>
      </c>
      <c r="BI316">
        <f t="shared" si="312"/>
        <v>643.57853369460281</v>
      </c>
      <c r="BJ316">
        <f t="shared" si="313"/>
        <v>32.536300382971682</v>
      </c>
      <c r="BK316" s="7">
        <f t="shared" si="314"/>
        <v>3.2110621214626905E-2</v>
      </c>
      <c r="BL316" s="8">
        <f>BL$3*temperature!$I426+BL$4*temperature!$I426^2</f>
        <v>-109.41412443040306</v>
      </c>
      <c r="BM316" s="8">
        <f>BM$3*temperature!$I426+BM$4*temperature!$I426^2</f>
        <v>-87.180037746999176</v>
      </c>
      <c r="BN316" s="8">
        <f>BN$3*temperature!$I426+BN$4*temperature!$I426^2</f>
        <v>-70.155200038399997</v>
      </c>
      <c r="BO316" s="8"/>
      <c r="BP316" s="8"/>
      <c r="BQ316" s="8"/>
    </row>
    <row r="317" spans="1:69" x14ac:dyDescent="0.3">
      <c r="A317">
        <f t="shared" si="321"/>
        <v>2271</v>
      </c>
      <c r="B317" s="4">
        <f t="shared" si="322"/>
        <v>1165.4056606531703</v>
      </c>
      <c r="C317" s="4">
        <f t="shared" si="323"/>
        <v>2964.1698361771296</v>
      </c>
      <c r="D317" s="4">
        <f t="shared" si="324"/>
        <v>4369.9561282520535</v>
      </c>
      <c r="E317" s="11">
        <f t="shared" si="325"/>
        <v>6.3021531443996307E-9</v>
      </c>
      <c r="F317" s="11">
        <f t="shared" si="326"/>
        <v>1.2415664288375536E-8</v>
      </c>
      <c r="G317" s="11">
        <f t="shared" si="327"/>
        <v>2.534613699299127E-8</v>
      </c>
      <c r="H317" s="4">
        <f t="shared" si="328"/>
        <v>435389.24832437211</v>
      </c>
      <c r="I317" s="4">
        <f t="shared" si="329"/>
        <v>196020.55193955268</v>
      </c>
      <c r="J317" s="4">
        <f t="shared" si="330"/>
        <v>66879.597403617503</v>
      </c>
      <c r="K317" s="4">
        <f t="shared" si="331"/>
        <v>373594.58858330175</v>
      </c>
      <c r="L317" s="4">
        <f t="shared" si="332"/>
        <v>66130.000227098688</v>
      </c>
      <c r="M317" s="4">
        <f t="shared" si="333"/>
        <v>15304.409344349366</v>
      </c>
      <c r="N317" s="11">
        <f t="shared" si="334"/>
        <v>1.9232120128498398E-3</v>
      </c>
      <c r="O317" s="11">
        <f t="shared" si="335"/>
        <v>2.4224469412510441E-3</v>
      </c>
      <c r="P317" s="11">
        <f t="shared" si="336"/>
        <v>2.1975887721625842E-3</v>
      </c>
      <c r="Q317" s="4">
        <f t="shared" si="337"/>
        <v>3661.9718763474157</v>
      </c>
      <c r="R317" s="4">
        <f t="shared" si="338"/>
        <v>4796.018413326382</v>
      </c>
      <c r="S317" s="4">
        <f t="shared" si="339"/>
        <v>3413.7979885288837</v>
      </c>
      <c r="T317" s="4">
        <f t="shared" si="340"/>
        <v>8.4107999690869413</v>
      </c>
      <c r="U317" s="4">
        <f t="shared" si="341"/>
        <v>24.466916177265645</v>
      </c>
      <c r="V317" s="4">
        <f t="shared" si="342"/>
        <v>51.043937479567305</v>
      </c>
      <c r="W317" s="11">
        <f t="shared" si="343"/>
        <v>-1.0734613539272964E-2</v>
      </c>
      <c r="X317" s="11">
        <f t="shared" si="344"/>
        <v>-1.217998157191269E-2</v>
      </c>
      <c r="Y317" s="11">
        <f t="shared" si="345"/>
        <v>-9.7425357312937999E-3</v>
      </c>
      <c r="Z317" s="4">
        <f t="shared" si="298"/>
        <v>2372.0939500710465</v>
      </c>
      <c r="AA317" s="4">
        <f t="shared" si="299"/>
        <v>12038.63701438385</v>
      </c>
      <c r="AB317" s="4">
        <f t="shared" si="300"/>
        <v>82219.697498598995</v>
      </c>
      <c r="AC317" s="12">
        <f t="shared" si="346"/>
        <v>0.80255378805950461</v>
      </c>
      <c r="AD317" s="12">
        <f t="shared" si="347"/>
        <v>3.1069559979646488</v>
      </c>
      <c r="AE317" s="12">
        <f t="shared" si="348"/>
        <v>29.87786486395003</v>
      </c>
      <c r="AF317" s="11">
        <f t="shared" si="349"/>
        <v>-4.0504037456468023E-3</v>
      </c>
      <c r="AG317" s="11">
        <f t="shared" si="350"/>
        <v>2.9673830763510267E-4</v>
      </c>
      <c r="AH317" s="11">
        <f t="shared" si="351"/>
        <v>9.7937136394747881E-3</v>
      </c>
      <c r="AI317" s="1">
        <f t="shared" si="315"/>
        <v>852780.00878689822</v>
      </c>
      <c r="AJ317" s="1">
        <f t="shared" si="316"/>
        <v>381894.60907182546</v>
      </c>
      <c r="AK317" s="1">
        <f t="shared" si="317"/>
        <v>130610.2746473171</v>
      </c>
      <c r="AL317" s="10">
        <f t="shared" si="352"/>
        <v>100.2926856382835</v>
      </c>
      <c r="AM317" s="10">
        <f t="shared" si="353"/>
        <v>25.126447885334542</v>
      </c>
      <c r="AN317" s="10">
        <f t="shared" si="354"/>
        <v>7.7885602100560147</v>
      </c>
      <c r="AO317" s="7">
        <f t="shared" si="355"/>
        <v>1.4965735301100014E-3</v>
      </c>
      <c r="AP317" s="7">
        <f t="shared" si="356"/>
        <v>1.8852879318583906E-3</v>
      </c>
      <c r="AQ317" s="7">
        <f t="shared" si="357"/>
        <v>1.7101940290541967E-3</v>
      </c>
      <c r="AR317" s="1">
        <f t="shared" si="303"/>
        <v>435389.24832437211</v>
      </c>
      <c r="AS317" s="1">
        <f t="shared" si="301"/>
        <v>196020.55193955268</v>
      </c>
      <c r="AT317" s="1">
        <f t="shared" si="302"/>
        <v>66879.597403617503</v>
      </c>
      <c r="AU317" s="1">
        <f t="shared" si="318"/>
        <v>87077.849664874433</v>
      </c>
      <c r="AV317" s="1">
        <f t="shared" si="319"/>
        <v>39204.110387910536</v>
      </c>
      <c r="AW317" s="1">
        <f t="shared" si="320"/>
        <v>13375.919480723502</v>
      </c>
      <c r="AX317">
        <v>0.2</v>
      </c>
      <c r="AY317">
        <v>0.2</v>
      </c>
      <c r="AZ317">
        <v>0.2</v>
      </c>
      <c r="BA317">
        <f t="shared" si="304"/>
        <v>0.20000000000000004</v>
      </c>
      <c r="BB317">
        <f t="shared" si="310"/>
        <v>4.000000000000001E-3</v>
      </c>
      <c r="BC317">
        <f t="shared" si="305"/>
        <v>4.000000000000001E-3</v>
      </c>
      <c r="BD317">
        <f t="shared" si="306"/>
        <v>4.000000000000001E-3</v>
      </c>
      <c r="BE317">
        <f t="shared" si="307"/>
        <v>1741.5569932974888</v>
      </c>
      <c r="BF317">
        <f t="shared" si="308"/>
        <v>784.08220775821087</v>
      </c>
      <c r="BG317">
        <f t="shared" si="309"/>
        <v>267.5183896144701</v>
      </c>
      <c r="BH317">
        <f t="shared" si="311"/>
        <v>7341.855044338894</v>
      </c>
      <c r="BI317">
        <f t="shared" si="312"/>
        <v>651.30480038677456</v>
      </c>
      <c r="BJ317">
        <f t="shared" si="313"/>
        <v>32.537019443428207</v>
      </c>
      <c r="BK317" s="7">
        <f t="shared" si="314"/>
        <v>3.2089575950551258E-2</v>
      </c>
      <c r="BL317" s="8">
        <f>BL$3*temperature!$I427+BL$4*temperature!$I427^2</f>
        <v>-110.03211791851794</v>
      </c>
      <c r="BM317" s="8">
        <f>BM$3*temperature!$I427+BM$4*temperature!$I427^2</f>
        <v>-87.651222744319639</v>
      </c>
      <c r="BN317" s="8">
        <f>BN$3*temperature!$I427+BN$4*temperature!$I427^2</f>
        <v>-70.516860809710522</v>
      </c>
      <c r="BO317" s="8"/>
      <c r="BP317" s="8"/>
      <c r="BQ317" s="8"/>
    </row>
    <row r="318" spans="1:69" x14ac:dyDescent="0.3">
      <c r="A318">
        <f t="shared" si="321"/>
        <v>2272</v>
      </c>
      <c r="B318" s="4">
        <f t="shared" si="322"/>
        <v>1165.4056676305072</v>
      </c>
      <c r="C318" s="4">
        <f t="shared" si="323"/>
        <v>2964.1698711391605</v>
      </c>
      <c r="D318" s="4">
        <f t="shared" si="324"/>
        <v>4369.9562334754846</v>
      </c>
      <c r="E318" s="11">
        <f t="shared" si="325"/>
        <v>5.987045487179649E-9</v>
      </c>
      <c r="F318" s="11">
        <f t="shared" si="326"/>
        <v>1.1794881073956759E-8</v>
      </c>
      <c r="G318" s="11">
        <f t="shared" si="327"/>
        <v>2.4078830143341707E-8</v>
      </c>
      <c r="H318" s="4">
        <f t="shared" si="328"/>
        <v>436218.22720349405</v>
      </c>
      <c r="I318" s="4">
        <f t="shared" si="329"/>
        <v>196490.65785824653</v>
      </c>
      <c r="J318" s="4">
        <f t="shared" si="330"/>
        <v>67025.103888081998</v>
      </c>
      <c r="K318" s="4">
        <f t="shared" si="331"/>
        <v>374305.90850858763</v>
      </c>
      <c r="L318" s="4">
        <f t="shared" si="332"/>
        <v>66288.595593454695</v>
      </c>
      <c r="M318" s="4">
        <f t="shared" si="333"/>
        <v>15337.705987681262</v>
      </c>
      <c r="N318" s="11">
        <f t="shared" si="334"/>
        <v>1.9039888344829503E-3</v>
      </c>
      <c r="O318" s="11">
        <f t="shared" si="335"/>
        <v>2.3982362892993603E-3</v>
      </c>
      <c r="P318" s="11">
        <f t="shared" si="336"/>
        <v>2.1756241997139547E-3</v>
      </c>
      <c r="Q318" s="4">
        <f t="shared" si="337"/>
        <v>3629.5595532372581</v>
      </c>
      <c r="R318" s="4">
        <f t="shared" si="338"/>
        <v>4748.9649448797272</v>
      </c>
      <c r="S318" s="4">
        <f t="shared" si="339"/>
        <v>3387.8938035479096</v>
      </c>
      <c r="T318" s="4">
        <f t="shared" si="340"/>
        <v>8.3205132818626648</v>
      </c>
      <c r="U318" s="4">
        <f t="shared" si="341"/>
        <v>24.168909589105017</v>
      </c>
      <c r="V318" s="4">
        <f t="shared" si="342"/>
        <v>50.546640094806691</v>
      </c>
      <c r="W318" s="11">
        <f t="shared" si="343"/>
        <v>-1.0734613539272964E-2</v>
      </c>
      <c r="X318" s="11">
        <f t="shared" si="344"/>
        <v>-1.217998157191269E-2</v>
      </c>
      <c r="Y318" s="11">
        <f t="shared" si="345"/>
        <v>-9.7425357312937999E-3</v>
      </c>
      <c r="Z318" s="4">
        <f t="shared" ref="Z318:Z346" si="358">Q317*AC318*(1-AX317)</f>
        <v>2341.6204403803695</v>
      </c>
      <c r="AA318" s="4">
        <f t="shared" ref="AA318:AA346" si="359">R317*AD318*(1-AY317)</f>
        <v>11924.351902839024</v>
      </c>
      <c r="AB318" s="4">
        <f t="shared" ref="AB318:AB346" si="360">S317*AE318*(1-AZ317)</f>
        <v>82396.739467962892</v>
      </c>
      <c r="AC318" s="12">
        <f t="shared" si="346"/>
        <v>0.79930312119026536</v>
      </c>
      <c r="AD318" s="12">
        <f t="shared" si="347"/>
        <v>3.1078779508293817</v>
      </c>
      <c r="AE318" s="12">
        <f t="shared" si="348"/>
        <v>30.170480116586482</v>
      </c>
      <c r="AF318" s="11">
        <f t="shared" si="349"/>
        <v>-4.0504037456468023E-3</v>
      </c>
      <c r="AG318" s="11">
        <f t="shared" si="350"/>
        <v>2.9673830763510267E-4</v>
      </c>
      <c r="AH318" s="11">
        <f t="shared" si="351"/>
        <v>9.7937136394747881E-3</v>
      </c>
      <c r="AI318" s="1">
        <f t="shared" si="315"/>
        <v>854579.8575730829</v>
      </c>
      <c r="AJ318" s="1">
        <f t="shared" si="316"/>
        <v>382909.25855255348</v>
      </c>
      <c r="AK318" s="1">
        <f t="shared" si="317"/>
        <v>130925.16666330889</v>
      </c>
      <c r="AL318" s="10">
        <f t="shared" si="352"/>
        <v>100.4412800630875</v>
      </c>
      <c r="AM318" s="10">
        <f t="shared" si="353"/>
        <v>25.17334476841355</v>
      </c>
      <c r="AN318" s="10">
        <f t="shared" si="354"/>
        <v>7.8017469597305205</v>
      </c>
      <c r="AO318" s="7">
        <f t="shared" si="355"/>
        <v>1.4816077948089014E-3</v>
      </c>
      <c r="AP318" s="7">
        <f t="shared" si="356"/>
        <v>1.8664350525398068E-3</v>
      </c>
      <c r="AQ318" s="7">
        <f t="shared" si="357"/>
        <v>1.6930920887636548E-3</v>
      </c>
      <c r="AR318" s="1">
        <f t="shared" si="303"/>
        <v>436218.22720349405</v>
      </c>
      <c r="AS318" s="1">
        <f t="shared" ref="AS318:AS346" si="361">AM318*AJ318^$AR$5*C318^(1-$AR$5)*(1-BC317)</f>
        <v>196490.65785824653</v>
      </c>
      <c r="AT318" s="1">
        <f t="shared" ref="AT318:AT346" si="362">AN318*AK318^$AR$5*D318^(1-$AR$5)*(1-BD317)</f>
        <v>67025.103888081998</v>
      </c>
      <c r="AU318" s="1">
        <f t="shared" si="318"/>
        <v>87243.64544069882</v>
      </c>
      <c r="AV318" s="1">
        <f t="shared" si="319"/>
        <v>39298.131571649312</v>
      </c>
      <c r="AW318" s="1">
        <f t="shared" si="320"/>
        <v>13405.020777616401</v>
      </c>
      <c r="AX318">
        <v>0.2</v>
      </c>
      <c r="AY318">
        <v>0.2</v>
      </c>
      <c r="AZ318">
        <v>0.2</v>
      </c>
      <c r="BA318">
        <f t="shared" si="304"/>
        <v>0.19999999999999998</v>
      </c>
      <c r="BB318">
        <f t="shared" si="310"/>
        <v>4.000000000000001E-3</v>
      </c>
      <c r="BC318">
        <f t="shared" si="305"/>
        <v>4.000000000000001E-3</v>
      </c>
      <c r="BD318">
        <f t="shared" si="306"/>
        <v>4.000000000000001E-3</v>
      </c>
      <c r="BE318">
        <f t="shared" si="307"/>
        <v>1744.8729088139767</v>
      </c>
      <c r="BF318">
        <f t="shared" si="308"/>
        <v>785.96263143298631</v>
      </c>
      <c r="BG318">
        <f t="shared" si="309"/>
        <v>268.10041555232806</v>
      </c>
      <c r="BH318">
        <f t="shared" si="311"/>
        <v>7451.5616567241004</v>
      </c>
      <c r="BI318">
        <f t="shared" si="312"/>
        <v>659.12398244961173</v>
      </c>
      <c r="BJ318">
        <f t="shared" si="313"/>
        <v>32.537745702494647</v>
      </c>
      <c r="BK318" s="7">
        <f t="shared" si="314"/>
        <v>3.2068739940423557E-2</v>
      </c>
      <c r="BL318" s="8">
        <f>BL$3*temperature!$I428+BL$4*temperature!$I428^2</f>
        <v>-110.64950176586659</v>
      </c>
      <c r="BM318" s="8">
        <f>BM$3*temperature!$I428+BM$4*temperature!$I428^2</f>
        <v>-88.121903226247696</v>
      </c>
      <c r="BN318" s="8">
        <f>BN$3*temperature!$I428+BN$4*temperature!$I428^2</f>
        <v>-70.878100113858437</v>
      </c>
      <c r="BO318" s="8"/>
      <c r="BP318" s="8"/>
      <c r="BQ318" s="8"/>
    </row>
    <row r="319" spans="1:69" x14ac:dyDescent="0.3">
      <c r="A319">
        <f t="shared" si="321"/>
        <v>2273</v>
      </c>
      <c r="B319" s="4">
        <f t="shared" si="322"/>
        <v>1165.4056742589771</v>
      </c>
      <c r="C319" s="4">
        <f t="shared" si="323"/>
        <v>2964.1699043530903</v>
      </c>
      <c r="D319" s="4">
        <f t="shared" si="324"/>
        <v>4369.9563334377472</v>
      </c>
      <c r="E319" s="11">
        <f t="shared" si="325"/>
        <v>5.6876932128206659E-9</v>
      </c>
      <c r="F319" s="11">
        <f t="shared" si="326"/>
        <v>1.120513702025892E-8</v>
      </c>
      <c r="G319" s="11">
        <f t="shared" si="327"/>
        <v>2.2874888636174622E-8</v>
      </c>
      <c r="H319" s="4">
        <f t="shared" si="328"/>
        <v>437040.48260447173</v>
      </c>
      <c r="I319" s="4">
        <f t="shared" si="329"/>
        <v>196957.18144610009</v>
      </c>
      <c r="J319" s="4">
        <f t="shared" si="330"/>
        <v>67169.469392934407</v>
      </c>
      <c r="K319" s="4">
        <f t="shared" si="331"/>
        <v>375011.45932069008</v>
      </c>
      <c r="L319" s="4">
        <f t="shared" si="332"/>
        <v>66445.982450889453</v>
      </c>
      <c r="M319" s="4">
        <f t="shared" si="333"/>
        <v>15370.741551573739</v>
      </c>
      <c r="N319" s="11">
        <f t="shared" si="334"/>
        <v>1.8849577205812817E-3</v>
      </c>
      <c r="O319" s="11">
        <f t="shared" si="335"/>
        <v>2.3742674893885152E-3</v>
      </c>
      <c r="P319" s="11">
        <f t="shared" si="336"/>
        <v>2.1538790689434872E-3</v>
      </c>
      <c r="Q319" s="4">
        <f t="shared" si="337"/>
        <v>3597.3657793081193</v>
      </c>
      <c r="R319" s="4">
        <f t="shared" si="338"/>
        <v>4702.2606720262866</v>
      </c>
      <c r="S319" s="4">
        <f t="shared" si="339"/>
        <v>3362.1132251827357</v>
      </c>
      <c r="T319" s="4">
        <f t="shared" si="340"/>
        <v>8.2311957873334816</v>
      </c>
      <c r="U319" s="4">
        <f t="shared" si="341"/>
        <v>23.874532715696493</v>
      </c>
      <c r="V319" s="4">
        <f t="shared" si="342"/>
        <v>50.05418764758619</v>
      </c>
      <c r="W319" s="11">
        <f t="shared" si="343"/>
        <v>-1.0734613539272964E-2</v>
      </c>
      <c r="X319" s="11">
        <f t="shared" si="344"/>
        <v>-1.217998157191269E-2</v>
      </c>
      <c r="Y319" s="11">
        <f t="shared" si="345"/>
        <v>-9.7425357312937999E-3</v>
      </c>
      <c r="Z319" s="4">
        <f t="shared" si="358"/>
        <v>2311.4940632822741</v>
      </c>
      <c r="AA319" s="4">
        <f t="shared" si="359"/>
        <v>11810.866450003707</v>
      </c>
      <c r="AB319" s="4">
        <f t="shared" si="360"/>
        <v>82572.352824345377</v>
      </c>
      <c r="AC319" s="12">
        <f t="shared" si="346"/>
        <v>0.79606562083428911</v>
      </c>
      <c r="AD319" s="12">
        <f t="shared" si="347"/>
        <v>3.1088001772728471</v>
      </c>
      <c r="AE319" s="12">
        <f t="shared" si="348"/>
        <v>30.465961159213798</v>
      </c>
      <c r="AF319" s="11">
        <f t="shared" si="349"/>
        <v>-4.0504037456468023E-3</v>
      </c>
      <c r="AG319" s="11">
        <f t="shared" si="350"/>
        <v>2.9673830763510267E-4</v>
      </c>
      <c r="AH319" s="11">
        <f t="shared" si="351"/>
        <v>9.7937136394747881E-3</v>
      </c>
      <c r="AI319" s="1">
        <f t="shared" si="315"/>
        <v>856365.51725647342</v>
      </c>
      <c r="AJ319" s="1">
        <f t="shared" si="316"/>
        <v>383916.46426894749</v>
      </c>
      <c r="AK319" s="1">
        <f t="shared" si="317"/>
        <v>131237.67077459439</v>
      </c>
      <c r="AL319" s="10">
        <f t="shared" si="352"/>
        <v>100.58860650071493</v>
      </c>
      <c r="AM319" s="10">
        <f t="shared" si="353"/>
        <v>25.219859337348332</v>
      </c>
      <c r="AN319" s="10">
        <f t="shared" si="354"/>
        <v>7.8148239450260153</v>
      </c>
      <c r="AO319" s="7">
        <f t="shared" si="355"/>
        <v>1.4667917168608123E-3</v>
      </c>
      <c r="AP319" s="7">
        <f t="shared" si="356"/>
        <v>1.8477707020144087E-3</v>
      </c>
      <c r="AQ319" s="7">
        <f t="shared" si="357"/>
        <v>1.6761611678760182E-3</v>
      </c>
      <c r="AR319" s="1">
        <f t="shared" ref="AR319:AR346" si="363">AL319*AI319^$AR$5*B319^(1-$AR$5)*(1-BB318)</f>
        <v>437040.48260447173</v>
      </c>
      <c r="AS319" s="1">
        <f t="shared" si="361"/>
        <v>196957.18144610009</v>
      </c>
      <c r="AT319" s="1">
        <f t="shared" si="362"/>
        <v>67169.469392934407</v>
      </c>
      <c r="AU319" s="1">
        <f t="shared" si="318"/>
        <v>87408.096520894353</v>
      </c>
      <c r="AV319" s="1">
        <f t="shared" si="319"/>
        <v>39391.436289220022</v>
      </c>
      <c r="AW319" s="1">
        <f t="shared" si="320"/>
        <v>13433.893878586881</v>
      </c>
      <c r="AX319">
        <v>0.2</v>
      </c>
      <c r="AY319">
        <v>0.2</v>
      </c>
      <c r="AZ319">
        <v>0.2</v>
      </c>
      <c r="BA319">
        <f t="shared" si="304"/>
        <v>0.2</v>
      </c>
      <c r="BB319">
        <f t="shared" si="310"/>
        <v>4.000000000000001E-3</v>
      </c>
      <c r="BC319">
        <f t="shared" si="305"/>
        <v>4.000000000000001E-3</v>
      </c>
      <c r="BD319">
        <f t="shared" si="306"/>
        <v>4.000000000000001E-3</v>
      </c>
      <c r="BE319">
        <f t="shared" si="307"/>
        <v>1748.1619304178873</v>
      </c>
      <c r="BF319">
        <f t="shared" si="308"/>
        <v>787.8287257844006</v>
      </c>
      <c r="BG319">
        <f t="shared" si="309"/>
        <v>268.67787757173767</v>
      </c>
      <c r="BH319">
        <f t="shared" si="311"/>
        <v>7562.909021429773</v>
      </c>
      <c r="BI319">
        <f t="shared" si="312"/>
        <v>667.03719758354669</v>
      </c>
      <c r="BJ319">
        <f t="shared" si="313"/>
        <v>32.538479089156041</v>
      </c>
      <c r="BK319" s="7">
        <f t="shared" si="314"/>
        <v>3.2048111115307892E-2</v>
      </c>
      <c r="BL319" s="8">
        <f>BL$3*temperature!$I429+BL$4*temperature!$I429^2</f>
        <v>-111.26627314973896</v>
      </c>
      <c r="BM319" s="8">
        <f>BM$3*temperature!$I429+BM$4*temperature!$I429^2</f>
        <v>-88.5920774789452</v>
      </c>
      <c r="BN319" s="8">
        <f>BN$3*temperature!$I429+BN$4*temperature!$I429^2</f>
        <v>-71.238917013241007</v>
      </c>
      <c r="BO319" s="8"/>
      <c r="BP319" s="8"/>
      <c r="BQ319" s="8"/>
    </row>
    <row r="320" spans="1:69" x14ac:dyDescent="0.3">
      <c r="A320">
        <f t="shared" si="321"/>
        <v>2274</v>
      </c>
      <c r="B320" s="4">
        <f t="shared" si="322"/>
        <v>1165.4056805560235</v>
      </c>
      <c r="C320" s="4">
        <f t="shared" si="323"/>
        <v>2964.1699359063236</v>
      </c>
      <c r="D320" s="4">
        <f t="shared" si="324"/>
        <v>4369.9564284018988</v>
      </c>
      <c r="E320" s="11">
        <f t="shared" si="325"/>
        <v>5.4033085521796321E-9</v>
      </c>
      <c r="F320" s="11">
        <f t="shared" si="326"/>
        <v>1.0644880169245973E-8</v>
      </c>
      <c r="G320" s="11">
        <f t="shared" si="327"/>
        <v>2.173114420436589E-8</v>
      </c>
      <c r="H320" s="4">
        <f t="shared" si="328"/>
        <v>437856.05353687966</v>
      </c>
      <c r="I320" s="4">
        <f t="shared" si="329"/>
        <v>197420.13891206789</v>
      </c>
      <c r="J320" s="4">
        <f t="shared" si="330"/>
        <v>67312.699753621695</v>
      </c>
      <c r="K320" s="4">
        <f t="shared" si="331"/>
        <v>375711.27448767482</v>
      </c>
      <c r="L320" s="4">
        <f t="shared" si="332"/>
        <v>66602.166266052751</v>
      </c>
      <c r="M320" s="4">
        <f t="shared" si="333"/>
        <v>15403.517370592655</v>
      </c>
      <c r="N320" s="11">
        <f t="shared" si="334"/>
        <v>1.866116753478364E-3</v>
      </c>
      <c r="O320" s="11">
        <f t="shared" si="335"/>
        <v>2.3505381273989379E-3</v>
      </c>
      <c r="P320" s="11">
        <f t="shared" si="336"/>
        <v>2.1323511887141322E-3</v>
      </c>
      <c r="Q320" s="4">
        <f t="shared" si="337"/>
        <v>3565.3905091389197</v>
      </c>
      <c r="R320" s="4">
        <f t="shared" si="338"/>
        <v>4655.9054928268079</v>
      </c>
      <c r="S320" s="4">
        <f t="shared" si="339"/>
        <v>3336.4571493441695</v>
      </c>
      <c r="T320" s="4">
        <f t="shared" si="340"/>
        <v>8.1428370815903648</v>
      </c>
      <c r="U320" s="4">
        <f t="shared" si="341"/>
        <v>23.583741347181284</v>
      </c>
      <c r="V320" s="4">
        <f t="shared" si="342"/>
        <v>49.566532935928699</v>
      </c>
      <c r="W320" s="11">
        <f t="shared" si="343"/>
        <v>-1.0734613539272964E-2</v>
      </c>
      <c r="X320" s="11">
        <f t="shared" si="344"/>
        <v>-1.217998157191269E-2</v>
      </c>
      <c r="Y320" s="11">
        <f t="shared" si="345"/>
        <v>-9.7425357312937999E-3</v>
      </c>
      <c r="Z320" s="4">
        <f t="shared" si="358"/>
        <v>2281.7119379197475</v>
      </c>
      <c r="AA320" s="4">
        <f t="shared" si="359"/>
        <v>11698.181317387616</v>
      </c>
      <c r="AB320" s="4">
        <f t="shared" si="360"/>
        <v>82746.544901156522</v>
      </c>
      <c r="AC320" s="12">
        <f t="shared" si="346"/>
        <v>0.79284123366188131</v>
      </c>
      <c r="AD320" s="12">
        <f t="shared" si="347"/>
        <v>3.1097226773762268</v>
      </c>
      <c r="AE320" s="12">
        <f t="shared" si="348"/>
        <v>30.764336058558499</v>
      </c>
      <c r="AF320" s="11">
        <f t="shared" si="349"/>
        <v>-4.0504037456468023E-3</v>
      </c>
      <c r="AG320" s="11">
        <f t="shared" si="350"/>
        <v>2.9673830763510267E-4</v>
      </c>
      <c r="AH320" s="11">
        <f t="shared" si="351"/>
        <v>9.7937136394747881E-3</v>
      </c>
      <c r="AI320" s="1">
        <f t="shared" si="315"/>
        <v>858137.06205172045</v>
      </c>
      <c r="AJ320" s="1">
        <f t="shared" si="316"/>
        <v>384916.25413127273</v>
      </c>
      <c r="AK320" s="1">
        <f t="shared" si="317"/>
        <v>131547.79757572184</v>
      </c>
      <c r="AL320" s="10">
        <f t="shared" si="352"/>
        <v>100.7346736101925</v>
      </c>
      <c r="AM320" s="10">
        <f t="shared" si="353"/>
        <v>25.265993849368886</v>
      </c>
      <c r="AN320" s="10">
        <f t="shared" si="354"/>
        <v>7.8277918604121517</v>
      </c>
      <c r="AO320" s="7">
        <f t="shared" si="355"/>
        <v>1.4521237996922042E-3</v>
      </c>
      <c r="AP320" s="7">
        <f t="shared" si="356"/>
        <v>1.8292929949942647E-3</v>
      </c>
      <c r="AQ320" s="7">
        <f t="shared" si="357"/>
        <v>1.6593995561972579E-3</v>
      </c>
      <c r="AR320" s="1">
        <f t="shared" si="363"/>
        <v>437856.05353687966</v>
      </c>
      <c r="AS320" s="1">
        <f t="shared" si="361"/>
        <v>197420.13891206789</v>
      </c>
      <c r="AT320" s="1">
        <f t="shared" si="362"/>
        <v>67312.699753621695</v>
      </c>
      <c r="AU320" s="1">
        <f t="shared" si="318"/>
        <v>87571.21070737594</v>
      </c>
      <c r="AV320" s="1">
        <f t="shared" si="319"/>
        <v>39484.027782413585</v>
      </c>
      <c r="AW320" s="1">
        <f t="shared" si="320"/>
        <v>13462.53995072434</v>
      </c>
      <c r="AX320">
        <v>0.2</v>
      </c>
      <c r="AY320">
        <v>0.2</v>
      </c>
      <c r="AZ320">
        <v>0.2</v>
      </c>
      <c r="BA320">
        <f t="shared" si="304"/>
        <v>0.19999999999999998</v>
      </c>
      <c r="BB320">
        <f t="shared" si="310"/>
        <v>4.000000000000001E-3</v>
      </c>
      <c r="BC320">
        <f t="shared" si="305"/>
        <v>4.000000000000001E-3</v>
      </c>
      <c r="BD320">
        <f t="shared" si="306"/>
        <v>4.000000000000001E-3</v>
      </c>
      <c r="BE320">
        <f t="shared" si="307"/>
        <v>1751.424214147519</v>
      </c>
      <c r="BF320">
        <f t="shared" si="308"/>
        <v>789.68055564827182</v>
      </c>
      <c r="BG320">
        <f t="shared" si="309"/>
        <v>269.25079901448686</v>
      </c>
      <c r="BH320">
        <f t="shared" si="311"/>
        <v>7675.9216842433862</v>
      </c>
      <c r="BI320">
        <f t="shared" si="312"/>
        <v>675.04557693470554</v>
      </c>
      <c r="BJ320">
        <f t="shared" si="313"/>
        <v>32.539219533107492</v>
      </c>
      <c r="BK320" s="7">
        <f t="shared" si="314"/>
        <v>3.2027687426484625E-2</v>
      </c>
      <c r="BL320" s="8">
        <f>BL$3*temperature!$I430+BL$4*temperature!$I430^2</f>
        <v>-111.88242937034022</v>
      </c>
      <c r="BM320" s="8">
        <f>BM$3*temperature!$I430+BM$4*temperature!$I430^2</f>
        <v>-89.061743876679898</v>
      </c>
      <c r="BN320" s="8">
        <f>BN$3*temperature!$I430+BN$4*temperature!$I430^2</f>
        <v>-71.599310633045619</v>
      </c>
      <c r="BO320" s="8"/>
      <c r="BP320" s="8"/>
      <c r="BQ320" s="8"/>
    </row>
    <row r="321" spans="1:69" x14ac:dyDescent="0.3">
      <c r="A321">
        <f t="shared" si="321"/>
        <v>2275</v>
      </c>
      <c r="B321" s="4">
        <f t="shared" si="322"/>
        <v>1165.4056865382177</v>
      </c>
      <c r="C321" s="4">
        <f t="shared" si="323"/>
        <v>2964.1699658818952</v>
      </c>
      <c r="D321" s="4">
        <f t="shared" si="324"/>
        <v>4369.9565186178443</v>
      </c>
      <c r="E321" s="11">
        <f t="shared" si="325"/>
        <v>5.1331431245706503E-9</v>
      </c>
      <c r="F321" s="11">
        <f t="shared" si="326"/>
        <v>1.0112636160783674E-8</v>
      </c>
      <c r="G321" s="11">
        <f t="shared" si="327"/>
        <v>2.0644586994147596E-8</v>
      </c>
      <c r="H321" s="4">
        <f t="shared" si="328"/>
        <v>438664.97909987072</v>
      </c>
      <c r="I321" s="4">
        <f t="shared" si="329"/>
        <v>197879.54662086541</v>
      </c>
      <c r="J321" s="4">
        <f t="shared" si="330"/>
        <v>67454.800839496937</v>
      </c>
      <c r="K321" s="4">
        <f t="shared" si="331"/>
        <v>376405.38755470148</v>
      </c>
      <c r="L321" s="4">
        <f t="shared" si="332"/>
        <v>66757.15255821796</v>
      </c>
      <c r="M321" s="4">
        <f t="shared" si="333"/>
        <v>15436.034787099425</v>
      </c>
      <c r="N321" s="11">
        <f t="shared" si="334"/>
        <v>1.8474640346450855E-3</v>
      </c>
      <c r="O321" s="11">
        <f t="shared" si="335"/>
        <v>2.3270458132862437E-3</v>
      </c>
      <c r="P321" s="11">
        <f t="shared" si="336"/>
        <v>2.111038389767339E-3</v>
      </c>
      <c r="Q321" s="4">
        <f t="shared" si="337"/>
        <v>3533.6336606246164</v>
      </c>
      <c r="R321" s="4">
        <f t="shared" si="338"/>
        <v>4609.8992376500628</v>
      </c>
      <c r="S321" s="4">
        <f t="shared" si="339"/>
        <v>3310.9264333612891</v>
      </c>
      <c r="T321" s="4">
        <f t="shared" si="340"/>
        <v>8.0554268724062315</v>
      </c>
      <c r="U321" s="4">
        <f t="shared" si="341"/>
        <v>23.296491812175862</v>
      </c>
      <c r="V321" s="4">
        <f t="shared" si="342"/>
        <v>49.083629217724059</v>
      </c>
      <c r="W321" s="11">
        <f t="shared" si="343"/>
        <v>-1.0734613539272964E-2</v>
      </c>
      <c r="X321" s="11">
        <f t="shared" si="344"/>
        <v>-1.217998157191269E-2</v>
      </c>
      <c r="Y321" s="11">
        <f t="shared" si="345"/>
        <v>-9.7425357312937999E-3</v>
      </c>
      <c r="Z321" s="4">
        <f t="shared" si="358"/>
        <v>2252.2711796631784</v>
      </c>
      <c r="AA321" s="4">
        <f t="shared" si="359"/>
        <v>11586.296994060242</v>
      </c>
      <c r="AB321" s="4">
        <f t="shared" si="360"/>
        <v>82919.323074391054</v>
      </c>
      <c r="AC321" s="12">
        <f t="shared" si="346"/>
        <v>0.78962990655935394</v>
      </c>
      <c r="AD321" s="12">
        <f t="shared" si="347"/>
        <v>3.110645451220726</v>
      </c>
      <c r="AE321" s="12">
        <f t="shared" si="348"/>
        <v>31.065633156224589</v>
      </c>
      <c r="AF321" s="11">
        <f t="shared" si="349"/>
        <v>-4.0504037456468023E-3</v>
      </c>
      <c r="AG321" s="11">
        <f t="shared" si="350"/>
        <v>2.9673830763510267E-4</v>
      </c>
      <c r="AH321" s="11">
        <f t="shared" si="351"/>
        <v>9.7937136394747881E-3</v>
      </c>
      <c r="AI321" s="1">
        <f t="shared" si="315"/>
        <v>859894.56655392435</v>
      </c>
      <c r="AJ321" s="1">
        <f t="shared" si="316"/>
        <v>385908.65650055907</v>
      </c>
      <c r="AK321" s="1">
        <f t="shared" si="317"/>
        <v>131855.55776887399</v>
      </c>
      <c r="AL321" s="10">
        <f t="shared" si="352"/>
        <v>100.87949003502605</v>
      </c>
      <c r="AM321" s="10">
        <f t="shared" si="353"/>
        <v>25.311750565873506</v>
      </c>
      <c r="AN321" s="10">
        <f t="shared" si="354"/>
        <v>7.840651400407932</v>
      </c>
      <c r="AO321" s="7">
        <f t="shared" si="355"/>
        <v>1.4376025616952821E-3</v>
      </c>
      <c r="AP321" s="7">
        <f t="shared" si="356"/>
        <v>1.811000065044322E-3</v>
      </c>
      <c r="AQ321" s="7">
        <f t="shared" si="357"/>
        <v>1.6428055606352854E-3</v>
      </c>
      <c r="AR321" s="1">
        <f t="shared" si="363"/>
        <v>438664.97909987072</v>
      </c>
      <c r="AS321" s="1">
        <f t="shared" si="361"/>
        <v>197879.54662086541</v>
      </c>
      <c r="AT321" s="1">
        <f t="shared" si="362"/>
        <v>67454.800839496937</v>
      </c>
      <c r="AU321" s="1">
        <f t="shared" si="318"/>
        <v>87732.995819974152</v>
      </c>
      <c r="AV321" s="1">
        <f t="shared" si="319"/>
        <v>39575.909324173088</v>
      </c>
      <c r="AW321" s="1">
        <f t="shared" si="320"/>
        <v>13490.960167899388</v>
      </c>
      <c r="AX321">
        <v>0.2</v>
      </c>
      <c r="AY321">
        <v>0.2</v>
      </c>
      <c r="AZ321">
        <v>0.2</v>
      </c>
      <c r="BA321">
        <f t="shared" si="304"/>
        <v>0.2</v>
      </c>
      <c r="BB321">
        <f t="shared" si="310"/>
        <v>4.000000000000001E-3</v>
      </c>
      <c r="BC321">
        <f t="shared" si="305"/>
        <v>4.000000000000001E-3</v>
      </c>
      <c r="BD321">
        <f t="shared" si="306"/>
        <v>4.000000000000001E-3</v>
      </c>
      <c r="BE321">
        <f t="shared" si="307"/>
        <v>1754.6599163994833</v>
      </c>
      <c r="BF321">
        <f t="shared" si="308"/>
        <v>791.51818648346182</v>
      </c>
      <c r="BG321">
        <f t="shared" si="309"/>
        <v>269.81920335798782</v>
      </c>
      <c r="BH321">
        <f t="shared" si="311"/>
        <v>7790.6245581932471</v>
      </c>
      <c r="BI321">
        <f t="shared" si="312"/>
        <v>683.15026525665326</v>
      </c>
      <c r="BJ321">
        <f t="shared" si="313"/>
        <v>32.539966964747116</v>
      </c>
      <c r="BK321" s="7">
        <f t="shared" si="314"/>
        <v>3.2007466845262317E-2</v>
      </c>
      <c r="BL321" s="8">
        <f>BL$3*temperature!$I431+BL$4*temperature!$I431^2</f>
        <v>-112.49796784723955</v>
      </c>
      <c r="BM321" s="8">
        <f>BM$3*temperature!$I431+BM$4*temperature!$I431^2</f>
        <v>-89.530900879191449</v>
      </c>
      <c r="BN321" s="8">
        <f>BN$3*temperature!$I431+BN$4*temperature!$I431^2</f>
        <v>-71.959280159291154</v>
      </c>
      <c r="BO321" s="8"/>
      <c r="BP321" s="8"/>
      <c r="BQ321" s="8"/>
    </row>
    <row r="322" spans="1:69" x14ac:dyDescent="0.3">
      <c r="A322">
        <f t="shared" si="321"/>
        <v>2276</v>
      </c>
      <c r="B322" s="4">
        <f t="shared" si="322"/>
        <v>1165.4056922213019</v>
      </c>
      <c r="C322" s="4">
        <f t="shared" si="323"/>
        <v>2964.1699943586887</v>
      </c>
      <c r="D322" s="4">
        <f t="shared" si="324"/>
        <v>4369.9566043229952</v>
      </c>
      <c r="E322" s="11">
        <f t="shared" si="325"/>
        <v>4.8764859683421175E-9</v>
      </c>
      <c r="F322" s="11">
        <f t="shared" si="326"/>
        <v>9.6070043527444895E-9</v>
      </c>
      <c r="G322" s="11">
        <f t="shared" si="327"/>
        <v>1.9612357644440214E-8</v>
      </c>
      <c r="H322" s="4">
        <f t="shared" si="328"/>
        <v>439467.29847396415</v>
      </c>
      <c r="I322" s="4">
        <f t="shared" si="329"/>
        <v>198335.42108701009</v>
      </c>
      <c r="J322" s="4">
        <f t="shared" si="330"/>
        <v>67595.77855214657</v>
      </c>
      <c r="K322" s="4">
        <f t="shared" si="331"/>
        <v>377093.83213696588</v>
      </c>
      <c r="L322" s="4">
        <f t="shared" si="332"/>
        <v>66910.946897268237</v>
      </c>
      <c r="M322" s="4">
        <f t="shared" si="333"/>
        <v>15468.295150866534</v>
      </c>
      <c r="N322" s="11">
        <f t="shared" si="334"/>
        <v>1.8289976844827471E-3</v>
      </c>
      <c r="O322" s="11">
        <f t="shared" si="335"/>
        <v>2.3037881808418703E-3</v>
      </c>
      <c r="P322" s="11">
        <f t="shared" si="336"/>
        <v>2.0899385245018998E-3</v>
      </c>
      <c r="Q322" s="4">
        <f t="shared" si="337"/>
        <v>3502.0951158586022</v>
      </c>
      <c r="R322" s="4">
        <f t="shared" si="338"/>
        <v>4564.2416708918881</v>
      </c>
      <c r="S322" s="4">
        <f t="shared" si="339"/>
        <v>3285.5218966534098</v>
      </c>
      <c r="T322" s="4">
        <f t="shared" si="340"/>
        <v>7.9689549780370763</v>
      </c>
      <c r="U322" s="4">
        <f t="shared" si="341"/>
        <v>23.012740971213347</v>
      </c>
      <c r="V322" s="4">
        <f t="shared" si="342"/>
        <v>48.605430206248805</v>
      </c>
      <c r="W322" s="11">
        <f t="shared" si="343"/>
        <v>-1.0734613539272964E-2</v>
      </c>
      <c r="X322" s="11">
        <f t="shared" si="344"/>
        <v>-1.217998157191269E-2</v>
      </c>
      <c r="Y322" s="11">
        <f t="shared" si="345"/>
        <v>-9.7425357312937999E-3</v>
      </c>
      <c r="Z322" s="4">
        <f t="shared" si="358"/>
        <v>2223.168901030127</v>
      </c>
      <c r="AA322" s="4">
        <f t="shared" si="359"/>
        <v>11475.213800734222</v>
      </c>
      <c r="AB322" s="4">
        <f t="shared" si="360"/>
        <v>83090.694760520506</v>
      </c>
      <c r="AC322" s="12">
        <f t="shared" si="346"/>
        <v>0.78643158662815116</v>
      </c>
      <c r="AD322" s="12">
        <f t="shared" si="347"/>
        <v>3.111568498887574</v>
      </c>
      <c r="AE322" s="12">
        <f t="shared" si="348"/>
        <v>31.369881071385628</v>
      </c>
      <c r="AF322" s="11">
        <f t="shared" si="349"/>
        <v>-4.0504037456468023E-3</v>
      </c>
      <c r="AG322" s="11">
        <f t="shared" si="350"/>
        <v>2.9673830763510267E-4</v>
      </c>
      <c r="AH322" s="11">
        <f t="shared" si="351"/>
        <v>9.7937136394747881E-3</v>
      </c>
      <c r="AI322" s="1">
        <f t="shared" si="315"/>
        <v>861638.10571850603</v>
      </c>
      <c r="AJ322" s="1">
        <f t="shared" si="316"/>
        <v>386893.70017467625</v>
      </c>
      <c r="AK322" s="1">
        <f t="shared" si="317"/>
        <v>132160.96215988597</v>
      </c>
      <c r="AL322" s="10">
        <f t="shared" si="352"/>
        <v>101.02306440218995</v>
      </c>
      <c r="AM322" s="10">
        <f t="shared" si="353"/>
        <v>25.35713175197548</v>
      </c>
      <c r="AN322" s="10">
        <f t="shared" si="354"/>
        <v>7.8534032594703289</v>
      </c>
      <c r="AO322" s="7">
        <f t="shared" si="355"/>
        <v>1.4232265360783294E-3</v>
      </c>
      <c r="AP322" s="7">
        <f t="shared" si="356"/>
        <v>1.7928900643938788E-3</v>
      </c>
      <c r="AQ322" s="7">
        <f t="shared" si="357"/>
        <v>1.6263775050289326E-3</v>
      </c>
      <c r="AR322" s="1">
        <f t="shared" si="363"/>
        <v>439467.29847396415</v>
      </c>
      <c r="AS322" s="1">
        <f t="shared" si="361"/>
        <v>198335.42108701009</v>
      </c>
      <c r="AT322" s="1">
        <f t="shared" si="362"/>
        <v>67595.77855214657</v>
      </c>
      <c r="AU322" s="1">
        <f t="shared" si="318"/>
        <v>87893.459694792837</v>
      </c>
      <c r="AV322" s="1">
        <f t="shared" si="319"/>
        <v>39667.084217402022</v>
      </c>
      <c r="AW322" s="1">
        <f t="shared" si="320"/>
        <v>13519.155710429315</v>
      </c>
      <c r="AX322">
        <v>0.2</v>
      </c>
      <c r="AY322">
        <v>0.2</v>
      </c>
      <c r="AZ322">
        <v>0.2</v>
      </c>
      <c r="BA322">
        <f t="shared" si="304"/>
        <v>0.2</v>
      </c>
      <c r="BB322">
        <f t="shared" si="310"/>
        <v>4.000000000000001E-3</v>
      </c>
      <c r="BC322">
        <f t="shared" si="305"/>
        <v>4.000000000000001E-3</v>
      </c>
      <c r="BD322">
        <f t="shared" si="306"/>
        <v>4.000000000000001E-3</v>
      </c>
      <c r="BE322">
        <f t="shared" si="307"/>
        <v>1757.8691938958571</v>
      </c>
      <c r="BF322">
        <f t="shared" si="308"/>
        <v>793.34168434804053</v>
      </c>
      <c r="BG322">
        <f t="shared" si="309"/>
        <v>270.38311420858633</v>
      </c>
      <c r="BH322">
        <f t="shared" si="311"/>
        <v>7907.0429290430038</v>
      </c>
      <c r="BI322">
        <f t="shared" si="312"/>
        <v>691.35242107408919</v>
      </c>
      <c r="BJ322">
        <f t="shared" si="313"/>
        <v>32.540721315168909</v>
      </c>
      <c r="BK322" s="7">
        <f t="shared" si="314"/>
        <v>3.1987447362784999E-2</v>
      </c>
      <c r="BL322" s="8">
        <f>BL$3*temperature!$I432+BL$4*temperature!$I432^2</f>
        <v>-113.11288611589502</v>
      </c>
      <c r="BM322" s="8">
        <f>BM$3*temperature!$I432+BM$4*temperature!$I432^2</f>
        <v>-89.999547029114296</v>
      </c>
      <c r="BN322" s="8">
        <f>BN$3*temperature!$I432+BN$4*temperature!$I432^2</f>
        <v>-72.318824836912682</v>
      </c>
      <c r="BO322" s="8"/>
      <c r="BP322" s="8"/>
      <c r="BQ322" s="8"/>
    </row>
    <row r="323" spans="1:69" x14ac:dyDescent="0.3">
      <c r="A323">
        <f t="shared" si="321"/>
        <v>2277</v>
      </c>
      <c r="B323" s="4">
        <f t="shared" si="322"/>
        <v>1165.4056976202321</v>
      </c>
      <c r="C323" s="4">
        <f t="shared" si="323"/>
        <v>2964.1700214116427</v>
      </c>
      <c r="D323" s="4">
        <f t="shared" si="324"/>
        <v>4369.956685742889</v>
      </c>
      <c r="E323" s="11">
        <f t="shared" si="325"/>
        <v>4.6326616699250113E-9</v>
      </c>
      <c r="F323" s="11">
        <f t="shared" si="326"/>
        <v>9.1266541351072643E-9</v>
      </c>
      <c r="G323" s="11">
        <f t="shared" si="327"/>
        <v>1.8631739762218202E-8</v>
      </c>
      <c r="H323" s="4">
        <f t="shared" si="328"/>
        <v>440263.05091300746</v>
      </c>
      <c r="I323" s="4">
        <f t="shared" si="329"/>
        <v>198787.77896896069</v>
      </c>
      <c r="J323" s="4">
        <f t="shared" si="330"/>
        <v>67735.638823747839</v>
      </c>
      <c r="K323" s="4">
        <f t="shared" si="331"/>
        <v>377776.64191279327</v>
      </c>
      <c r="L323" s="4">
        <f t="shared" si="332"/>
        <v>67063.554901716096</v>
      </c>
      <c r="M323" s="4">
        <f t="shared" si="333"/>
        <v>15500.29981870011</v>
      </c>
      <c r="N323" s="11">
        <f t="shared" si="334"/>
        <v>1.8107158421498681E-3</v>
      </c>
      <c r="O323" s="11">
        <f t="shared" si="335"/>
        <v>2.2807628874563779E-3</v>
      </c>
      <c r="P323" s="11">
        <f t="shared" si="336"/>
        <v>2.0690494667594539E-3</v>
      </c>
      <c r="Q323" s="4">
        <f t="shared" si="337"/>
        <v>3470.7747220027595</v>
      </c>
      <c r="R323" s="4">
        <f t="shared" si="338"/>
        <v>4518.932492669901</v>
      </c>
      <c r="S323" s="4">
        <f t="shared" si="339"/>
        <v>3260.2443213965917</v>
      </c>
      <c r="T323" s="4">
        <f t="shared" si="340"/>
        <v>7.8834113260359828</v>
      </c>
      <c r="U323" s="4">
        <f t="shared" si="341"/>
        <v>22.732446210264769</v>
      </c>
      <c r="V323" s="4">
        <f t="shared" si="342"/>
        <v>48.131890065729522</v>
      </c>
      <c r="W323" s="11">
        <f t="shared" si="343"/>
        <v>-1.0734613539272964E-2</v>
      </c>
      <c r="X323" s="11">
        <f t="shared" si="344"/>
        <v>-1.217998157191269E-2</v>
      </c>
      <c r="Y323" s="11">
        <f t="shared" si="345"/>
        <v>-9.7425357312937999E-3</v>
      </c>
      <c r="Z323" s="4">
        <f t="shared" si="358"/>
        <v>2194.4022125784918</v>
      </c>
      <c r="AA323" s="4">
        <f t="shared" si="359"/>
        <v>11364.931893795736</v>
      </c>
      <c r="AB323" s="4">
        <f t="shared" si="360"/>
        <v>83260.667414423951</v>
      </c>
      <c r="AC323" s="12">
        <f t="shared" si="346"/>
        <v>0.78324622118397758</v>
      </c>
      <c r="AD323" s="12">
        <f t="shared" si="347"/>
        <v>3.1124918204580245</v>
      </c>
      <c r="AE323" s="12">
        <f t="shared" si="348"/>
        <v>31.677108703503158</v>
      </c>
      <c r="AF323" s="11">
        <f t="shared" si="349"/>
        <v>-4.0504037456468023E-3</v>
      </c>
      <c r="AG323" s="11">
        <f t="shared" si="350"/>
        <v>2.9673830763510267E-4</v>
      </c>
      <c r="AH323" s="11">
        <f t="shared" si="351"/>
        <v>9.7937136394747881E-3</v>
      </c>
      <c r="AI323" s="1">
        <f t="shared" si="315"/>
        <v>863367.75484144827</v>
      </c>
      <c r="AJ323" s="1">
        <f t="shared" si="316"/>
        <v>387871.4143746107</v>
      </c>
      <c r="AK323" s="1">
        <f t="shared" si="317"/>
        <v>132464.02165432667</v>
      </c>
      <c r="AL323" s="10">
        <f t="shared" si="352"/>
        <v>101.16540532114297</v>
      </c>
      <c r="AM323" s="10">
        <f t="shared" si="353"/>
        <v>25.402139676059324</v>
      </c>
      <c r="AN323" s="10">
        <f t="shared" si="354"/>
        <v>7.8660481318854609</v>
      </c>
      <c r="AO323" s="7">
        <f t="shared" si="355"/>
        <v>1.408994270717546E-3</v>
      </c>
      <c r="AP323" s="7">
        <f t="shared" si="356"/>
        <v>1.7749611637499401E-3</v>
      </c>
      <c r="AQ323" s="7">
        <f t="shared" si="357"/>
        <v>1.6101137299786431E-3</v>
      </c>
      <c r="AR323" s="1">
        <f t="shared" si="363"/>
        <v>440263.05091300746</v>
      </c>
      <c r="AS323" s="1">
        <f t="shared" si="361"/>
        <v>198787.77896896069</v>
      </c>
      <c r="AT323" s="1">
        <f t="shared" si="362"/>
        <v>67735.638823747839</v>
      </c>
      <c r="AU323" s="1">
        <f t="shared" si="318"/>
        <v>88052.610182601493</v>
      </c>
      <c r="AV323" s="1">
        <f t="shared" si="319"/>
        <v>39757.55579379214</v>
      </c>
      <c r="AW323" s="1">
        <f t="shared" si="320"/>
        <v>13547.127764749568</v>
      </c>
      <c r="AX323">
        <v>0.2</v>
      </c>
      <c r="AY323">
        <v>0.2</v>
      </c>
      <c r="AZ323">
        <v>0.2</v>
      </c>
      <c r="BA323">
        <f t="shared" si="304"/>
        <v>0.2</v>
      </c>
      <c r="BB323">
        <f t="shared" si="310"/>
        <v>4.000000000000001E-3</v>
      </c>
      <c r="BC323">
        <f t="shared" si="305"/>
        <v>4.000000000000001E-3</v>
      </c>
      <c r="BD323">
        <f t="shared" si="306"/>
        <v>4.000000000000001E-3</v>
      </c>
      <c r="BE323">
        <f t="shared" si="307"/>
        <v>1761.0522036520304</v>
      </c>
      <c r="BF323">
        <f t="shared" si="308"/>
        <v>795.15111587584295</v>
      </c>
      <c r="BG323">
        <f t="shared" si="309"/>
        <v>270.94255529499139</v>
      </c>
      <c r="BH323">
        <f t="shared" si="311"/>
        <v>8025.2024608685488</v>
      </c>
      <c r="BI323">
        <f t="shared" si="312"/>
        <v>699.65321684851108</v>
      </c>
      <c r="BJ323">
        <f t="shared" si="313"/>
        <v>32.54148251615549</v>
      </c>
      <c r="BK323" s="7">
        <f t="shared" si="314"/>
        <v>3.1967626989843206E-2</v>
      </c>
      <c r="BL323" s="8">
        <f>BL$3*temperature!$I433+BL$4*temperature!$I433^2</f>
        <v>-113.72718182425226</v>
      </c>
      <c r="BM323" s="8">
        <f>BM$3*temperature!$I433+BM$4*temperature!$I433^2</f>
        <v>-90.46768094945682</v>
      </c>
      <c r="BN323" s="8">
        <f>BN$3*temperature!$I433+BN$4*temperature!$I433^2</f>
        <v>-72.677943967888851</v>
      </c>
      <c r="BO323" s="8"/>
      <c r="BP323" s="8"/>
      <c r="BQ323" s="8"/>
    </row>
    <row r="324" spans="1:69" x14ac:dyDescent="0.3">
      <c r="A324">
        <f t="shared" si="321"/>
        <v>2278</v>
      </c>
      <c r="B324" s="4">
        <f t="shared" si="322"/>
        <v>1165.4057027492161</v>
      </c>
      <c r="C324" s="4">
        <f t="shared" si="323"/>
        <v>2964.1700471119493</v>
      </c>
      <c r="D324" s="4">
        <f t="shared" si="324"/>
        <v>4369.95676309179</v>
      </c>
      <c r="E324" s="11">
        <f t="shared" si="325"/>
        <v>4.4010285864287604E-9</v>
      </c>
      <c r="F324" s="11">
        <f t="shared" si="326"/>
        <v>8.6703214283519008E-9</v>
      </c>
      <c r="G324" s="11">
        <f t="shared" si="327"/>
        <v>1.770015277410729E-8</v>
      </c>
      <c r="H324" s="4">
        <f t="shared" si="328"/>
        <v>441052.27573629899</v>
      </c>
      <c r="I324" s="4">
        <f t="shared" si="329"/>
        <v>199236.63706335344</v>
      </c>
      <c r="J324" s="4">
        <f t="shared" si="330"/>
        <v>67874.38761545594</v>
      </c>
      <c r="K324" s="4">
        <f t="shared" si="331"/>
        <v>378453.85061686899</v>
      </c>
      <c r="L324" s="4">
        <f t="shared" si="332"/>
        <v>67214.982236755852</v>
      </c>
      <c r="M324" s="4">
        <f t="shared" si="333"/>
        <v>15532.050154069284</v>
      </c>
      <c r="N324" s="11">
        <f t="shared" si="334"/>
        <v>1.7926166653576825E-3</v>
      </c>
      <c r="O324" s="11">
        <f t="shared" si="335"/>
        <v>2.2579676138803073E-3</v>
      </c>
      <c r="P324" s="11">
        <f t="shared" si="336"/>
        <v>2.0483691116006675E-3</v>
      </c>
      <c r="Q324" s="4">
        <f t="shared" si="337"/>
        <v>3439.672292145101</v>
      </c>
      <c r="R324" s="4">
        <f t="shared" si="338"/>
        <v>4473.9713404938338</v>
      </c>
      <c r="S324" s="4">
        <f t="shared" si="339"/>
        <v>3235.0944531845789</v>
      </c>
      <c r="T324" s="4">
        <f t="shared" si="340"/>
        <v>7.798785952079859</v>
      </c>
      <c r="U324" s="4">
        <f t="shared" si="341"/>
        <v>22.455565434339249</v>
      </c>
      <c r="V324" s="4">
        <f t="shared" si="342"/>
        <v>47.662963406949444</v>
      </c>
      <c r="W324" s="11">
        <f t="shared" si="343"/>
        <v>-1.0734613539272964E-2</v>
      </c>
      <c r="X324" s="11">
        <f t="shared" si="344"/>
        <v>-1.217998157191269E-2</v>
      </c>
      <c r="Y324" s="11">
        <f t="shared" si="345"/>
        <v>-9.7425357312937999E-3</v>
      </c>
      <c r="Z324" s="4">
        <f t="shared" si="358"/>
        <v>2165.9682237735897</v>
      </c>
      <c r="AA324" s="4">
        <f t="shared" si="359"/>
        <v>11255.451269281702</v>
      </c>
      <c r="AB324" s="4">
        <f t="shared" si="360"/>
        <v>83429.248527356089</v>
      </c>
      <c r="AC324" s="12">
        <f t="shared" si="346"/>
        <v>0.78007375775593024</v>
      </c>
      <c r="AD324" s="12">
        <f t="shared" si="347"/>
        <v>3.1134154160133551</v>
      </c>
      <c r="AE324" s="12">
        <f t="shared" si="348"/>
        <v>31.987345235071782</v>
      </c>
      <c r="AF324" s="11">
        <f t="shared" si="349"/>
        <v>-4.0504037456468023E-3</v>
      </c>
      <c r="AG324" s="11">
        <f t="shared" si="350"/>
        <v>2.9673830763510267E-4</v>
      </c>
      <c r="AH324" s="11">
        <f t="shared" si="351"/>
        <v>9.7937136394747881E-3</v>
      </c>
      <c r="AI324" s="1">
        <f t="shared" si="315"/>
        <v>865083.58953990496</v>
      </c>
      <c r="AJ324" s="1">
        <f t="shared" si="316"/>
        <v>388841.82873094175</v>
      </c>
      <c r="AK324" s="1">
        <f t="shared" si="317"/>
        <v>132764.74725364358</v>
      </c>
      <c r="AL324" s="10">
        <f t="shared" si="352"/>
        <v>101.30652138287036</v>
      </c>
      <c r="AM324" s="10">
        <f t="shared" si="353"/>
        <v>25.446776609346472</v>
      </c>
      <c r="AN324" s="10">
        <f t="shared" si="354"/>
        <v>7.8785867116623036</v>
      </c>
      <c r="AO324" s="7">
        <f t="shared" si="355"/>
        <v>1.3949043280103706E-3</v>
      </c>
      <c r="AP324" s="7">
        <f t="shared" si="356"/>
        <v>1.7572115521124407E-3</v>
      </c>
      <c r="AQ324" s="7">
        <f t="shared" si="357"/>
        <v>1.5940125926788566E-3</v>
      </c>
      <c r="AR324" s="1">
        <f t="shared" si="363"/>
        <v>441052.27573629899</v>
      </c>
      <c r="AS324" s="1">
        <f t="shared" si="361"/>
        <v>199236.63706335344</v>
      </c>
      <c r="AT324" s="1">
        <f t="shared" si="362"/>
        <v>67874.38761545594</v>
      </c>
      <c r="AU324" s="1">
        <f t="shared" si="318"/>
        <v>88210.45514725981</v>
      </c>
      <c r="AV324" s="1">
        <f t="shared" si="319"/>
        <v>39847.327412670689</v>
      </c>
      <c r="AW324" s="1">
        <f t="shared" si="320"/>
        <v>13574.877523091189</v>
      </c>
      <c r="AX324">
        <v>0.2</v>
      </c>
      <c r="AY324">
        <v>0.2</v>
      </c>
      <c r="AZ324">
        <v>0.2</v>
      </c>
      <c r="BA324">
        <f t="shared" si="304"/>
        <v>0.19999999999999998</v>
      </c>
      <c r="BB324">
        <f t="shared" si="310"/>
        <v>4.000000000000001E-3</v>
      </c>
      <c r="BC324">
        <f t="shared" si="305"/>
        <v>4.000000000000001E-3</v>
      </c>
      <c r="BD324">
        <f t="shared" si="306"/>
        <v>4.000000000000001E-3</v>
      </c>
      <c r="BE324">
        <f t="shared" si="307"/>
        <v>1764.2091029451965</v>
      </c>
      <c r="BF324">
        <f t="shared" si="308"/>
        <v>796.94654825341399</v>
      </c>
      <c r="BG324">
        <f t="shared" si="309"/>
        <v>271.49755046182383</v>
      </c>
      <c r="BH324">
        <f t="shared" si="311"/>
        <v>8145.1292017181986</v>
      </c>
      <c r="BI324">
        <f t="shared" si="312"/>
        <v>708.05383914586776</v>
      </c>
      <c r="BJ324">
        <f t="shared" si="313"/>
        <v>32.54225050017093</v>
      </c>
      <c r="BK324" s="7">
        <f t="shared" si="314"/>
        <v>3.194800375668258E-2</v>
      </c>
      <c r="BL324" s="8">
        <f>BL$3*temperature!$I434+BL$4*temperature!$I434^2</f>
        <v>-114.34085272941743</v>
      </c>
      <c r="BM324" s="8">
        <f>BM$3*temperature!$I434+BM$4*temperature!$I434^2</f>
        <v>-90.935301341136281</v>
      </c>
      <c r="BN324" s="8">
        <f>BN$3*temperature!$I434+BN$4*temperature!$I434^2</f>
        <v>-73.036636909411612</v>
      </c>
      <c r="BO324" s="8"/>
      <c r="BP324" s="8"/>
      <c r="BQ324" s="8"/>
    </row>
    <row r="325" spans="1:69" x14ac:dyDescent="0.3">
      <c r="A325">
        <f t="shared" si="321"/>
        <v>2279</v>
      </c>
      <c r="B325" s="4">
        <f t="shared" si="322"/>
        <v>1165.4057076217507</v>
      </c>
      <c r="C325" s="4">
        <f t="shared" si="323"/>
        <v>2964.1700715272414</v>
      </c>
      <c r="D325" s="4">
        <f t="shared" si="324"/>
        <v>4369.9568365732466</v>
      </c>
      <c r="E325" s="11">
        <f t="shared" si="325"/>
        <v>4.1809771571073224E-9</v>
      </c>
      <c r="F325" s="11">
        <f t="shared" si="326"/>
        <v>8.2368053569343059E-9</v>
      </c>
      <c r="G325" s="11">
        <f t="shared" si="327"/>
        <v>1.6815145135401924E-8</v>
      </c>
      <c r="H325" s="4">
        <f t="shared" si="328"/>
        <v>441835.01232088549</v>
      </c>
      <c r="I325" s="4">
        <f t="shared" si="329"/>
        <v>199682.01229933737</v>
      </c>
      <c r="J325" s="4">
        <f t="shared" si="330"/>
        <v>68012.030915821641</v>
      </c>
      <c r="K325" s="4">
        <f t="shared" si="331"/>
        <v>379125.49203362019</v>
      </c>
      <c r="L325" s="4">
        <f t="shared" si="332"/>
        <v>67365.234612349479</v>
      </c>
      <c r="M325" s="4">
        <f t="shared" si="333"/>
        <v>15563.547526742639</v>
      </c>
      <c r="N325" s="11">
        <f t="shared" si="334"/>
        <v>1.7746983302098229E-3</v>
      </c>
      <c r="O325" s="11">
        <f t="shared" si="335"/>
        <v>2.2354000639974725E-3</v>
      </c>
      <c r="P325" s="11">
        <f t="shared" si="336"/>
        <v>2.0278953751062812E-3</v>
      </c>
      <c r="Q325" s="4">
        <f t="shared" si="337"/>
        <v>3408.7876061451548</v>
      </c>
      <c r="R325" s="4">
        <f t="shared" si="338"/>
        <v>4429.3577909115766</v>
      </c>
      <c r="S325" s="4">
        <f t="shared" si="339"/>
        <v>3210.0730016841139</v>
      </c>
      <c r="T325" s="4">
        <f t="shared" si="340"/>
        <v>7.7150689988087704</v>
      </c>
      <c r="U325" s="4">
        <f t="shared" si="341"/>
        <v>22.182057061162116</v>
      </c>
      <c r="V325" s="4">
        <f t="shared" si="342"/>
        <v>47.198605282897887</v>
      </c>
      <c r="W325" s="11">
        <f t="shared" si="343"/>
        <v>-1.0734613539272964E-2</v>
      </c>
      <c r="X325" s="11">
        <f t="shared" si="344"/>
        <v>-1.217998157191269E-2</v>
      </c>
      <c r="Y325" s="11">
        <f t="shared" si="345"/>
        <v>-9.7425357312937999E-3</v>
      </c>
      <c r="Z325" s="4">
        <f t="shared" si="358"/>
        <v>2137.8640438295879</v>
      </c>
      <c r="AA325" s="4">
        <f t="shared" si="359"/>
        <v>11146.771766803553</v>
      </c>
      <c r="AB325" s="4">
        <f t="shared" si="360"/>
        <v>83596.445624952612</v>
      </c>
      <c r="AC325" s="12">
        <f t="shared" si="346"/>
        <v>0.77691414408563486</v>
      </c>
      <c r="AD325" s="12">
        <f t="shared" si="347"/>
        <v>3.1143392856348679</v>
      </c>
      <c r="AE325" s="12">
        <f t="shared" si="348"/>
        <v>32.300620134391096</v>
      </c>
      <c r="AF325" s="11">
        <f t="shared" si="349"/>
        <v>-4.0504037456468023E-3</v>
      </c>
      <c r="AG325" s="11">
        <f t="shared" si="350"/>
        <v>2.9673830763510267E-4</v>
      </c>
      <c r="AH325" s="11">
        <f t="shared" si="351"/>
        <v>9.7937136394747881E-3</v>
      </c>
      <c r="AI325" s="1">
        <f t="shared" si="315"/>
        <v>866785.68573317421</v>
      </c>
      <c r="AJ325" s="1">
        <f t="shared" si="316"/>
        <v>389804.9732705183</v>
      </c>
      <c r="AK325" s="1">
        <f t="shared" si="317"/>
        <v>133063.15005137041</v>
      </c>
      <c r="AL325" s="10">
        <f t="shared" si="352"/>
        <v>101.44642115895168</v>
      </c>
      <c r="AM325" s="10">
        <f t="shared" si="353"/>
        <v>25.491044825470222</v>
      </c>
      <c r="AN325" s="10">
        <f t="shared" si="354"/>
        <v>7.8910196924288964</v>
      </c>
      <c r="AO325" s="7">
        <f t="shared" si="355"/>
        <v>1.3809552847302668E-3</v>
      </c>
      <c r="AP325" s="7">
        <f t="shared" si="356"/>
        <v>1.7396394365913163E-3</v>
      </c>
      <c r="AQ325" s="7">
        <f t="shared" si="357"/>
        <v>1.578072466752068E-3</v>
      </c>
      <c r="AR325" s="1">
        <f t="shared" si="363"/>
        <v>441835.01232088549</v>
      </c>
      <c r="AS325" s="1">
        <f t="shared" si="361"/>
        <v>199682.01229933737</v>
      </c>
      <c r="AT325" s="1">
        <f t="shared" si="362"/>
        <v>68012.030915821641</v>
      </c>
      <c r="AU325" s="1">
        <f t="shared" si="318"/>
        <v>88367.002464177102</v>
      </c>
      <c r="AV325" s="1">
        <f t="shared" si="319"/>
        <v>39936.402459867473</v>
      </c>
      <c r="AW325" s="1">
        <f t="shared" si="320"/>
        <v>13602.406183164328</v>
      </c>
      <c r="AX325">
        <v>0.2</v>
      </c>
      <c r="AY325">
        <v>0.2</v>
      </c>
      <c r="AZ325">
        <v>0.2</v>
      </c>
      <c r="BA325">
        <f t="shared" si="304"/>
        <v>0.19999999999999998</v>
      </c>
      <c r="BB325">
        <f t="shared" si="310"/>
        <v>4.000000000000001E-3</v>
      </c>
      <c r="BC325">
        <f t="shared" si="305"/>
        <v>4.000000000000001E-3</v>
      </c>
      <c r="BD325">
        <f t="shared" si="306"/>
        <v>4.000000000000001E-3</v>
      </c>
      <c r="BE325">
        <f t="shared" si="307"/>
        <v>1767.3400492835424</v>
      </c>
      <c r="BF325">
        <f t="shared" si="308"/>
        <v>798.72804919734961</v>
      </c>
      <c r="BG325">
        <f t="shared" si="309"/>
        <v>272.04812366328662</v>
      </c>
      <c r="BH325">
        <f t="shared" si="311"/>
        <v>8266.8495893577947</v>
      </c>
      <c r="BI325">
        <f t="shared" si="312"/>
        <v>716.55548880623837</v>
      </c>
      <c r="BJ325">
        <f t="shared" si="313"/>
        <v>32.543025200354123</v>
      </c>
      <c r="BK325" s="7">
        <f t="shared" si="314"/>
        <v>3.1928575712833557E-2</v>
      </c>
      <c r="BL325" s="8">
        <f>BL$3*temperature!$I435+BL$4*temperature!$I435^2</f>
        <v>-114.95389669440243</v>
      </c>
      <c r="BM325" s="8">
        <f>BM$3*temperature!$I435+BM$4*temperature!$I435^2</f>
        <v>-91.402406980568358</v>
      </c>
      <c r="BN325" s="8">
        <f>BN$3*temperature!$I435+BN$4*temperature!$I435^2</f>
        <v>-73.394903072097406</v>
      </c>
      <c r="BO325" s="8"/>
      <c r="BP325" s="8"/>
      <c r="BQ325" s="8"/>
    </row>
    <row r="326" spans="1:69" x14ac:dyDescent="0.3">
      <c r="A326">
        <f t="shared" si="321"/>
        <v>2280</v>
      </c>
      <c r="B326" s="4">
        <f t="shared" si="322"/>
        <v>1165.4057122506588</v>
      </c>
      <c r="C326" s="4">
        <f t="shared" si="323"/>
        <v>2964.1700947217687</v>
      </c>
      <c r="D326" s="4">
        <f t="shared" si="324"/>
        <v>4369.9569063806321</v>
      </c>
      <c r="E326" s="11">
        <f t="shared" si="325"/>
        <v>3.971928299251956E-9</v>
      </c>
      <c r="F326" s="11">
        <f t="shared" si="326"/>
        <v>7.8249650890875896E-9</v>
      </c>
      <c r="G326" s="11">
        <f t="shared" si="327"/>
        <v>1.5974387878631828E-8</v>
      </c>
      <c r="H326" s="4">
        <f t="shared" si="328"/>
        <v>442611.30009400926</v>
      </c>
      <c r="I326" s="4">
        <f t="shared" si="329"/>
        <v>200123.92173300465</v>
      </c>
      <c r="J326" s="4">
        <f t="shared" si="330"/>
        <v>68148.57473923768</v>
      </c>
      <c r="K326" s="4">
        <f t="shared" si="331"/>
        <v>379791.59999072598</v>
      </c>
      <c r="L326" s="4">
        <f t="shared" si="332"/>
        <v>67514.317781344886</v>
      </c>
      <c r="M326" s="4">
        <f t="shared" si="333"/>
        <v>15594.793312431306</v>
      </c>
      <c r="N326" s="11">
        <f t="shared" si="334"/>
        <v>1.7569590309867156E-3</v>
      </c>
      <c r="O326" s="11">
        <f t="shared" si="335"/>
        <v>2.2130579645911475E-3</v>
      </c>
      <c r="P326" s="11">
        <f t="shared" si="336"/>
        <v>2.0076261941550655E-3</v>
      </c>
      <c r="Q326" s="4">
        <f t="shared" si="337"/>
        <v>3378.1204114669426</v>
      </c>
      <c r="R326" s="4">
        <f t="shared" si="338"/>
        <v>4385.0913611308497</v>
      </c>
      <c r="S326" s="4">
        <f t="shared" si="339"/>
        <v>3185.1806412844389</v>
      </c>
      <c r="T326" s="4">
        <f t="shared" si="340"/>
        <v>7.632250714677733</v>
      </c>
      <c r="U326" s="4">
        <f t="shared" si="341"/>
        <v>21.911880014930045</v>
      </c>
      <c r="V326" s="4">
        <f t="shared" si="342"/>
        <v>46.738771184462024</v>
      </c>
      <c r="W326" s="11">
        <f t="shared" si="343"/>
        <v>-1.0734613539272964E-2</v>
      </c>
      <c r="X326" s="11">
        <f t="shared" si="344"/>
        <v>-1.217998157191269E-2</v>
      </c>
      <c r="Y326" s="11">
        <f t="shared" si="345"/>
        <v>-9.7425357312937999E-3</v>
      </c>
      <c r="Z326" s="4">
        <f t="shared" si="358"/>
        <v>2110.0867825258165</v>
      </c>
      <c r="AA326" s="4">
        <f t="shared" si="359"/>
        <v>11038.893073417625</v>
      </c>
      <c r="AB326" s="4">
        <f t="shared" si="360"/>
        <v>83762.266265273734</v>
      </c>
      <c r="AC326" s="12">
        <f t="shared" si="346"/>
        <v>0.77376732812638438</v>
      </c>
      <c r="AD326" s="12">
        <f t="shared" si="347"/>
        <v>3.1152634294038886</v>
      </c>
      <c r="AE326" s="12">
        <f t="shared" si="348"/>
        <v>32.616963158364776</v>
      </c>
      <c r="AF326" s="11">
        <f t="shared" si="349"/>
        <v>-4.0504037456468023E-3</v>
      </c>
      <c r="AG326" s="11">
        <f t="shared" si="350"/>
        <v>2.9673830763510267E-4</v>
      </c>
      <c r="AH326" s="11">
        <f t="shared" si="351"/>
        <v>9.7937136394747881E-3</v>
      </c>
      <c r="AI326" s="1">
        <f t="shared" si="315"/>
        <v>868474.11962403392</v>
      </c>
      <c r="AJ326" s="1">
        <f t="shared" si="316"/>
        <v>390760.87840333395</v>
      </c>
      <c r="AK326" s="1">
        <f t="shared" si="317"/>
        <v>133359.24122939771</v>
      </c>
      <c r="AL326" s="10">
        <f t="shared" si="352"/>
        <v>101.58511320065394</v>
      </c>
      <c r="AM326" s="10">
        <f t="shared" si="353"/>
        <v>25.534946600059946</v>
      </c>
      <c r="AN326" s="10">
        <f t="shared" si="354"/>
        <v>7.9033477673310051</v>
      </c>
      <c r="AO326" s="7">
        <f t="shared" si="355"/>
        <v>1.3671457318829641E-3</v>
      </c>
      <c r="AP326" s="7">
        <f t="shared" si="356"/>
        <v>1.7222430422254031E-3</v>
      </c>
      <c r="AQ326" s="7">
        <f t="shared" si="357"/>
        <v>1.5622917420845474E-3</v>
      </c>
      <c r="AR326" s="1">
        <f t="shared" si="363"/>
        <v>442611.30009400926</v>
      </c>
      <c r="AS326" s="1">
        <f t="shared" si="361"/>
        <v>200123.92173300465</v>
      </c>
      <c r="AT326" s="1">
        <f t="shared" si="362"/>
        <v>68148.57473923768</v>
      </c>
      <c r="AU326" s="1">
        <f t="shared" si="318"/>
        <v>88522.260018801855</v>
      </c>
      <c r="AV326" s="1">
        <f t="shared" si="319"/>
        <v>40024.784346600936</v>
      </c>
      <c r="AW326" s="1">
        <f t="shared" si="320"/>
        <v>13629.714947847537</v>
      </c>
      <c r="AX326">
        <v>0.2</v>
      </c>
      <c r="AY326">
        <v>0.2</v>
      </c>
      <c r="AZ326">
        <v>0.2</v>
      </c>
      <c r="BA326">
        <f t="shared" ref="BA326:BA346" si="364">(AX326*Z326+AY326*AA326+AZ326*AB326)/(Z326+AA326+AB326)</f>
        <v>0.19999999999999998</v>
      </c>
      <c r="BB326">
        <f t="shared" si="310"/>
        <v>4.000000000000001E-3</v>
      </c>
      <c r="BC326">
        <f t="shared" ref="BC326:BC346" si="365">BC$5*AY326^2</f>
        <v>4.000000000000001E-3</v>
      </c>
      <c r="BD326">
        <f t="shared" ref="BD326:BD346" si="366">BD$5*AZ326^2</f>
        <v>4.000000000000001E-3</v>
      </c>
      <c r="BE326">
        <f t="shared" ref="BE326:BE346" si="367">BB326*AR326</f>
        <v>1770.4452003760375</v>
      </c>
      <c r="BF326">
        <f t="shared" ref="BF326:BF346" si="368">BC326*AS326</f>
        <v>800.49568693201877</v>
      </c>
      <c r="BG326">
        <f t="shared" ref="BG326:BG346" si="369">BD326*AT326</f>
        <v>272.59429895695081</v>
      </c>
      <c r="BH326">
        <f t="shared" si="311"/>
        <v>8390.3904571013827</v>
      </c>
      <c r="BI326">
        <f t="shared" si="312"/>
        <v>725.15938111554374</v>
      </c>
      <c r="BJ326">
        <f t="shared" si="313"/>
        <v>32.543806550511547</v>
      </c>
      <c r="BK326" s="7">
        <f t="shared" si="314"/>
        <v>3.190934092690309E-2</v>
      </c>
      <c r="BL326" s="8">
        <f>BL$3*temperature!$I436+BL$4*temperature!$I436^2</f>
        <v>-115.56631168494164</v>
      </c>
      <c r="BM326" s="8">
        <f>BM$3*temperature!$I436+BM$4*temperature!$I436^2</f>
        <v>-91.868996717310836</v>
      </c>
      <c r="BN326" s="8">
        <f>BN$3*temperature!$I436+BN$4*temperature!$I436^2</f>
        <v>-73.752741918239522</v>
      </c>
      <c r="BO326" s="8"/>
      <c r="BP326" s="8"/>
      <c r="BQ326" s="8"/>
    </row>
    <row r="327" spans="1:69" x14ac:dyDescent="0.3">
      <c r="A327">
        <f t="shared" si="321"/>
        <v>2281</v>
      </c>
      <c r="B327" s="4">
        <f t="shared" si="322"/>
        <v>1165.4057166481214</v>
      </c>
      <c r="C327" s="4">
        <f t="shared" si="323"/>
        <v>2964.1701167565698</v>
      </c>
      <c r="D327" s="4">
        <f t="shared" si="324"/>
        <v>4369.9569726976497</v>
      </c>
      <c r="E327" s="11">
        <f t="shared" si="325"/>
        <v>3.7733318842893578E-9</v>
      </c>
      <c r="F327" s="11">
        <f t="shared" si="326"/>
        <v>7.4337168346332098E-9</v>
      </c>
      <c r="G327" s="11">
        <f t="shared" si="327"/>
        <v>1.5175668484700237E-8</v>
      </c>
      <c r="H327" s="4">
        <f t="shared" si="328"/>
        <v>443381.1785257298</v>
      </c>
      <c r="I327" s="4">
        <f t="shared" si="329"/>
        <v>200562.3825419159</v>
      </c>
      <c r="J327" s="4">
        <f t="shared" si="330"/>
        <v>68284.025124414766</v>
      </c>
      <c r="K327" s="4">
        <f t="shared" si="331"/>
        <v>380452.20835277817</v>
      </c>
      <c r="L327" s="4">
        <f t="shared" si="332"/>
        <v>67662.237537626104</v>
      </c>
      <c r="M327" s="4">
        <f t="shared" si="333"/>
        <v>15625.788892438881</v>
      </c>
      <c r="N327" s="11">
        <f t="shared" si="334"/>
        <v>1.7393969799972542E-3</v>
      </c>
      <c r="O327" s="11">
        <f t="shared" si="335"/>
        <v>2.1909390651073668E-3</v>
      </c>
      <c r="P327" s="11">
        <f t="shared" si="336"/>
        <v>1.9875595262213164E-3</v>
      </c>
      <c r="Q327" s="4">
        <f t="shared" si="337"/>
        <v>3347.6704239997989</v>
      </c>
      <c r="R327" s="4">
        <f t="shared" si="338"/>
        <v>4341.1715106165348</v>
      </c>
      <c r="S327" s="4">
        <f t="shared" si="339"/>
        <v>3160.4180117409592</v>
      </c>
      <c r="T327" s="4">
        <f t="shared" si="340"/>
        <v>7.5503214528208273</v>
      </c>
      <c r="U327" s="4">
        <f t="shared" si="341"/>
        <v>21.644993720142235</v>
      </c>
      <c r="V327" s="4">
        <f t="shared" si="342"/>
        <v>46.283417036160635</v>
      </c>
      <c r="W327" s="11">
        <f t="shared" si="343"/>
        <v>-1.0734613539272964E-2</v>
      </c>
      <c r="X327" s="11">
        <f t="shared" si="344"/>
        <v>-1.217998157191269E-2</v>
      </c>
      <c r="Y327" s="11">
        <f t="shared" si="345"/>
        <v>-9.7425357312937999E-3</v>
      </c>
      <c r="Z327" s="4">
        <f t="shared" si="358"/>
        <v>2082.6335509983237</v>
      </c>
      <c r="AA327" s="4">
        <f t="shared" si="359"/>
        <v>10931.814727441944</v>
      </c>
      <c r="AB327" s="4">
        <f t="shared" si="360"/>
        <v>83926.718036883496</v>
      </c>
      <c r="AC327" s="12">
        <f t="shared" si="346"/>
        <v>0.77063325804228211</v>
      </c>
      <c r="AD327" s="12">
        <f t="shared" si="347"/>
        <v>3.1161878474017675</v>
      </c>
      <c r="AE327" s="12">
        <f t="shared" si="348"/>
        <v>32.936404355327099</v>
      </c>
      <c r="AF327" s="11">
        <f t="shared" si="349"/>
        <v>-4.0504037456468023E-3</v>
      </c>
      <c r="AG327" s="11">
        <f t="shared" si="350"/>
        <v>2.9673830763510267E-4</v>
      </c>
      <c r="AH327" s="11">
        <f t="shared" si="351"/>
        <v>9.7937136394747881E-3</v>
      </c>
      <c r="AI327" s="1">
        <f t="shared" si="315"/>
        <v>870148.96768043248</v>
      </c>
      <c r="AJ327" s="1">
        <f t="shared" si="316"/>
        <v>391709.57490960148</v>
      </c>
      <c r="AK327" s="1">
        <f t="shared" si="317"/>
        <v>133653.03205430548</v>
      </c>
      <c r="AL327" s="10">
        <f t="shared" si="352"/>
        <v>101.72260603804972</v>
      </c>
      <c r="AM327" s="10">
        <f t="shared" si="353"/>
        <v>25.578484210334341</v>
      </c>
      <c r="AN327" s="10">
        <f t="shared" si="354"/>
        <v>7.9155716289332112</v>
      </c>
      <c r="AO327" s="7">
        <f t="shared" si="355"/>
        <v>1.3534742745641346E-3</v>
      </c>
      <c r="AP327" s="7">
        <f t="shared" si="356"/>
        <v>1.7050206118031492E-3</v>
      </c>
      <c r="AQ327" s="7">
        <f t="shared" si="357"/>
        <v>1.5466688246637019E-3</v>
      </c>
      <c r="AR327" s="1">
        <f t="shared" si="363"/>
        <v>443381.1785257298</v>
      </c>
      <c r="AS327" s="1">
        <f t="shared" si="361"/>
        <v>200562.3825419159</v>
      </c>
      <c r="AT327" s="1">
        <f t="shared" si="362"/>
        <v>68284.025124414766</v>
      </c>
      <c r="AU327" s="1">
        <f t="shared" si="318"/>
        <v>88676.235705145969</v>
      </c>
      <c r="AV327" s="1">
        <f t="shared" si="319"/>
        <v>40112.476508383181</v>
      </c>
      <c r="AW327" s="1">
        <f t="shared" si="320"/>
        <v>13656.805024882953</v>
      </c>
      <c r="AX327">
        <v>0.2</v>
      </c>
      <c r="AY327">
        <v>0.2</v>
      </c>
      <c r="AZ327">
        <v>0.2</v>
      </c>
      <c r="BA327">
        <f t="shared" si="364"/>
        <v>0.2</v>
      </c>
      <c r="BB327">
        <f t="shared" ref="BB327:BB346" si="370">BB$5*AX327^2</f>
        <v>4.000000000000001E-3</v>
      </c>
      <c r="BC327">
        <f t="shared" si="365"/>
        <v>4.000000000000001E-3</v>
      </c>
      <c r="BD327">
        <f t="shared" si="366"/>
        <v>4.000000000000001E-3</v>
      </c>
      <c r="BE327">
        <f t="shared" si="367"/>
        <v>1773.5247141029197</v>
      </c>
      <c r="BF327">
        <f t="shared" si="368"/>
        <v>802.24953016766381</v>
      </c>
      <c r="BG327">
        <f t="shared" si="369"/>
        <v>273.13610049765913</v>
      </c>
      <c r="BH327">
        <f t="shared" ref="BH327:BH346" si="371">2*BB$5*AX327*AR327/Z327*1000</f>
        <v>8515.7790397296212</v>
      </c>
      <c r="BI327">
        <f t="shared" ref="BI327:BI346" si="372">2*BC$5*AY327*AS327/AA327*1000</f>
        <v>733.86674597932097</v>
      </c>
      <c r="BJ327">
        <f t="shared" ref="BJ327:BJ346" si="373">2*BD$5*AZ327*AT327/AB327*1000</f>
        <v>32.544594485110601</v>
      </c>
      <c r="BK327" s="7">
        <f t="shared" ref="BK327:BK346" si="374">SUM(H327:J327)*SUM(B326:D326)/SUM(H326:J326)/SUM(B327:D327)-1+BK$5</f>
        <v>3.1890297486414781E-2</v>
      </c>
      <c r="BL327" s="8">
        <f>BL$3*temperature!$I437+BL$4*temperature!$I437^2</f>
        <v>-116.1780957663798</v>
      </c>
      <c r="BM327" s="8">
        <f>BM$3*temperature!$I437+BM$4*temperature!$I437^2</f>
        <v>-92.33506947176069</v>
      </c>
      <c r="BN327" s="8">
        <f>BN$3*temperature!$I437+BN$4*temperature!$I437^2</f>
        <v>-74.110152960100748</v>
      </c>
      <c r="BO327" s="8"/>
      <c r="BP327" s="8"/>
      <c r="BQ327" s="8"/>
    </row>
    <row r="328" spans="1:69" x14ac:dyDescent="0.3">
      <c r="A328">
        <f t="shared" si="321"/>
        <v>2282</v>
      </c>
      <c r="B328" s="4">
        <f t="shared" si="322"/>
        <v>1165.4057208257107</v>
      </c>
      <c r="C328" s="4">
        <f t="shared" si="323"/>
        <v>2964.1701376896308</v>
      </c>
      <c r="D328" s="4">
        <f t="shared" si="324"/>
        <v>4369.957035698817</v>
      </c>
      <c r="E328" s="11">
        <f t="shared" si="325"/>
        <v>3.5846652900748897E-9</v>
      </c>
      <c r="F328" s="11">
        <f t="shared" si="326"/>
        <v>7.0620309929015493E-9</v>
      </c>
      <c r="G328" s="11">
        <f t="shared" si="327"/>
        <v>1.4416885060465224E-8</v>
      </c>
      <c r="H328" s="4">
        <f t="shared" si="328"/>
        <v>444144.6871216945</v>
      </c>
      <c r="I328" s="4">
        <f t="shared" si="329"/>
        <v>200997.4120197235</v>
      </c>
      <c r="J328" s="4">
        <f t="shared" si="330"/>
        <v>68418.388132886219</v>
      </c>
      <c r="K328" s="4">
        <f t="shared" si="331"/>
        <v>381107.35101506975</v>
      </c>
      <c r="L328" s="4">
        <f t="shared" si="332"/>
        <v>67808.999714296879</v>
      </c>
      <c r="M328" s="4">
        <f t="shared" si="333"/>
        <v>15656.535653317967</v>
      </c>
      <c r="N328" s="11">
        <f t="shared" si="334"/>
        <v>1.7220104073731868E-3</v>
      </c>
      <c r="O328" s="11">
        <f t="shared" si="335"/>
        <v>2.1690411374462037E-3</v>
      </c>
      <c r="P328" s="11">
        <f t="shared" si="336"/>
        <v>1.9676933491636905E-3</v>
      </c>
      <c r="Q328" s="4">
        <f t="shared" si="337"/>
        <v>3317.4373288668921</v>
      </c>
      <c r="R328" s="4">
        <f t="shared" si="338"/>
        <v>4297.5976426638181</v>
      </c>
      <c r="S328" s="4">
        <f t="shared" si="339"/>
        <v>3135.7857188129401</v>
      </c>
      <c r="T328" s="4">
        <f t="shared" si="340"/>
        <v>7.4692716699275135</v>
      </c>
      <c r="U328" s="4">
        <f t="shared" si="341"/>
        <v>21.381358095506737</v>
      </c>
      <c r="V328" s="4">
        <f t="shared" si="342"/>
        <v>45.832499191919467</v>
      </c>
      <c r="W328" s="11">
        <f t="shared" si="343"/>
        <v>-1.0734613539272964E-2</v>
      </c>
      <c r="X328" s="11">
        <f t="shared" si="344"/>
        <v>-1.217998157191269E-2</v>
      </c>
      <c r="Y328" s="11">
        <f t="shared" si="345"/>
        <v>-9.7425357312937999E-3</v>
      </c>
      <c r="Z328" s="4">
        <f t="shared" si="358"/>
        <v>2055.5014625072713</v>
      </c>
      <c r="AA328" s="4">
        <f t="shared" si="359"/>
        <v>10825.536122219262</v>
      </c>
      <c r="AB328" s="4">
        <f t="shared" si="360"/>
        <v>84089.808556966032</v>
      </c>
      <c r="AC328" s="12">
        <f t="shared" si="346"/>
        <v>0.76751188220738764</v>
      </c>
      <c r="AD328" s="12">
        <f t="shared" si="347"/>
        <v>3.1171125397098787</v>
      </c>
      <c r="AE328" s="12">
        <f t="shared" si="348"/>
        <v>33.258974067897121</v>
      </c>
      <c r="AF328" s="11">
        <f t="shared" si="349"/>
        <v>-4.0504037456468023E-3</v>
      </c>
      <c r="AG328" s="11">
        <f t="shared" si="350"/>
        <v>2.9673830763510267E-4</v>
      </c>
      <c r="AH328" s="11">
        <f t="shared" si="351"/>
        <v>9.7937136394747881E-3</v>
      </c>
      <c r="AI328" s="1">
        <f t="shared" si="315"/>
        <v>871810.30661753519</v>
      </c>
      <c r="AJ328" s="1">
        <f t="shared" si="316"/>
        <v>392651.09392702451</v>
      </c>
      <c r="AK328" s="1">
        <f t="shared" si="317"/>
        <v>133944.53387375787</v>
      </c>
      <c r="AL328" s="10">
        <f t="shared" si="352"/>
        <v>101.85890817915971</v>
      </c>
      <c r="AM328" s="10">
        <f t="shared" si="353"/>
        <v>25.621659934703672</v>
      </c>
      <c r="AN328" s="10">
        <f t="shared" si="354"/>
        <v>7.9276919691223968</v>
      </c>
      <c r="AO328" s="7">
        <f t="shared" si="355"/>
        <v>1.3399395318184932E-3</v>
      </c>
      <c r="AP328" s="7">
        <f t="shared" si="356"/>
        <v>1.6879704056851177E-3</v>
      </c>
      <c r="AQ328" s="7">
        <f t="shared" si="357"/>
        <v>1.5312021364170649E-3</v>
      </c>
      <c r="AR328" s="1">
        <f t="shared" si="363"/>
        <v>444144.6871216945</v>
      </c>
      <c r="AS328" s="1">
        <f t="shared" si="361"/>
        <v>200997.4120197235</v>
      </c>
      <c r="AT328" s="1">
        <f t="shared" si="362"/>
        <v>68418.388132886219</v>
      </c>
      <c r="AU328" s="1">
        <f t="shared" si="318"/>
        <v>88828.937424338903</v>
      </c>
      <c r="AV328" s="1">
        <f t="shared" si="319"/>
        <v>40199.482403944705</v>
      </c>
      <c r="AW328" s="1">
        <f t="shared" si="320"/>
        <v>13683.677626577244</v>
      </c>
      <c r="AX328">
        <v>0.2</v>
      </c>
      <c r="AY328">
        <v>0.2</v>
      </c>
      <c r="AZ328">
        <v>0.2</v>
      </c>
      <c r="BA328">
        <f t="shared" si="364"/>
        <v>0.19999999999999998</v>
      </c>
      <c r="BB328">
        <f t="shared" si="370"/>
        <v>4.000000000000001E-3</v>
      </c>
      <c r="BC328">
        <f t="shared" si="365"/>
        <v>4.000000000000001E-3</v>
      </c>
      <c r="BD328">
        <f t="shared" si="366"/>
        <v>4.000000000000001E-3</v>
      </c>
      <c r="BE328">
        <f t="shared" si="367"/>
        <v>1776.5787484867785</v>
      </c>
      <c r="BF328">
        <f t="shared" si="368"/>
        <v>803.98964807889422</v>
      </c>
      <c r="BG328">
        <f t="shared" si="369"/>
        <v>273.67355253154494</v>
      </c>
      <c r="BH328">
        <f t="shared" si="371"/>
        <v>8643.0429794962693</v>
      </c>
      <c r="BI328">
        <f t="shared" si="372"/>
        <v>742.67882809860703</v>
      </c>
      <c r="BJ328">
        <f t="shared" si="373"/>
        <v>32.54538893927279</v>
      </c>
      <c r="BK328" s="7">
        <f t="shared" si="374"/>
        <v>3.1871443497614366E-2</v>
      </c>
      <c r="BL328" s="8">
        <f>BL$3*temperature!$I438+BL$4*temperature!$I438^2</f>
        <v>-116.78924710062964</v>
      </c>
      <c r="BM328" s="8">
        <f>BM$3*temperature!$I438+BM$4*temperature!$I438^2</f>
        <v>-92.800624232903942</v>
      </c>
      <c r="BN328" s="8">
        <f>BN$3*temperature!$I438+BN$4*temperature!$I438^2</f>
        <v>-74.46713575824613</v>
      </c>
      <c r="BO328" s="8"/>
      <c r="BP328" s="8"/>
      <c r="BQ328" s="8"/>
    </row>
    <row r="329" spans="1:69" x14ac:dyDescent="0.3">
      <c r="A329">
        <f t="shared" si="321"/>
        <v>2283</v>
      </c>
      <c r="B329" s="4">
        <f t="shared" si="322"/>
        <v>1165.4057247944206</v>
      </c>
      <c r="C329" s="4">
        <f t="shared" si="323"/>
        <v>2964.1701575760389</v>
      </c>
      <c r="D329" s="4">
        <f t="shared" si="324"/>
        <v>4369.9570955499266</v>
      </c>
      <c r="E329" s="11">
        <f t="shared" si="325"/>
        <v>3.4054320255711452E-9</v>
      </c>
      <c r="F329" s="11">
        <f t="shared" si="326"/>
        <v>6.7089294432564718E-9</v>
      </c>
      <c r="G329" s="11">
        <f t="shared" si="327"/>
        <v>1.3696040807441962E-8</v>
      </c>
      <c r="H329" s="4">
        <f t="shared" si="328"/>
        <v>444901.86541607266</v>
      </c>
      <c r="I329" s="4">
        <f t="shared" si="329"/>
        <v>201429.02757088648</v>
      </c>
      <c r="J329" s="4">
        <f t="shared" si="330"/>
        <v>68551.669847541896</v>
      </c>
      <c r="K329" s="4">
        <f t="shared" si="331"/>
        <v>381757.06189752417</v>
      </c>
      <c r="L329" s="4">
        <f t="shared" si="332"/>
        <v>67954.610181895157</v>
      </c>
      <c r="M329" s="4">
        <f t="shared" si="333"/>
        <v>15687.034986533472</v>
      </c>
      <c r="N329" s="11">
        <f t="shared" si="334"/>
        <v>1.7047975609074673E-3</v>
      </c>
      <c r="O329" s="11">
        <f t="shared" si="335"/>
        <v>2.1473619757228501E-3</v>
      </c>
      <c r="P329" s="11">
        <f t="shared" si="336"/>
        <v>1.9480256610306945E-3</v>
      </c>
      <c r="Q329" s="4">
        <f t="shared" si="337"/>
        <v>3287.4207812216223</v>
      </c>
      <c r="R329" s="4">
        <f t="shared" si="338"/>
        <v>4254.3691059470402</v>
      </c>
      <c r="S329" s="4">
        <f t="shared" si="339"/>
        <v>3111.2843348951919</v>
      </c>
      <c r="T329" s="4">
        <f t="shared" si="340"/>
        <v>7.3890919251310017</v>
      </c>
      <c r="U329" s="4">
        <f t="shared" si="341"/>
        <v>21.120933547920998</v>
      </c>
      <c r="V329" s="4">
        <f t="shared" si="342"/>
        <v>45.3859744308877</v>
      </c>
      <c r="W329" s="11">
        <f t="shared" si="343"/>
        <v>-1.0734613539272964E-2</v>
      </c>
      <c r="X329" s="11">
        <f t="shared" si="344"/>
        <v>-1.217998157191269E-2</v>
      </c>
      <c r="Y329" s="11">
        <f t="shared" si="345"/>
        <v>-9.7425357312937999E-3</v>
      </c>
      <c r="Z329" s="4">
        <f t="shared" si="358"/>
        <v>2028.6876331805061</v>
      </c>
      <c r="AA329" s="4">
        <f t="shared" si="359"/>
        <v>10720.056509826683</v>
      </c>
      <c r="AB329" s="4">
        <f t="shared" si="360"/>
        <v>84251.545469477933</v>
      </c>
      <c r="AC329" s="12">
        <f t="shared" si="346"/>
        <v>0.76440314920486641</v>
      </c>
      <c r="AD329" s="12">
        <f t="shared" si="347"/>
        <v>3.1180375064096202</v>
      </c>
      <c r="AE329" s="12">
        <f t="shared" si="348"/>
        <v>33.584702935860825</v>
      </c>
      <c r="AF329" s="11">
        <f t="shared" si="349"/>
        <v>-4.0504037456468023E-3</v>
      </c>
      <c r="AG329" s="11">
        <f t="shared" si="350"/>
        <v>2.9673830763510267E-4</v>
      </c>
      <c r="AH329" s="11">
        <f t="shared" si="351"/>
        <v>9.7937136394747881E-3</v>
      </c>
      <c r="AI329" s="1">
        <f t="shared" si="315"/>
        <v>873458.21338012058</v>
      </c>
      <c r="AJ329" s="1">
        <f t="shared" si="316"/>
        <v>393585.46693826676</v>
      </c>
      <c r="AK329" s="1">
        <f t="shared" si="317"/>
        <v>134233.75811295933</v>
      </c>
      <c r="AL329" s="10">
        <f t="shared" si="352"/>
        <v>101.99402810911947</v>
      </c>
      <c r="AM329" s="10">
        <f t="shared" si="353"/>
        <v>25.664476052380834</v>
      </c>
      <c r="AN329" s="10">
        <f t="shared" si="354"/>
        <v>7.9397094790135743</v>
      </c>
      <c r="AO329" s="7">
        <f t="shared" si="355"/>
        <v>1.3265401365003082E-3</v>
      </c>
      <c r="AP329" s="7">
        <f t="shared" si="356"/>
        <v>1.6710907016282664E-3</v>
      </c>
      <c r="AQ329" s="7">
        <f t="shared" si="357"/>
        <v>1.5158901150528943E-3</v>
      </c>
      <c r="AR329" s="1">
        <f t="shared" si="363"/>
        <v>444901.86541607266</v>
      </c>
      <c r="AS329" s="1">
        <f t="shared" si="361"/>
        <v>201429.02757088648</v>
      </c>
      <c r="AT329" s="1">
        <f t="shared" si="362"/>
        <v>68551.669847541896</v>
      </c>
      <c r="AU329" s="1">
        <f t="shared" si="318"/>
        <v>88980.373083214537</v>
      </c>
      <c r="AV329" s="1">
        <f t="shared" si="319"/>
        <v>40285.8055141773</v>
      </c>
      <c r="AW329" s="1">
        <f t="shared" si="320"/>
        <v>13710.33396950838</v>
      </c>
      <c r="AX329">
        <v>0.2</v>
      </c>
      <c r="AY329">
        <v>0.2</v>
      </c>
      <c r="AZ329">
        <v>0.2</v>
      </c>
      <c r="BA329">
        <f t="shared" si="364"/>
        <v>0.19999999999999998</v>
      </c>
      <c r="BB329">
        <f t="shared" si="370"/>
        <v>4.000000000000001E-3</v>
      </c>
      <c r="BC329">
        <f t="shared" si="365"/>
        <v>4.000000000000001E-3</v>
      </c>
      <c r="BD329">
        <f t="shared" si="366"/>
        <v>4.000000000000001E-3</v>
      </c>
      <c r="BE329">
        <f t="shared" si="367"/>
        <v>1779.6074616642911</v>
      </c>
      <c r="BF329">
        <f t="shared" si="368"/>
        <v>805.71611028354607</v>
      </c>
      <c r="BG329">
        <f t="shared" si="369"/>
        <v>274.20667939016766</v>
      </c>
      <c r="BH329">
        <f t="shared" si="371"/>
        <v>8772.2103322248968</v>
      </c>
      <c r="BI329">
        <f t="shared" si="372"/>
        <v>751.59688714791355</v>
      </c>
      <c r="BJ329">
        <f t="shared" si="373"/>
        <v>32.546189848767263</v>
      </c>
      <c r="BK329" s="7">
        <f t="shared" si="374"/>
        <v>3.1852777085297629E-2</v>
      </c>
      <c r="BL329" s="8">
        <f>BL$3*temperature!$I439+BL$4*temperature!$I439^2</f>
        <v>-117.39976394319808</v>
      </c>
      <c r="BM329" s="8">
        <f>BM$3*temperature!$I439+BM$4*temperature!$I439^2</f>
        <v>-93.265660056117184</v>
      </c>
      <c r="BN329" s="8">
        <f>BN$3*temperature!$I439+BN$4*temperature!$I439^2</f>
        <v>-74.823689919914941</v>
      </c>
      <c r="BO329" s="8"/>
      <c r="BP329" s="8"/>
      <c r="BQ329" s="8"/>
    </row>
    <row r="330" spans="1:69" x14ac:dyDescent="0.3">
      <c r="A330">
        <f t="shared" si="321"/>
        <v>2284</v>
      </c>
      <c r="B330" s="4">
        <f t="shared" si="322"/>
        <v>1165.405728564695</v>
      </c>
      <c r="C330" s="4">
        <f t="shared" si="323"/>
        <v>2964.1701764681275</v>
      </c>
      <c r="D330" s="4">
        <f t="shared" si="324"/>
        <v>4369.9571524084813</v>
      </c>
      <c r="E330" s="11">
        <f t="shared" si="325"/>
        <v>3.2351604242925876E-9</v>
      </c>
      <c r="F330" s="11">
        <f t="shared" si="326"/>
        <v>6.3734829710936477E-9</v>
      </c>
      <c r="G330" s="11">
        <f t="shared" si="327"/>
        <v>1.3011238767069864E-8</v>
      </c>
      <c r="H330" s="4">
        <f t="shared" si="328"/>
        <v>445652.75296463951</v>
      </c>
      <c r="I330" s="4">
        <f t="shared" si="329"/>
        <v>201857.24670548056</v>
      </c>
      <c r="J330" s="4">
        <f t="shared" si="330"/>
        <v>68683.876371189675</v>
      </c>
      <c r="K330" s="4">
        <f t="shared" si="331"/>
        <v>382401.37493875384</v>
      </c>
      <c r="L330" s="4">
        <f t="shared" si="332"/>
        <v>68099.074846639807</v>
      </c>
      <c r="M330" s="4">
        <f t="shared" si="333"/>
        <v>15717.288288132271</v>
      </c>
      <c r="N330" s="11">
        <f t="shared" si="334"/>
        <v>1.6877567058670717E-3</v>
      </c>
      <c r="O330" s="11">
        <f t="shared" si="335"/>
        <v>2.1258993960522332E-3</v>
      </c>
      <c r="P330" s="11">
        <f t="shared" si="336"/>
        <v>1.9285544798472998E-3</v>
      </c>
      <c r="Q330" s="4">
        <f t="shared" si="337"/>
        <v>3257.6204070318572</v>
      </c>
      <c r="R330" s="4">
        <f t="shared" si="338"/>
        <v>4211.485196044423</v>
      </c>
      <c r="S330" s="4">
        <f t="shared" si="339"/>
        <v>3086.9143996436069</v>
      </c>
      <c r="T330" s="4">
        <f t="shared" si="340"/>
        <v>7.3097728789085581</v>
      </c>
      <c r="U330" s="4">
        <f t="shared" si="341"/>
        <v>20.863680966525727</v>
      </c>
      <c r="V330" s="4">
        <f t="shared" si="342"/>
        <v>44.943799953295191</v>
      </c>
      <c r="W330" s="11">
        <f t="shared" si="343"/>
        <v>-1.0734613539272964E-2</v>
      </c>
      <c r="X330" s="11">
        <f t="shared" si="344"/>
        <v>-1.217998157191269E-2</v>
      </c>
      <c r="Y330" s="11">
        <f t="shared" si="345"/>
        <v>-9.7425357312937999E-3</v>
      </c>
      <c r="Z330" s="4">
        <f t="shared" si="358"/>
        <v>2002.1891827338513</v>
      </c>
      <c r="AA330" s="4">
        <f t="shared" si="359"/>
        <v>10615.375004731459</v>
      </c>
      <c r="AB330" s="4">
        <f t="shared" si="360"/>
        <v>84411.936443336599</v>
      </c>
      <c r="AC330" s="12">
        <f t="shared" si="346"/>
        <v>0.7613070078261428</v>
      </c>
      <c r="AD330" s="12">
        <f t="shared" si="347"/>
        <v>3.1189627475824149</v>
      </c>
      <c r="AE330" s="12">
        <f t="shared" si="348"/>
        <v>33.913621899081477</v>
      </c>
      <c r="AF330" s="11">
        <f t="shared" si="349"/>
        <v>-4.0504037456468023E-3</v>
      </c>
      <c r="AG330" s="11">
        <f t="shared" si="350"/>
        <v>2.9673830763510267E-4</v>
      </c>
      <c r="AH330" s="11">
        <f t="shared" si="351"/>
        <v>9.7937136394747881E-3</v>
      </c>
      <c r="AI330" s="1">
        <f t="shared" si="315"/>
        <v>875092.76512532309</v>
      </c>
      <c r="AJ330" s="1">
        <f t="shared" si="316"/>
        <v>394512.72575861739</v>
      </c>
      <c r="AK330" s="1">
        <f t="shared" si="317"/>
        <v>134520.71627117178</v>
      </c>
      <c r="AL330" s="10">
        <f t="shared" si="352"/>
        <v>102.12797428936985</v>
      </c>
      <c r="AM330" s="10">
        <f t="shared" si="353"/>
        <v>25.706934843001196</v>
      </c>
      <c r="AN330" s="10">
        <f t="shared" si="354"/>
        <v>7.9516248488580468</v>
      </c>
      <c r="AO330" s="7">
        <f t="shared" si="355"/>
        <v>1.3132747351353052E-3</v>
      </c>
      <c r="AP330" s="7">
        <f t="shared" si="356"/>
        <v>1.6543797946119837E-3</v>
      </c>
      <c r="AQ330" s="7">
        <f t="shared" si="357"/>
        <v>1.5007312139023654E-3</v>
      </c>
      <c r="AR330" s="1">
        <f t="shared" si="363"/>
        <v>445652.75296463951</v>
      </c>
      <c r="AS330" s="1">
        <f t="shared" si="361"/>
        <v>201857.24670548056</v>
      </c>
      <c r="AT330" s="1">
        <f t="shared" si="362"/>
        <v>68683.876371189675</v>
      </c>
      <c r="AU330" s="1">
        <f t="shared" si="318"/>
        <v>89130.550592927902</v>
      </c>
      <c r="AV330" s="1">
        <f t="shared" si="319"/>
        <v>40371.449341096115</v>
      </c>
      <c r="AW330" s="1">
        <f t="shared" si="320"/>
        <v>13736.775274237936</v>
      </c>
      <c r="AX330">
        <v>0.2</v>
      </c>
      <c r="AY330">
        <v>0.2</v>
      </c>
      <c r="AZ330">
        <v>0.2</v>
      </c>
      <c r="BA330">
        <f t="shared" si="364"/>
        <v>0.19999999999999998</v>
      </c>
      <c r="BB330">
        <f t="shared" si="370"/>
        <v>4.000000000000001E-3</v>
      </c>
      <c r="BC330">
        <f t="shared" si="365"/>
        <v>4.000000000000001E-3</v>
      </c>
      <c r="BD330">
        <f t="shared" si="366"/>
        <v>4.000000000000001E-3</v>
      </c>
      <c r="BE330">
        <f t="shared" si="367"/>
        <v>1782.6110118585584</v>
      </c>
      <c r="BF330">
        <f t="shared" si="368"/>
        <v>807.42898682192242</v>
      </c>
      <c r="BG330">
        <f t="shared" si="369"/>
        <v>274.73550548475879</v>
      </c>
      <c r="BH330">
        <f t="shared" si="371"/>
        <v>8903.3095734965773</v>
      </c>
      <c r="BI330">
        <f t="shared" si="372"/>
        <v>760.62219795535907</v>
      </c>
      <c r="BJ330">
        <f t="shared" si="373"/>
        <v>32.546997150003904</v>
      </c>
      <c r="BK330" s="7">
        <f t="shared" si="374"/>
        <v>3.1834296392626554E-2</v>
      </c>
      <c r="BL330" s="8">
        <f>BL$3*temperature!$I440+BL$4*temperature!$I440^2</f>
        <v>-118.00964464028034</v>
      </c>
      <c r="BM330" s="8">
        <f>BM$3*temperature!$I440+BM$4*temperature!$I440^2</f>
        <v>-93.730176061020074</v>
      </c>
      <c r="BN330" s="8">
        <f>BN$3*temperature!$I440+BN$4*temperature!$I440^2</f>
        <v>-75.179815097430989</v>
      </c>
      <c r="BO330" s="8"/>
      <c r="BP330" s="8"/>
      <c r="BQ330" s="8"/>
    </row>
    <row r="331" spans="1:69" x14ac:dyDescent="0.3">
      <c r="A331">
        <f t="shared" si="321"/>
        <v>2285</v>
      </c>
      <c r="B331" s="4">
        <f t="shared" si="322"/>
        <v>1165.4057321464559</v>
      </c>
      <c r="C331" s="4">
        <f t="shared" si="323"/>
        <v>2964.1701944156111</v>
      </c>
      <c r="D331" s="4">
        <f t="shared" si="324"/>
        <v>4369.9572064241102</v>
      </c>
      <c r="E331" s="11">
        <f t="shared" si="325"/>
        <v>3.0734024030779582E-9</v>
      </c>
      <c r="F331" s="11">
        <f t="shared" si="326"/>
        <v>6.0548088225389649E-9</v>
      </c>
      <c r="G331" s="11">
        <f t="shared" si="327"/>
        <v>1.2360676828716369E-8</v>
      </c>
      <c r="H331" s="4">
        <f t="shared" si="328"/>
        <v>446397.38933801936</v>
      </c>
      <c r="I331" s="4">
        <f t="shared" si="329"/>
        <v>202282.0870341004</v>
      </c>
      <c r="J331" s="4">
        <f t="shared" si="330"/>
        <v>68815.013825145594</v>
      </c>
      <c r="K331" s="4">
        <f t="shared" si="331"/>
        <v>383040.32409025502</v>
      </c>
      <c r="L331" s="4">
        <f t="shared" si="332"/>
        <v>68242.399648708597</v>
      </c>
      <c r="M331" s="4">
        <f t="shared" si="333"/>
        <v>15747.296958419462</v>
      </c>
      <c r="N331" s="11">
        <f t="shared" si="334"/>
        <v>1.6708861248302398E-3</v>
      </c>
      <c r="O331" s="11">
        <f t="shared" si="335"/>
        <v>2.1046512363283032E-3</v>
      </c>
      <c r="P331" s="11">
        <f t="shared" si="336"/>
        <v>1.9092778434208757E-3</v>
      </c>
      <c r="Q331" s="4">
        <f t="shared" si="337"/>
        <v>3228.035803852154</v>
      </c>
      <c r="R331" s="4">
        <f t="shared" si="338"/>
        <v>4168.9451569387084</v>
      </c>
      <c r="S331" s="4">
        <f t="shared" si="339"/>
        <v>3062.6764205945406</v>
      </c>
      <c r="T331" s="4">
        <f t="shared" si="340"/>
        <v>7.2313052919936158</v>
      </c>
      <c r="U331" s="4">
        <f t="shared" si="341"/>
        <v>20.609561716831177</v>
      </c>
      <c r="V331" s="4">
        <f t="shared" si="342"/>
        <v>44.505933376350093</v>
      </c>
      <c r="W331" s="11">
        <f t="shared" si="343"/>
        <v>-1.0734613539272964E-2</v>
      </c>
      <c r="X331" s="11">
        <f t="shared" si="344"/>
        <v>-1.217998157191269E-2</v>
      </c>
      <c r="Y331" s="11">
        <f t="shared" si="345"/>
        <v>-9.7425357312937999E-3</v>
      </c>
      <c r="Z331" s="4">
        <f t="shared" si="358"/>
        <v>1976.0032351685118</v>
      </c>
      <c r="AA331" s="4">
        <f t="shared" si="359"/>
        <v>10511.490587393269</v>
      </c>
      <c r="AB331" s="4">
        <f t="shared" si="360"/>
        <v>84570.989170643472</v>
      </c>
      <c r="AC331" s="12">
        <f t="shared" si="346"/>
        <v>0.75822340707005664</v>
      </c>
      <c r="AD331" s="12">
        <f t="shared" si="347"/>
        <v>3.1198882633097096</v>
      </c>
      <c r="AE331" s="12">
        <f t="shared" si="348"/>
        <v>34.245762200438499</v>
      </c>
      <c r="AF331" s="11">
        <f t="shared" si="349"/>
        <v>-4.0504037456468023E-3</v>
      </c>
      <c r="AG331" s="11">
        <f t="shared" si="350"/>
        <v>2.9673830763510267E-4</v>
      </c>
      <c r="AH331" s="11">
        <f t="shared" si="351"/>
        <v>9.7937136394747881E-3</v>
      </c>
      <c r="AI331" s="1">
        <f t="shared" si="315"/>
        <v>876714.03920571879</v>
      </c>
      <c r="AJ331" s="1">
        <f t="shared" si="316"/>
        <v>395432.90252385178</v>
      </c>
      <c r="AK331" s="1">
        <f t="shared" si="317"/>
        <v>134805.41991829255</v>
      </c>
      <c r="AL331" s="10">
        <f t="shared" si="352"/>
        <v>102.26075515687079</v>
      </c>
      <c r="AM331" s="10">
        <f t="shared" si="353"/>
        <v>25.749038586251004</v>
      </c>
      <c r="AN331" s="10">
        <f t="shared" si="354"/>
        <v>7.9634387679538507</v>
      </c>
      <c r="AO331" s="7">
        <f t="shared" si="355"/>
        <v>1.3001419877839522E-3</v>
      </c>
      <c r="AP331" s="7">
        <f t="shared" si="356"/>
        <v>1.6378359966658638E-3</v>
      </c>
      <c r="AQ331" s="7">
        <f t="shared" si="357"/>
        <v>1.4857239017633417E-3</v>
      </c>
      <c r="AR331" s="1">
        <f t="shared" si="363"/>
        <v>446397.38933801936</v>
      </c>
      <c r="AS331" s="1">
        <f t="shared" si="361"/>
        <v>202282.0870341004</v>
      </c>
      <c r="AT331" s="1">
        <f t="shared" si="362"/>
        <v>68815.013825145594</v>
      </c>
      <c r="AU331" s="1">
        <f t="shared" si="318"/>
        <v>89279.477867603884</v>
      </c>
      <c r="AV331" s="1">
        <f t="shared" si="319"/>
        <v>40456.417406820081</v>
      </c>
      <c r="AW331" s="1">
        <f t="shared" si="320"/>
        <v>13763.002765029119</v>
      </c>
      <c r="AX331">
        <v>0.2</v>
      </c>
      <c r="AY331">
        <v>0.2</v>
      </c>
      <c r="AZ331">
        <v>0.2</v>
      </c>
      <c r="BA331">
        <f t="shared" si="364"/>
        <v>0.2</v>
      </c>
      <c r="BB331">
        <f t="shared" si="370"/>
        <v>4.000000000000001E-3</v>
      </c>
      <c r="BC331">
        <f t="shared" si="365"/>
        <v>4.000000000000001E-3</v>
      </c>
      <c r="BD331">
        <f t="shared" si="366"/>
        <v>4.000000000000001E-3</v>
      </c>
      <c r="BE331">
        <f t="shared" si="367"/>
        <v>1785.5895573520779</v>
      </c>
      <c r="BF331">
        <f t="shared" si="368"/>
        <v>809.12834813640177</v>
      </c>
      <c r="BG331">
        <f t="shared" si="369"/>
        <v>275.26005530058245</v>
      </c>
      <c r="BH331">
        <f t="shared" si="371"/>
        <v>9036.3696049303508</v>
      </c>
      <c r="BI331">
        <f t="shared" si="372"/>
        <v>769.75605068496418</v>
      </c>
      <c r="BJ331">
        <f t="shared" si="373"/>
        <v>32.547810780027092</v>
      </c>
      <c r="BK331" s="7">
        <f t="shared" si="374"/>
        <v>3.1815999580961457E-2</v>
      </c>
      <c r="BL331" s="8">
        <f>BL$3*temperature!$I441+BL$4*temperature!$I441^2</f>
        <v>-118.61888762592118</v>
      </c>
      <c r="BM331" s="8">
        <f>BM$3*temperature!$I441+BM$4*temperature!$I441^2</f>
        <v>-94.194171429378628</v>
      </c>
      <c r="BN331" s="8">
        <f>BN$3*temperature!$I441+BN$4*temperature!$I441^2</f>
        <v>-75.535510986651758</v>
      </c>
      <c r="BO331" s="8"/>
      <c r="BP331" s="8"/>
      <c r="BQ331" s="8"/>
    </row>
    <row r="332" spans="1:69" x14ac:dyDescent="0.3">
      <c r="A332">
        <f t="shared" si="321"/>
        <v>2286</v>
      </c>
      <c r="B332" s="4">
        <f t="shared" si="322"/>
        <v>1165.4057355491286</v>
      </c>
      <c r="C332" s="4">
        <f t="shared" si="323"/>
        <v>2964.170211465721</v>
      </c>
      <c r="D332" s="4">
        <f t="shared" si="324"/>
        <v>4369.9572577389581</v>
      </c>
      <c r="E332" s="11">
        <f t="shared" si="325"/>
        <v>2.9197322829240603E-9</v>
      </c>
      <c r="F332" s="11">
        <f t="shared" si="326"/>
        <v>5.7520683814120161E-9</v>
      </c>
      <c r="G332" s="11">
        <f t="shared" si="327"/>
        <v>1.174264298728055E-8</v>
      </c>
      <c r="H332" s="4">
        <f t="shared" si="328"/>
        <v>447135.8141150751</v>
      </c>
      <c r="I332" s="4">
        <f t="shared" si="329"/>
        <v>202703.56626285543</v>
      </c>
      <c r="J332" s="4">
        <f t="shared" si="330"/>
        <v>68945.088347851939</v>
      </c>
      <c r="K332" s="4">
        <f t="shared" si="331"/>
        <v>383673.94331072929</v>
      </c>
      <c r="L332" s="4">
        <f t="shared" si="332"/>
        <v>68384.590560547702</v>
      </c>
      <c r="M332" s="4">
        <f t="shared" si="333"/>
        <v>15777.062401641095</v>
      </c>
      <c r="N332" s="11">
        <f t="shared" si="334"/>
        <v>1.6541841175055083E-3</v>
      </c>
      <c r="O332" s="11">
        <f t="shared" si="335"/>
        <v>2.0836153560113146E-3</v>
      </c>
      <c r="P332" s="11">
        <f t="shared" si="336"/>
        <v>1.890193809148899E-3</v>
      </c>
      <c r="Q332" s="4">
        <f t="shared" si="337"/>
        <v>3198.6665415839361</v>
      </c>
      <c r="R332" s="4">
        <f t="shared" si="338"/>
        <v>4126.7481824938241</v>
      </c>
      <c r="S332" s="4">
        <f t="shared" si="339"/>
        <v>3038.5708737779401</v>
      </c>
      <c r="T332" s="4">
        <f t="shared" si="340"/>
        <v>7.1536800242995646</v>
      </c>
      <c r="U332" s="4">
        <f t="shared" si="341"/>
        <v>20.358537634914978</v>
      </c>
      <c r="V332" s="4">
        <f t="shared" si="342"/>
        <v>44.07233273017642</v>
      </c>
      <c r="W332" s="11">
        <f t="shared" si="343"/>
        <v>-1.0734613539272964E-2</v>
      </c>
      <c r="X332" s="11">
        <f t="shared" si="344"/>
        <v>-1.217998157191269E-2</v>
      </c>
      <c r="Y332" s="11">
        <f t="shared" si="345"/>
        <v>-9.7425357312937999E-3</v>
      </c>
      <c r="Z332" s="4">
        <f t="shared" si="358"/>
        <v>1950.1269194460922</v>
      </c>
      <c r="AA332" s="4">
        <f t="shared" si="359"/>
        <v>10408.402107812966</v>
      </c>
      <c r="AB332" s="4">
        <f t="shared" si="360"/>
        <v>84728.711364942981</v>
      </c>
      <c r="AC332" s="12">
        <f t="shared" si="346"/>
        <v>0.75515229614202306</v>
      </c>
      <c r="AD332" s="12">
        <f t="shared" si="347"/>
        <v>3.1208140536729747</v>
      </c>
      <c r="AE332" s="12">
        <f t="shared" si="348"/>
        <v>34.581155388795146</v>
      </c>
      <c r="AF332" s="11">
        <f t="shared" si="349"/>
        <v>-4.0504037456468023E-3</v>
      </c>
      <c r="AG332" s="11">
        <f t="shared" si="350"/>
        <v>2.9673830763510267E-4</v>
      </c>
      <c r="AH332" s="11">
        <f t="shared" si="351"/>
        <v>9.7937136394747881E-3</v>
      </c>
      <c r="AI332" s="1">
        <f t="shared" si="315"/>
        <v>878322.11315275077</v>
      </c>
      <c r="AJ332" s="1">
        <f t="shared" si="316"/>
        <v>396346.02967828664</v>
      </c>
      <c r="AK332" s="1">
        <f t="shared" si="317"/>
        <v>135087.88069149244</v>
      </c>
      <c r="AL332" s="10">
        <f t="shared" si="352"/>
        <v>102.3923791233379</v>
      </c>
      <c r="AM332" s="10">
        <f t="shared" si="353"/>
        <v>25.790789561504344</v>
      </c>
      <c r="AN332" s="10">
        <f t="shared" si="354"/>
        <v>7.9751519245584506</v>
      </c>
      <c r="AO332" s="7">
        <f t="shared" si="355"/>
        <v>1.2871405679061127E-3</v>
      </c>
      <c r="AP332" s="7">
        <f t="shared" si="356"/>
        <v>1.6214576366992051E-3</v>
      </c>
      <c r="AQ332" s="7">
        <f t="shared" si="357"/>
        <v>1.4708666627457083E-3</v>
      </c>
      <c r="AR332" s="1">
        <f t="shared" si="363"/>
        <v>447135.8141150751</v>
      </c>
      <c r="AS332" s="1">
        <f t="shared" si="361"/>
        <v>202703.56626285543</v>
      </c>
      <c r="AT332" s="1">
        <f t="shared" si="362"/>
        <v>68945.088347851939</v>
      </c>
      <c r="AU332" s="1">
        <f t="shared" si="318"/>
        <v>89427.162823015024</v>
      </c>
      <c r="AV332" s="1">
        <f t="shared" si="319"/>
        <v>40540.713252571091</v>
      </c>
      <c r="AW332" s="1">
        <f t="shared" si="320"/>
        <v>13789.017669570389</v>
      </c>
      <c r="AX332">
        <v>0.2</v>
      </c>
      <c r="AY332">
        <v>0.2</v>
      </c>
      <c r="AZ332">
        <v>0.2</v>
      </c>
      <c r="BA332">
        <f t="shared" si="364"/>
        <v>0.2</v>
      </c>
      <c r="BB332">
        <f t="shared" si="370"/>
        <v>4.000000000000001E-3</v>
      </c>
      <c r="BC332">
        <f t="shared" si="365"/>
        <v>4.000000000000001E-3</v>
      </c>
      <c r="BD332">
        <f t="shared" si="366"/>
        <v>4.000000000000001E-3</v>
      </c>
      <c r="BE332">
        <f t="shared" si="367"/>
        <v>1788.5432564603009</v>
      </c>
      <c r="BF332">
        <f t="shared" si="368"/>
        <v>810.8142650514219</v>
      </c>
      <c r="BG332">
        <f t="shared" si="369"/>
        <v>275.7803533914078</v>
      </c>
      <c r="BH332">
        <f t="shared" si="371"/>
        <v>9171.4197605574955</v>
      </c>
      <c r="BI332">
        <f t="shared" si="372"/>
        <v>778.99975102114092</v>
      </c>
      <c r="BJ332">
        <f t="shared" si="373"/>
        <v>32.548630676509212</v>
      </c>
      <c r="BK332" s="7">
        <f t="shared" si="374"/>
        <v>3.179788482968246E-2</v>
      </c>
      <c r="BL332" s="8">
        <f>BL$3*temperature!$I442+BL$4*temperature!$I442^2</f>
        <v>-119.22749141924146</v>
      </c>
      <c r="BM332" s="8">
        <f>BM$3*temperature!$I442+BM$4*temperature!$I442^2</f>
        <v>-94.657645403057586</v>
      </c>
      <c r="BN332" s="8">
        <f>BN$3*temperature!$I442+BN$4*temperature!$I442^2</f>
        <v>-75.890777325454266</v>
      </c>
      <c r="BO332" s="8"/>
      <c r="BP332" s="8"/>
      <c r="BQ332" s="8"/>
    </row>
    <row r="333" spans="1:69" x14ac:dyDescent="0.3">
      <c r="A333">
        <f t="shared" si="321"/>
        <v>2287</v>
      </c>
      <c r="B333" s="4">
        <f t="shared" si="322"/>
        <v>1165.4057387816677</v>
      </c>
      <c r="C333" s="4">
        <f t="shared" si="323"/>
        <v>2964.170227663325</v>
      </c>
      <c r="D333" s="4">
        <f t="shared" si="324"/>
        <v>4369.9573064880633</v>
      </c>
      <c r="E333" s="11">
        <f t="shared" si="325"/>
        <v>2.773745668777857E-9</v>
      </c>
      <c r="F333" s="11">
        <f t="shared" si="326"/>
        <v>5.4644649623414151E-9</v>
      </c>
      <c r="G333" s="11">
        <f t="shared" si="327"/>
        <v>1.1155510837916522E-8</v>
      </c>
      <c r="H333" s="4">
        <f t="shared" si="328"/>
        <v>447868.06687644788</v>
      </c>
      <c r="I333" s="4">
        <f t="shared" si="329"/>
        <v>203121.70218845372</v>
      </c>
      <c r="J333" s="4">
        <f t="shared" si="330"/>
        <v>69074.10609352171</v>
      </c>
      <c r="K333" s="4">
        <f t="shared" si="331"/>
        <v>384302.26656053343</v>
      </c>
      <c r="L333" s="4">
        <f t="shared" si="332"/>
        <v>68525.653585211228</v>
      </c>
      <c r="M333" s="4">
        <f t="shared" si="333"/>
        <v>15806.586025672968</v>
      </c>
      <c r="N333" s="11">
        <f t="shared" si="334"/>
        <v>1.637649000561181E-3</v>
      </c>
      <c r="O333" s="11">
        <f t="shared" si="335"/>
        <v>2.0627896358995645E-3</v>
      </c>
      <c r="P333" s="11">
        <f t="shared" si="336"/>
        <v>1.8713004538033484E-3</v>
      </c>
      <c r="Q333" s="4">
        <f t="shared" si="337"/>
        <v>3169.512163223746</v>
      </c>
      <c r="R333" s="4">
        <f t="shared" si="338"/>
        <v>4084.89341790759</v>
      </c>
      <c r="S333" s="4">
        <f t="shared" si="339"/>
        <v>3014.598204324122</v>
      </c>
      <c r="T333" s="4">
        <f t="shared" si="340"/>
        <v>7.0768880338550924</v>
      </c>
      <c r="U333" s="4">
        <f t="shared" si="341"/>
        <v>20.110571021690621</v>
      </c>
      <c r="V333" s="4">
        <f t="shared" si="342"/>
        <v>43.642956453791207</v>
      </c>
      <c r="W333" s="11">
        <f t="shared" si="343"/>
        <v>-1.0734613539272964E-2</v>
      </c>
      <c r="X333" s="11">
        <f t="shared" si="344"/>
        <v>-1.217998157191269E-2</v>
      </c>
      <c r="Y333" s="11">
        <f t="shared" si="345"/>
        <v>-9.7425357312937999E-3</v>
      </c>
      <c r="Z333" s="4">
        <f t="shared" si="358"/>
        <v>1924.5573701416249</v>
      </c>
      <c r="AA333" s="4">
        <f t="shared" si="359"/>
        <v>10306.108289027929</v>
      </c>
      <c r="AB333" s="4">
        <f t="shared" si="360"/>
        <v>84885.110759515956</v>
      </c>
      <c r="AC333" s="12">
        <f t="shared" si="346"/>
        <v>0.75209362445319561</v>
      </c>
      <c r="AD333" s="12">
        <f t="shared" si="347"/>
        <v>3.1217401187537055</v>
      </c>
      <c r="AE333" s="12">
        <f t="shared" si="348"/>
        <v>34.919833321995185</v>
      </c>
      <c r="AF333" s="11">
        <f t="shared" si="349"/>
        <v>-4.0504037456468023E-3</v>
      </c>
      <c r="AG333" s="11">
        <f t="shared" si="350"/>
        <v>2.9673830763510267E-4</v>
      </c>
      <c r="AH333" s="11">
        <f t="shared" si="351"/>
        <v>9.7937136394747881E-3</v>
      </c>
      <c r="AI333" s="1">
        <f t="shared" si="315"/>
        <v>879917.06466049072</v>
      </c>
      <c r="AJ333" s="1">
        <f t="shared" si="316"/>
        <v>397252.13996302907</v>
      </c>
      <c r="AK333" s="1">
        <f t="shared" si="317"/>
        <v>135368.11029191359</v>
      </c>
      <c r="AL333" s="10">
        <f t="shared" si="352"/>
        <v>102.52285457450182</v>
      </c>
      <c r="AM333" s="10">
        <f t="shared" si="353"/>
        <v>25.832190047468437</v>
      </c>
      <c r="AN333" s="10">
        <f t="shared" si="354"/>
        <v>7.9867650058036546</v>
      </c>
      <c r="AO333" s="7">
        <f t="shared" si="355"/>
        <v>1.2742691622270516E-3</v>
      </c>
      <c r="AP333" s="7">
        <f t="shared" si="356"/>
        <v>1.6052430603322131E-3</v>
      </c>
      <c r="AQ333" s="7">
        <f t="shared" si="357"/>
        <v>1.4561579961182513E-3</v>
      </c>
      <c r="AR333" s="1">
        <f t="shared" si="363"/>
        <v>447868.06687644788</v>
      </c>
      <c r="AS333" s="1">
        <f t="shared" si="361"/>
        <v>203121.70218845372</v>
      </c>
      <c r="AT333" s="1">
        <f t="shared" si="362"/>
        <v>69074.10609352171</v>
      </c>
      <c r="AU333" s="1">
        <f t="shared" si="318"/>
        <v>89573.613375289584</v>
      </c>
      <c r="AV333" s="1">
        <f t="shared" si="319"/>
        <v>40624.340437690749</v>
      </c>
      <c r="AW333" s="1">
        <f t="shared" si="320"/>
        <v>13814.821218704343</v>
      </c>
      <c r="AX333">
        <v>0.2</v>
      </c>
      <c r="AY333">
        <v>0.2</v>
      </c>
      <c r="AZ333">
        <v>0.2</v>
      </c>
      <c r="BA333">
        <f t="shared" si="364"/>
        <v>0.2</v>
      </c>
      <c r="BB333">
        <f t="shared" si="370"/>
        <v>4.000000000000001E-3</v>
      </c>
      <c r="BC333">
        <f t="shared" si="365"/>
        <v>4.000000000000001E-3</v>
      </c>
      <c r="BD333">
        <f t="shared" si="366"/>
        <v>4.000000000000001E-3</v>
      </c>
      <c r="BE333">
        <f t="shared" si="367"/>
        <v>1791.4722675057919</v>
      </c>
      <c r="BF333">
        <f t="shared" si="368"/>
        <v>812.48680875381513</v>
      </c>
      <c r="BG333">
        <f t="shared" si="369"/>
        <v>276.29642437408688</v>
      </c>
      <c r="BH333">
        <f t="shared" si="371"/>
        <v>9308.4898132912531</v>
      </c>
      <c r="BI333">
        <f t="shared" si="372"/>
        <v>788.3546203553899</v>
      </c>
      <c r="BJ333">
        <f t="shared" si="373"/>
        <v>32.549456777743906</v>
      </c>
      <c r="BK333" s="7">
        <f t="shared" si="374"/>
        <v>3.177995033601097E-2</v>
      </c>
      <c r="BL333" s="8">
        <f>BL$3*temperature!$I443+BL$4*temperature!$I443^2</f>
        <v>-119.83545462173049</v>
      </c>
      <c r="BM333" s="8">
        <f>BM$3*temperature!$I443+BM$4*temperature!$I443^2</f>
        <v>-95.120597282022175</v>
      </c>
      <c r="BN333" s="8">
        <f>BN$3*temperature!$I443+BN$4*temperature!$I443^2</f>
        <v>-76.245613892258447</v>
      </c>
      <c r="BO333" s="8"/>
      <c r="BP333" s="8"/>
      <c r="BQ333" s="8"/>
    </row>
    <row r="334" spans="1:69" x14ac:dyDescent="0.3">
      <c r="A334">
        <f t="shared" si="321"/>
        <v>2288</v>
      </c>
      <c r="B334" s="4">
        <f t="shared" si="322"/>
        <v>1165.4057418525799</v>
      </c>
      <c r="C334" s="4">
        <f t="shared" si="323"/>
        <v>2964.1702430510491</v>
      </c>
      <c r="D334" s="4">
        <f t="shared" si="324"/>
        <v>4369.9573527997145</v>
      </c>
      <c r="E334" s="11">
        <f t="shared" si="325"/>
        <v>2.6350583853389641E-9</v>
      </c>
      <c r="F334" s="11">
        <f t="shared" si="326"/>
        <v>5.1912417142243443E-9</v>
      </c>
      <c r="G334" s="11">
        <f t="shared" si="327"/>
        <v>1.0597735296020695E-8</v>
      </c>
      <c r="H334" s="4">
        <f t="shared" si="328"/>
        <v>448594.18719824567</v>
      </c>
      <c r="I334" s="4">
        <f t="shared" si="329"/>
        <v>203536.51269338105</v>
      </c>
      <c r="J334" s="4">
        <f t="shared" si="330"/>
        <v>69202.073230812413</v>
      </c>
      <c r="K334" s="4">
        <f t="shared" si="331"/>
        <v>384925.32779625809</v>
      </c>
      <c r="L334" s="4">
        <f t="shared" si="332"/>
        <v>68665.594754732767</v>
      </c>
      <c r="M334" s="4">
        <f t="shared" si="333"/>
        <v>15835.869241716169</v>
      </c>
      <c r="N334" s="11">
        <f t="shared" si="334"/>
        <v>1.6212791074614596E-3</v>
      </c>
      <c r="O334" s="11">
        <f t="shared" si="335"/>
        <v>2.0421719779371017E-3</v>
      </c>
      <c r="P334" s="11">
        <f t="shared" si="336"/>
        <v>1.852595873368168E-3</v>
      </c>
      <c r="Q334" s="4">
        <f t="shared" si="337"/>
        <v>3140.5721855996353</v>
      </c>
      <c r="R334" s="4">
        <f t="shared" si="338"/>
        <v>4043.3799611407208</v>
      </c>
      <c r="S334" s="4">
        <f t="shared" si="339"/>
        <v>2990.7588270642686</v>
      </c>
      <c r="T334" s="4">
        <f t="shared" si="340"/>
        <v>7.0009203757509528</v>
      </c>
      <c r="U334" s="4">
        <f t="shared" si="341"/>
        <v>19.865624637245787</v>
      </c>
      <c r="V334" s="4">
        <f t="shared" si="342"/>
        <v>43.217763391120847</v>
      </c>
      <c r="W334" s="11">
        <f t="shared" si="343"/>
        <v>-1.0734613539272964E-2</v>
      </c>
      <c r="X334" s="11">
        <f t="shared" si="344"/>
        <v>-1.217998157191269E-2</v>
      </c>
      <c r="Y334" s="11">
        <f t="shared" si="345"/>
        <v>-9.7425357312937999E-3</v>
      </c>
      <c r="Z334" s="4">
        <f t="shared" si="358"/>
        <v>1899.2917280750721</v>
      </c>
      <c r="AA334" s="4">
        <f t="shared" si="359"/>
        <v>10204.607730553973</v>
      </c>
      <c r="AB334" s="4">
        <f t="shared" si="360"/>
        <v>85040.195105706487</v>
      </c>
      <c r="AC334" s="12">
        <f t="shared" si="346"/>
        <v>0.74904734161963327</v>
      </c>
      <c r="AD334" s="12">
        <f t="shared" si="347"/>
        <v>3.1226664586334212</v>
      </c>
      <c r="AE334" s="12">
        <f t="shared" si="348"/>
        <v>35.261828169888993</v>
      </c>
      <c r="AF334" s="11">
        <f t="shared" si="349"/>
        <v>-4.0504037456468023E-3</v>
      </c>
      <c r="AG334" s="11">
        <f t="shared" si="350"/>
        <v>2.9673830763510267E-4</v>
      </c>
      <c r="AH334" s="11">
        <f t="shared" si="351"/>
        <v>9.7937136394747881E-3</v>
      </c>
      <c r="AI334" s="1">
        <f t="shared" si="315"/>
        <v>881498.97156973125</v>
      </c>
      <c r="AJ334" s="1">
        <f t="shared" si="316"/>
        <v>398151.26640441688</v>
      </c>
      <c r="AK334" s="1">
        <f t="shared" si="317"/>
        <v>135646.12048142657</v>
      </c>
      <c r="AL334" s="10">
        <f t="shared" si="352"/>
        <v>102.65218986938953</v>
      </c>
      <c r="AM334" s="10">
        <f t="shared" si="353"/>
        <v>25.87324232183725</v>
      </c>
      <c r="AN334" s="10">
        <f t="shared" si="354"/>
        <v>7.9982786976127107</v>
      </c>
      <c r="AO334" s="7">
        <f t="shared" si="355"/>
        <v>1.2615264706047811E-3</v>
      </c>
      <c r="AP334" s="7">
        <f t="shared" si="356"/>
        <v>1.5891906297288909E-3</v>
      </c>
      <c r="AQ334" s="7">
        <f t="shared" si="357"/>
        <v>1.4415964161570687E-3</v>
      </c>
      <c r="AR334" s="1">
        <f t="shared" si="363"/>
        <v>448594.18719824567</v>
      </c>
      <c r="AS334" s="1">
        <f t="shared" si="361"/>
        <v>203536.51269338105</v>
      </c>
      <c r="AT334" s="1">
        <f t="shared" si="362"/>
        <v>69202.073230812413</v>
      </c>
      <c r="AU334" s="1">
        <f t="shared" si="318"/>
        <v>89718.837439649142</v>
      </c>
      <c r="AV334" s="1">
        <f t="shared" si="319"/>
        <v>40707.302538676216</v>
      </c>
      <c r="AW334" s="1">
        <f t="shared" si="320"/>
        <v>13840.414646162484</v>
      </c>
      <c r="AX334">
        <v>0.2</v>
      </c>
      <c r="AY334">
        <v>0.2</v>
      </c>
      <c r="AZ334">
        <v>0.2</v>
      </c>
      <c r="BA334">
        <f t="shared" si="364"/>
        <v>0.2</v>
      </c>
      <c r="BB334">
        <f t="shared" si="370"/>
        <v>4.000000000000001E-3</v>
      </c>
      <c r="BC334">
        <f t="shared" si="365"/>
        <v>4.000000000000001E-3</v>
      </c>
      <c r="BD334">
        <f t="shared" si="366"/>
        <v>4.000000000000001E-3</v>
      </c>
      <c r="BE334">
        <f t="shared" si="367"/>
        <v>1794.3767487929831</v>
      </c>
      <c r="BF334">
        <f t="shared" si="368"/>
        <v>814.14605077352439</v>
      </c>
      <c r="BG334">
        <f t="shared" si="369"/>
        <v>276.80829292324972</v>
      </c>
      <c r="BH334">
        <f t="shared" si="371"/>
        <v>9447.6099814933623</v>
      </c>
      <c r="BI334">
        <f t="shared" si="372"/>
        <v>797.82199597527028</v>
      </c>
      <c r="BJ334">
        <f t="shared" si="373"/>
        <v>32.550289022640648</v>
      </c>
      <c r="BK334" s="7">
        <f t="shared" si="374"/>
        <v>3.1762194314851139E-2</v>
      </c>
      <c r="BL334" s="8">
        <f>BL$3*temperature!$I444+BL$4*temperature!$I444^2</f>
        <v>-120.44277591460133</v>
      </c>
      <c r="BM334" s="8">
        <f>BM$3*temperature!$I444+BM$4*temperature!$I444^2</f>
        <v>-95.583026422387405</v>
      </c>
      <c r="BN334" s="8">
        <f>BN$3*temperature!$I444+BN$4*temperature!$I444^2</f>
        <v>-76.600020504586638</v>
      </c>
      <c r="BO334" s="8"/>
      <c r="BP334" s="8"/>
      <c r="BQ334" s="8"/>
    </row>
    <row r="335" spans="1:69" x14ac:dyDescent="0.3">
      <c r="A335">
        <f t="shared" si="321"/>
        <v>2289</v>
      </c>
      <c r="B335" s="4">
        <f t="shared" si="322"/>
        <v>1165.4057447699465</v>
      </c>
      <c r="C335" s="4">
        <f t="shared" si="323"/>
        <v>2964.1702576693874</v>
      </c>
      <c r="D335" s="4">
        <f t="shared" si="324"/>
        <v>4369.9573967957831</v>
      </c>
      <c r="E335" s="11">
        <f t="shared" si="325"/>
        <v>2.5033054660720158E-9</v>
      </c>
      <c r="F335" s="11">
        <f t="shared" si="326"/>
        <v>4.931679628513127E-9</v>
      </c>
      <c r="G335" s="11">
        <f t="shared" si="327"/>
        <v>1.006784853121966E-8</v>
      </c>
      <c r="H335" s="4">
        <f t="shared" si="328"/>
        <v>449314.21464587527</v>
      </c>
      <c r="I335" s="4">
        <f t="shared" si="329"/>
        <v>203948.01574116544</v>
      </c>
      <c r="J335" s="4">
        <f t="shared" si="330"/>
        <v>69328.995941524248</v>
      </c>
      <c r="K335" s="4">
        <f t="shared" si="331"/>
        <v>385543.1609654291</v>
      </c>
      <c r="L335" s="4">
        <f t="shared" si="332"/>
        <v>68804.420128525904</v>
      </c>
      <c r="M335" s="4">
        <f t="shared" si="333"/>
        <v>15864.913463998271</v>
      </c>
      <c r="N335" s="11">
        <f t="shared" si="334"/>
        <v>1.6050727882941374E-3</v>
      </c>
      <c r="O335" s="11">
        <f t="shared" si="335"/>
        <v>2.0217603049825783E-3</v>
      </c>
      <c r="P335" s="11">
        <f t="shared" si="336"/>
        <v>1.8340781828123376E-3</v>
      </c>
      <c r="Q335" s="4">
        <f t="shared" si="337"/>
        <v>3111.8461000957441</v>
      </c>
      <c r="R335" s="4">
        <f t="shared" si="338"/>
        <v>4002.2068643220705</v>
      </c>
      <c r="S335" s="4">
        <f t="shared" si="339"/>
        <v>2967.0531271244017</v>
      </c>
      <c r="T335" s="4">
        <f t="shared" si="340"/>
        <v>6.9257682010980446</v>
      </c>
      <c r="U335" s="4">
        <f t="shared" si="341"/>
        <v>19.623661695249599</v>
      </c>
      <c r="V335" s="4">
        <f t="shared" si="342"/>
        <v>42.796712787056251</v>
      </c>
      <c r="W335" s="11">
        <f t="shared" si="343"/>
        <v>-1.0734613539272964E-2</v>
      </c>
      <c r="X335" s="11">
        <f t="shared" si="344"/>
        <v>-1.217998157191269E-2</v>
      </c>
      <c r="Y335" s="11">
        <f t="shared" si="345"/>
        <v>-9.7425357312937999E-3</v>
      </c>
      <c r="Z335" s="4">
        <f t="shared" si="358"/>
        <v>1874.3271409217436</v>
      </c>
      <c r="AA335" s="4">
        <f t="shared" si="359"/>
        <v>10103.898911774322</v>
      </c>
      <c r="AB335" s="4">
        <f t="shared" si="360"/>
        <v>85193.972171285015</v>
      </c>
      <c r="AC335" s="12">
        <f t="shared" si="346"/>
        <v>0.74601339746147033</v>
      </c>
      <c r="AD335" s="12">
        <f t="shared" si="347"/>
        <v>3.123593073393665</v>
      </c>
      <c r="AE335" s="12">
        <f t="shared" si="348"/>
        <v>35.607172417389251</v>
      </c>
      <c r="AF335" s="11">
        <f t="shared" si="349"/>
        <v>-4.0504037456468023E-3</v>
      </c>
      <c r="AG335" s="11">
        <f t="shared" si="350"/>
        <v>2.9673830763510267E-4</v>
      </c>
      <c r="AH335" s="11">
        <f t="shared" si="351"/>
        <v>9.7937136394747881E-3</v>
      </c>
      <c r="AI335" s="1">
        <f t="shared" si="315"/>
        <v>883067.91185240727</v>
      </c>
      <c r="AJ335" s="1">
        <f t="shared" si="316"/>
        <v>399043.44230265147</v>
      </c>
      <c r="AK335" s="1">
        <f t="shared" si="317"/>
        <v>135921.92307944639</v>
      </c>
      <c r="AL335" s="10">
        <f t="shared" si="352"/>
        <v>102.78039333962745</v>
      </c>
      <c r="AM335" s="10">
        <f t="shared" si="353"/>
        <v>25.913948660953231</v>
      </c>
      <c r="AN335" s="10">
        <f t="shared" si="354"/>
        <v>8.0096936846195543</v>
      </c>
      <c r="AO335" s="7">
        <f t="shared" si="355"/>
        <v>1.2489112058987333E-3</v>
      </c>
      <c r="AP335" s="7">
        <f t="shared" si="356"/>
        <v>1.5732987234316021E-3</v>
      </c>
      <c r="AQ335" s="7">
        <f t="shared" si="357"/>
        <v>1.427180451995498E-3</v>
      </c>
      <c r="AR335" s="1">
        <f t="shared" si="363"/>
        <v>449314.21464587527</v>
      </c>
      <c r="AS335" s="1">
        <f t="shared" si="361"/>
        <v>203948.01574116544</v>
      </c>
      <c r="AT335" s="1">
        <f t="shared" si="362"/>
        <v>69328.995941524248</v>
      </c>
      <c r="AU335" s="1">
        <f t="shared" si="318"/>
        <v>89862.842929175065</v>
      </c>
      <c r="AV335" s="1">
        <f t="shared" si="319"/>
        <v>40789.603148233087</v>
      </c>
      <c r="AW335" s="1">
        <f t="shared" si="320"/>
        <v>13865.799188304851</v>
      </c>
      <c r="AX335">
        <v>0.2</v>
      </c>
      <c r="AY335">
        <v>0.2</v>
      </c>
      <c r="AZ335">
        <v>0.2</v>
      </c>
      <c r="BA335">
        <f t="shared" si="364"/>
        <v>0.2</v>
      </c>
      <c r="BB335">
        <f t="shared" si="370"/>
        <v>4.000000000000001E-3</v>
      </c>
      <c r="BC335">
        <f t="shared" si="365"/>
        <v>4.000000000000001E-3</v>
      </c>
      <c r="BD335">
        <f t="shared" si="366"/>
        <v>4.000000000000001E-3</v>
      </c>
      <c r="BE335">
        <f t="shared" si="367"/>
        <v>1797.2568585835015</v>
      </c>
      <c r="BF335">
        <f t="shared" si="368"/>
        <v>815.79206296466191</v>
      </c>
      <c r="BG335">
        <f t="shared" si="369"/>
        <v>277.31598376609708</v>
      </c>
      <c r="BH335">
        <f t="shared" si="371"/>
        <v>9588.8109356387977</v>
      </c>
      <c r="BI335">
        <f t="shared" si="372"/>
        <v>807.40323125560894</v>
      </c>
      <c r="BJ335">
        <f t="shared" si="373"/>
        <v>32.551127350717373</v>
      </c>
      <c r="BK335" s="7">
        <f t="shared" si="374"/>
        <v>3.1744614998608894E-2</v>
      </c>
      <c r="BL335" s="8">
        <f>BL$3*temperature!$I445+BL$4*temperature!$I445^2</f>
        <v>-121.04945405620951</v>
      </c>
      <c r="BM335" s="8">
        <f>BM$3*temperature!$I445+BM$4*temperature!$I445^2</f>
        <v>-96.044932234515016</v>
      </c>
      <c r="BN335" s="8">
        <f>BN$3*temperature!$I445+BN$4*temperature!$I445^2</f>
        <v>-76.953997017658736</v>
      </c>
      <c r="BO335" s="8"/>
      <c r="BP335" s="8"/>
      <c r="BQ335" s="8"/>
    </row>
    <row r="336" spans="1:69" x14ac:dyDescent="0.3">
      <c r="A336">
        <f t="shared" si="321"/>
        <v>2290</v>
      </c>
      <c r="B336" s="4">
        <f t="shared" si="322"/>
        <v>1165.4057475414447</v>
      </c>
      <c r="C336" s="4">
        <f t="shared" si="323"/>
        <v>2964.1702715568085</v>
      </c>
      <c r="D336" s="4">
        <f t="shared" si="324"/>
        <v>4369.9574385920487</v>
      </c>
      <c r="E336" s="11">
        <f t="shared" si="325"/>
        <v>2.3781401927684147E-9</v>
      </c>
      <c r="F336" s="11">
        <f t="shared" si="326"/>
        <v>4.6850956470874707E-9</v>
      </c>
      <c r="G336" s="11">
        <f t="shared" si="327"/>
        <v>9.5644561046586765E-9</v>
      </c>
      <c r="H336" s="4">
        <f t="shared" si="328"/>
        <v>450028.18876801815</v>
      </c>
      <c r="I336" s="4">
        <f t="shared" si="329"/>
        <v>204356.22937173338</v>
      </c>
      <c r="J336" s="4">
        <f t="shared" si="330"/>
        <v>69454.88041932731</v>
      </c>
      <c r="K336" s="4">
        <f t="shared" si="331"/>
        <v>386155.80000133306</v>
      </c>
      <c r="L336" s="4">
        <f t="shared" si="332"/>
        <v>68942.135791815934</v>
      </c>
      <c r="M336" s="4">
        <f t="shared" si="333"/>
        <v>15893.720109481179</v>
      </c>
      <c r="N336" s="11">
        <f t="shared" si="334"/>
        <v>1.5890284096076179E-3</v>
      </c>
      <c r="O336" s="11">
        <f t="shared" si="335"/>
        <v>2.0015525606171813E-3</v>
      </c>
      <c r="P336" s="11">
        <f t="shared" si="336"/>
        <v>1.8157455159322211E-3</v>
      </c>
      <c r="Q336" s="4">
        <f t="shared" si="337"/>
        <v>3083.3333733651652</v>
      </c>
      <c r="R336" s="4">
        <f t="shared" si="338"/>
        <v>3961.3731351303795</v>
      </c>
      <c r="S336" s="4">
        <f t="shared" si="339"/>
        <v>2943.4814605129964</v>
      </c>
      <c r="T336" s="4">
        <f t="shared" si="340"/>
        <v>6.8514227559966709</v>
      </c>
      <c r="U336" s="4">
        <f t="shared" si="341"/>
        <v>19.384645857428008</v>
      </c>
      <c r="V336" s="4">
        <f t="shared" si="342"/>
        <v>42.379764283546436</v>
      </c>
      <c r="W336" s="11">
        <f t="shared" si="343"/>
        <v>-1.0734613539272964E-2</v>
      </c>
      <c r="X336" s="11">
        <f t="shared" si="344"/>
        <v>-1.217998157191269E-2</v>
      </c>
      <c r="Y336" s="11">
        <f t="shared" si="345"/>
        <v>-9.7425357312937999E-3</v>
      </c>
      <c r="Z336" s="4">
        <f t="shared" si="358"/>
        <v>1849.6607638020371</v>
      </c>
      <c r="AA336" s="4">
        <f t="shared" si="359"/>
        <v>10003.980195275373</v>
      </c>
      <c r="AB336" s="4">
        <f t="shared" si="360"/>
        <v>85346.449738841955</v>
      </c>
      <c r="AC336" s="12">
        <f t="shared" si="346"/>
        <v>0.74299174200208973</v>
      </c>
      <c r="AD336" s="12">
        <f t="shared" si="347"/>
        <v>3.1245199631160046</v>
      </c>
      <c r="AE336" s="12">
        <f t="shared" si="348"/>
        <v>35.955898867556563</v>
      </c>
      <c r="AF336" s="11">
        <f t="shared" si="349"/>
        <v>-4.0504037456468023E-3</v>
      </c>
      <c r="AG336" s="11">
        <f t="shared" si="350"/>
        <v>2.9673830763510267E-4</v>
      </c>
      <c r="AH336" s="11">
        <f t="shared" si="351"/>
        <v>9.7937136394747881E-3</v>
      </c>
      <c r="AI336" s="1">
        <f t="shared" si="315"/>
        <v>884623.96359634167</v>
      </c>
      <c r="AJ336" s="1">
        <f t="shared" si="316"/>
        <v>399928.70122061943</v>
      </c>
      <c r="AK336" s="1">
        <f t="shared" si="317"/>
        <v>136195.52995980659</v>
      </c>
      <c r="AL336" s="10">
        <f t="shared" si="352"/>
        <v>102.9074732887661</v>
      </c>
      <c r="AM336" s="10">
        <f t="shared" si="353"/>
        <v>25.954311339477108</v>
      </c>
      <c r="AN336" s="10">
        <f t="shared" si="354"/>
        <v>8.021010650090183</v>
      </c>
      <c r="AO336" s="7">
        <f t="shared" si="355"/>
        <v>1.2364220938397459E-3</v>
      </c>
      <c r="AP336" s="7">
        <f t="shared" si="356"/>
        <v>1.557565736197286E-3</v>
      </c>
      <c r="AQ336" s="7">
        <f t="shared" si="357"/>
        <v>1.4129086474755431E-3</v>
      </c>
      <c r="AR336" s="1">
        <f t="shared" si="363"/>
        <v>450028.18876801815</v>
      </c>
      <c r="AS336" s="1">
        <f t="shared" si="361"/>
        <v>204356.22937173338</v>
      </c>
      <c r="AT336" s="1">
        <f t="shared" si="362"/>
        <v>69454.88041932731</v>
      </c>
      <c r="AU336" s="1">
        <f t="shared" si="318"/>
        <v>90005.637753603631</v>
      </c>
      <c r="AV336" s="1">
        <f t="shared" si="319"/>
        <v>40871.245874346678</v>
      </c>
      <c r="AW336" s="1">
        <f t="shared" si="320"/>
        <v>13890.976083865462</v>
      </c>
      <c r="AX336">
        <v>0.2</v>
      </c>
      <c r="AY336">
        <v>0.2</v>
      </c>
      <c r="AZ336">
        <v>0.2</v>
      </c>
      <c r="BA336">
        <f t="shared" si="364"/>
        <v>0.2</v>
      </c>
      <c r="BB336">
        <f t="shared" si="370"/>
        <v>4.000000000000001E-3</v>
      </c>
      <c r="BC336">
        <f t="shared" si="365"/>
        <v>4.000000000000001E-3</v>
      </c>
      <c r="BD336">
        <f t="shared" si="366"/>
        <v>4.000000000000001E-3</v>
      </c>
      <c r="BE336">
        <f t="shared" si="367"/>
        <v>1800.112755072073</v>
      </c>
      <c r="BF336">
        <f t="shared" si="368"/>
        <v>817.42491748693374</v>
      </c>
      <c r="BG336">
        <f t="shared" si="369"/>
        <v>277.8195216773093</v>
      </c>
      <c r="BH336">
        <f t="shared" si="371"/>
        <v>9732.1238050802531</v>
      </c>
      <c r="BI336">
        <f t="shared" si="372"/>
        <v>817.09969585203964</v>
      </c>
      <c r="BJ336">
        <f t="shared" si="373"/>
        <v>32.551971702095422</v>
      </c>
      <c r="BK336" s="7">
        <f t="shared" si="374"/>
        <v>3.1727210637030517E-2</v>
      </c>
      <c r="BL336" s="8">
        <f>BL$3*temperature!$I446+BL$4*temperature!$I446^2</f>
        <v>-121.65548787953395</v>
      </c>
      <c r="BM336" s="8">
        <f>BM$3*temperature!$I446+BM$4*temperature!$I446^2</f>
        <v>-96.506314181156853</v>
      </c>
      <c r="BN336" s="8">
        <f>BN$3*temperature!$I446+BN$4*temperature!$I446^2</f>
        <v>-77.307543323022614</v>
      </c>
      <c r="BO336" s="8"/>
      <c r="BP336" s="8"/>
      <c r="BQ336" s="8"/>
    </row>
    <row r="337" spans="1:69" x14ac:dyDescent="0.3">
      <c r="A337">
        <f t="shared" si="321"/>
        <v>2291</v>
      </c>
      <c r="B337" s="4">
        <f t="shared" si="322"/>
        <v>1165.4057501743682</v>
      </c>
      <c r="C337" s="4">
        <f t="shared" si="323"/>
        <v>2964.1702847498586</v>
      </c>
      <c r="D337" s="4">
        <f t="shared" si="324"/>
        <v>4369.9574782985019</v>
      </c>
      <c r="E337" s="11">
        <f t="shared" si="325"/>
        <v>2.2592331831299939E-9</v>
      </c>
      <c r="F337" s="11">
        <f t="shared" si="326"/>
        <v>4.4508408647330969E-9</v>
      </c>
      <c r="G337" s="11">
        <f t="shared" si="327"/>
        <v>9.0862332994257425E-9</v>
      </c>
      <c r="H337" s="4">
        <f t="shared" si="328"/>
        <v>450736.14909074717</v>
      </c>
      <c r="I337" s="4">
        <f t="shared" si="329"/>
        <v>204761.17169685257</v>
      </c>
      <c r="J337" s="4">
        <f t="shared" si="330"/>
        <v>69579.732868513136</v>
      </c>
      <c r="K337" s="4">
        <f t="shared" si="331"/>
        <v>386763.27881796355</v>
      </c>
      <c r="L337" s="4">
        <f t="shared" si="332"/>
        <v>69078.747854100438</v>
      </c>
      <c r="M337" s="4">
        <f t="shared" si="333"/>
        <v>15922.290597574622</v>
      </c>
      <c r="N337" s="11">
        <f t="shared" si="334"/>
        <v>1.5731443542434942E-3</v>
      </c>
      <c r="O337" s="11">
        <f t="shared" si="335"/>
        <v>1.9815467089245864E-3</v>
      </c>
      <c r="P337" s="11">
        <f t="shared" si="336"/>
        <v>1.7975960251368495E-3</v>
      </c>
      <c r="Q337" s="4">
        <f t="shared" si="337"/>
        <v>3055.0334480311549</v>
      </c>
      <c r="R337" s="4">
        <f t="shared" si="338"/>
        <v>3920.8777381525715</v>
      </c>
      <c r="S337" s="4">
        <f t="shared" si="339"/>
        <v>2920.0441547020087</v>
      </c>
      <c r="T337" s="4">
        <f t="shared" si="340"/>
        <v>6.7778753805168659</v>
      </c>
      <c r="U337" s="4">
        <f t="shared" si="341"/>
        <v>19.148541228106481</v>
      </c>
      <c r="V337" s="4">
        <f t="shared" si="342"/>
        <v>41.966877915730173</v>
      </c>
      <c r="W337" s="11">
        <f t="shared" si="343"/>
        <v>-1.0734613539272964E-2</v>
      </c>
      <c r="X337" s="11">
        <f t="shared" si="344"/>
        <v>-1.217998157191269E-2</v>
      </c>
      <c r="Y337" s="11">
        <f t="shared" si="345"/>
        <v>-9.7425357312937999E-3</v>
      </c>
      <c r="Z337" s="4">
        <f t="shared" si="358"/>
        <v>1825.2897598509514</v>
      </c>
      <c r="AA337" s="4">
        <f t="shared" si="359"/>
        <v>9904.8498301298278</v>
      </c>
      <c r="AB337" s="4">
        <f t="shared" si="360"/>
        <v>85497.635604217532</v>
      </c>
      <c r="AC337" s="12">
        <f t="shared" si="346"/>
        <v>0.73998232546729981</v>
      </c>
      <c r="AD337" s="12">
        <f t="shared" si="347"/>
        <v>3.1254471278820315</v>
      </c>
      <c r="AE337" s="12">
        <f t="shared" si="348"/>
        <v>36.308040644715327</v>
      </c>
      <c r="AF337" s="11">
        <f t="shared" si="349"/>
        <v>-4.0504037456468023E-3</v>
      </c>
      <c r="AG337" s="11">
        <f t="shared" si="350"/>
        <v>2.9673830763510267E-4</v>
      </c>
      <c r="AH337" s="11">
        <f t="shared" si="351"/>
        <v>9.7937136394747881E-3</v>
      </c>
      <c r="AI337" s="1">
        <f t="shared" si="315"/>
        <v>886167.20499031118</v>
      </c>
      <c r="AJ337" s="1">
        <f t="shared" si="316"/>
        <v>400807.07697290421</v>
      </c>
      <c r="AK337" s="1">
        <f t="shared" si="317"/>
        <v>136466.95304769138</v>
      </c>
      <c r="AL337" s="10">
        <f t="shared" si="352"/>
        <v>103.03343799162559</v>
      </c>
      <c r="AM337" s="10">
        <f t="shared" si="353"/>
        <v>25.994332630065585</v>
      </c>
      <c r="AN337" s="10">
        <f t="shared" si="354"/>
        <v>8.0322302758460999</v>
      </c>
      <c r="AO337" s="7">
        <f t="shared" si="355"/>
        <v>1.2240578729013484E-3</v>
      </c>
      <c r="AP337" s="7">
        <f t="shared" si="356"/>
        <v>1.5419900788353131E-3</v>
      </c>
      <c r="AQ337" s="7">
        <f t="shared" si="357"/>
        <v>1.3987795610007877E-3</v>
      </c>
      <c r="AR337" s="1">
        <f t="shared" si="363"/>
        <v>450736.14909074717</v>
      </c>
      <c r="AS337" s="1">
        <f t="shared" si="361"/>
        <v>204761.17169685257</v>
      </c>
      <c r="AT337" s="1">
        <f t="shared" si="362"/>
        <v>69579.732868513136</v>
      </c>
      <c r="AU337" s="1">
        <f t="shared" si="318"/>
        <v>90147.229818149441</v>
      </c>
      <c r="AV337" s="1">
        <f t="shared" si="319"/>
        <v>40952.234339370516</v>
      </c>
      <c r="AW337" s="1">
        <f t="shared" si="320"/>
        <v>13915.946573702628</v>
      </c>
      <c r="AX337">
        <v>0.2</v>
      </c>
      <c r="AY337">
        <v>0.2</v>
      </c>
      <c r="AZ337">
        <v>0.2</v>
      </c>
      <c r="BA337">
        <f t="shared" si="364"/>
        <v>0.20000000000000004</v>
      </c>
      <c r="BB337">
        <f t="shared" si="370"/>
        <v>4.000000000000001E-3</v>
      </c>
      <c r="BC337">
        <f t="shared" si="365"/>
        <v>4.000000000000001E-3</v>
      </c>
      <c r="BD337">
        <f t="shared" si="366"/>
        <v>4.000000000000001E-3</v>
      </c>
      <c r="BE337">
        <f t="shared" si="367"/>
        <v>1802.9445963629892</v>
      </c>
      <c r="BF337">
        <f t="shared" si="368"/>
        <v>819.04468678741046</v>
      </c>
      <c r="BG337">
        <f t="shared" si="369"/>
        <v>278.31893147405259</v>
      </c>
      <c r="BH337">
        <f t="shared" si="371"/>
        <v>9877.5801849138334</v>
      </c>
      <c r="BI337">
        <f t="shared" si="372"/>
        <v>826.91277589685058</v>
      </c>
      <c r="BJ337">
        <f t="shared" si="373"/>
        <v>32.552822017492531</v>
      </c>
      <c r="BK337" s="7">
        <f t="shared" si="374"/>
        <v>3.1709979497030777E-2</v>
      </c>
      <c r="BL337" s="8">
        <f>BL$3*temperature!$I447+BL$4*temperature!$I447^2</f>
        <v>-122.26087628971788</v>
      </c>
      <c r="BM337" s="8">
        <f>BM$3*temperature!$I447+BM$4*temperature!$I447^2</f>
        <v>-96.967171775644005</v>
      </c>
      <c r="BN337" s="8">
        <f>BN$3*temperature!$I447+BN$4*temperature!$I447^2</f>
        <v>-77.660659347219038</v>
      </c>
      <c r="BO337" s="8"/>
      <c r="BP337" s="8"/>
      <c r="BQ337" s="8"/>
    </row>
    <row r="338" spans="1:69" x14ac:dyDescent="0.3">
      <c r="A338">
        <f t="shared" si="321"/>
        <v>2292</v>
      </c>
      <c r="B338" s="4">
        <f t="shared" si="322"/>
        <v>1165.4057526756455</v>
      </c>
      <c r="C338" s="4">
        <f t="shared" si="323"/>
        <v>2964.1702972832563</v>
      </c>
      <c r="D338" s="4">
        <f t="shared" si="324"/>
        <v>4369.9575160196327</v>
      </c>
      <c r="E338" s="11">
        <f t="shared" si="325"/>
        <v>2.146271523973494E-9</v>
      </c>
      <c r="F338" s="11">
        <f t="shared" si="326"/>
        <v>4.2282988214964422E-9</v>
      </c>
      <c r="G338" s="11">
        <f t="shared" si="327"/>
        <v>8.6319216344544554E-9</v>
      </c>
      <c r="H338" s="4">
        <f t="shared" si="328"/>
        <v>451438.13511178462</v>
      </c>
      <c r="I338" s="4">
        <f t="shared" si="329"/>
        <v>205162.86089566242</v>
      </c>
      <c r="J338" s="4">
        <f t="shared" si="330"/>
        <v>69703.559502773525</v>
      </c>
      <c r="K338" s="4">
        <f t="shared" si="331"/>
        <v>387365.63130508969</v>
      </c>
      <c r="L338" s="4">
        <f t="shared" si="332"/>
        <v>69214.262447640009</v>
      </c>
      <c r="M338" s="4">
        <f t="shared" si="333"/>
        <v>15950.626349855884</v>
      </c>
      <c r="N338" s="11">
        <f t="shared" si="334"/>
        <v>1.5574190211828931E-3</v>
      </c>
      <c r="O338" s="11">
        <f t="shared" si="335"/>
        <v>1.9617407342962245E-3</v>
      </c>
      <c r="P338" s="11">
        <f t="shared" si="336"/>
        <v>1.7796278812785005E-3</v>
      </c>
      <c r="Q338" s="4">
        <f t="shared" si="337"/>
        <v>3026.9457433767993</v>
      </c>
      <c r="R338" s="4">
        <f t="shared" si="338"/>
        <v>3880.7195962187857</v>
      </c>
      <c r="S338" s="4">
        <f t="shared" si="339"/>
        <v>2896.7415092014212</v>
      </c>
      <c r="T338" s="4">
        <f t="shared" si="340"/>
        <v>6.705117507689665</v>
      </c>
      <c r="U338" s="4">
        <f t="shared" si="341"/>
        <v>18.915312348819135</v>
      </c>
      <c r="V338" s="4">
        <f t="shared" si="342"/>
        <v>41.558014108105326</v>
      </c>
      <c r="W338" s="11">
        <f t="shared" si="343"/>
        <v>-1.0734613539272964E-2</v>
      </c>
      <c r="X338" s="11">
        <f t="shared" si="344"/>
        <v>-1.217998157191269E-2</v>
      </c>
      <c r="Y338" s="11">
        <f t="shared" si="345"/>
        <v>-9.7425357312937999E-3</v>
      </c>
      <c r="Z338" s="4">
        <f t="shared" si="358"/>
        <v>1801.2113007677763</v>
      </c>
      <c r="AA338" s="4">
        <f t="shared" si="359"/>
        <v>9806.5059551271552</v>
      </c>
      <c r="AB338" s="4">
        <f t="shared" si="360"/>
        <v>85647.537574961869</v>
      </c>
      <c r="AC338" s="12">
        <f t="shared" si="346"/>
        <v>0.73698509828451464</v>
      </c>
      <c r="AD338" s="12">
        <f t="shared" si="347"/>
        <v>3.1263745677733623</v>
      </c>
      <c r="AE338" s="12">
        <f t="shared" si="348"/>
        <v>36.663631197600083</v>
      </c>
      <c r="AF338" s="11">
        <f t="shared" si="349"/>
        <v>-4.0504037456468023E-3</v>
      </c>
      <c r="AG338" s="11">
        <f t="shared" si="350"/>
        <v>2.9673830763510267E-4</v>
      </c>
      <c r="AH338" s="11">
        <f t="shared" si="351"/>
        <v>9.7937136394747881E-3</v>
      </c>
      <c r="AI338" s="1">
        <f t="shared" si="315"/>
        <v>887697.71430942952</v>
      </c>
      <c r="AJ338" s="1">
        <f t="shared" si="316"/>
        <v>401678.60361498431</v>
      </c>
      <c r="AK338" s="1">
        <f t="shared" si="317"/>
        <v>136736.20431662488</v>
      </c>
      <c r="AL338" s="10">
        <f t="shared" si="352"/>
        <v>103.15829569366188</v>
      </c>
      <c r="AM338" s="10">
        <f t="shared" si="353"/>
        <v>26.034014803056877</v>
      </c>
      <c r="AN338" s="10">
        <f t="shared" si="354"/>
        <v>8.0433532421898146</v>
      </c>
      <c r="AO338" s="7">
        <f t="shared" si="355"/>
        <v>1.2118172941723349E-3</v>
      </c>
      <c r="AP338" s="7">
        <f t="shared" si="356"/>
        <v>1.5265701780469599E-3</v>
      </c>
      <c r="AQ338" s="7">
        <f t="shared" si="357"/>
        <v>1.3847917653907799E-3</v>
      </c>
      <c r="AR338" s="1">
        <f t="shared" si="363"/>
        <v>451438.13511178462</v>
      </c>
      <c r="AS338" s="1">
        <f t="shared" si="361"/>
        <v>205162.86089566242</v>
      </c>
      <c r="AT338" s="1">
        <f t="shared" si="362"/>
        <v>69703.559502773525</v>
      </c>
      <c r="AU338" s="1">
        <f t="shared" si="318"/>
        <v>90287.62702235693</v>
      </c>
      <c r="AV338" s="1">
        <f t="shared" si="319"/>
        <v>41032.57217913249</v>
      </c>
      <c r="AW338" s="1">
        <f t="shared" si="320"/>
        <v>13940.711900554707</v>
      </c>
      <c r="AX338">
        <v>0.2</v>
      </c>
      <c r="AY338">
        <v>0.2</v>
      </c>
      <c r="AZ338">
        <v>0.2</v>
      </c>
      <c r="BA338">
        <f t="shared" si="364"/>
        <v>0.2</v>
      </c>
      <c r="BB338">
        <f t="shared" si="370"/>
        <v>4.000000000000001E-3</v>
      </c>
      <c r="BC338">
        <f t="shared" si="365"/>
        <v>4.000000000000001E-3</v>
      </c>
      <c r="BD338">
        <f t="shared" si="366"/>
        <v>4.000000000000001E-3</v>
      </c>
      <c r="BE338">
        <f t="shared" si="367"/>
        <v>1805.7525404471389</v>
      </c>
      <c r="BF338">
        <f t="shared" si="368"/>
        <v>820.6514435826499</v>
      </c>
      <c r="BG338">
        <f t="shared" si="369"/>
        <v>278.81423801109418</v>
      </c>
      <c r="BH338">
        <f t="shared" si="371"/>
        <v>10025.212142947508</v>
      </c>
      <c r="BI338">
        <f t="shared" si="372"/>
        <v>836.84387419719758</v>
      </c>
      <c r="BJ338">
        <f t="shared" si="373"/>
        <v>32.553678238217387</v>
      </c>
      <c r="BK338" s="7">
        <f t="shared" si="374"/>
        <v>3.1692919862536167E-2</v>
      </c>
      <c r="BL338" s="8">
        <f>BL$3*temperature!$I448+BL$4*temperature!$I448^2</f>
        <v>-122.86561826167105</v>
      </c>
      <c r="BM338" s="8">
        <f>BM$3*temperature!$I448+BM$4*temperature!$I448^2</f>
        <v>-97.427504580121109</v>
      </c>
      <c r="BN338" s="8">
        <f>BN$3*temperature!$I448+BN$4*temperature!$I448^2</f>
        <v>-78.013345050480694</v>
      </c>
      <c r="BO338" s="8"/>
      <c r="BP338" s="8"/>
      <c r="BQ338" s="8"/>
    </row>
    <row r="339" spans="1:69" x14ac:dyDescent="0.3">
      <c r="A339">
        <f t="shared" si="321"/>
        <v>2293</v>
      </c>
      <c r="B339" s="4">
        <f t="shared" si="322"/>
        <v>1165.4057550518587</v>
      </c>
      <c r="C339" s="4">
        <f t="shared" si="323"/>
        <v>2964.1703091899844</v>
      </c>
      <c r="D339" s="4">
        <f t="shared" si="324"/>
        <v>4369.9575518547072</v>
      </c>
      <c r="E339" s="11">
        <f t="shared" si="325"/>
        <v>2.0389579477748191E-9</v>
      </c>
      <c r="F339" s="11">
        <f t="shared" si="326"/>
        <v>4.01688388042162E-9</v>
      </c>
      <c r="G339" s="11">
        <f t="shared" si="327"/>
        <v>8.2003255527317319E-9</v>
      </c>
      <c r="H339" s="4">
        <f t="shared" si="328"/>
        <v>452134.18629489408</v>
      </c>
      <c r="I339" s="4">
        <f t="shared" si="329"/>
        <v>205561.31521029084</v>
      </c>
      <c r="J339" s="4">
        <f t="shared" si="330"/>
        <v>69826.366544004544</v>
      </c>
      <c r="K339" s="4">
        <f t="shared" si="331"/>
        <v>387962.89132343855</v>
      </c>
      <c r="L339" s="4">
        <f t="shared" si="332"/>
        <v>69348.685725977863</v>
      </c>
      <c r="M339" s="4">
        <f t="shared" si="333"/>
        <v>15978.728789795379</v>
      </c>
      <c r="N339" s="11">
        <f t="shared" si="334"/>
        <v>1.541850825373059E-3</v>
      </c>
      <c r="O339" s="11">
        <f t="shared" si="335"/>
        <v>1.9421326412247808E-3</v>
      </c>
      <c r="P339" s="11">
        <f t="shared" si="336"/>
        <v>1.7618392734621846E-3</v>
      </c>
      <c r="Q339" s="4">
        <f t="shared" si="337"/>
        <v>2999.0696560231731</v>
      </c>
      <c r="R339" s="4">
        <f t="shared" si="338"/>
        <v>3840.8975917142793</v>
      </c>
      <c r="S339" s="4">
        <f t="shared" si="339"/>
        <v>2873.5737961271921</v>
      </c>
      <c r="T339" s="4">
        <f t="shared" si="340"/>
        <v>6.6331406625092031</v>
      </c>
      <c r="U339" s="4">
        <f t="shared" si="341"/>
        <v>18.684924192983544</v>
      </c>
      <c r="V339" s="4">
        <f t="shared" si="342"/>
        <v>41.1531336707355</v>
      </c>
      <c r="W339" s="11">
        <f t="shared" si="343"/>
        <v>-1.0734613539272964E-2</v>
      </c>
      <c r="X339" s="11">
        <f t="shared" si="344"/>
        <v>-1.217998157191269E-2</v>
      </c>
      <c r="Y339" s="11">
        <f t="shared" si="345"/>
        <v>-9.7425357312937999E-3</v>
      </c>
      <c r="Z339" s="4">
        <f t="shared" si="358"/>
        <v>1777.4225673463945</v>
      </c>
      <c r="AA339" s="4">
        <f t="shared" si="359"/>
        <v>9708.946601951764</v>
      </c>
      <c r="AB339" s="4">
        <f t="shared" si="360"/>
        <v>85796.163468829211</v>
      </c>
      <c r="AC339" s="12">
        <f t="shared" si="346"/>
        <v>0.73400001108193713</v>
      </c>
      <c r="AD339" s="12">
        <f t="shared" si="347"/>
        <v>3.1273022828716366</v>
      </c>
      <c r="AE339" s="12">
        <f t="shared" si="348"/>
        <v>37.022704302532695</v>
      </c>
      <c r="AF339" s="11">
        <f t="shared" si="349"/>
        <v>-4.0504037456468023E-3</v>
      </c>
      <c r="AG339" s="11">
        <f t="shared" si="350"/>
        <v>2.9673830763510267E-4</v>
      </c>
      <c r="AH339" s="11">
        <f t="shared" si="351"/>
        <v>9.7937136394747881E-3</v>
      </c>
      <c r="AI339" s="1">
        <f t="shared" si="315"/>
        <v>889215.56990084355</v>
      </c>
      <c r="AJ339" s="1">
        <f t="shared" si="316"/>
        <v>402543.31543261837</v>
      </c>
      <c r="AK339" s="1">
        <f t="shared" si="317"/>
        <v>137003.29578551711</v>
      </c>
      <c r="AL339" s="10">
        <f t="shared" si="352"/>
        <v>103.28205461035321</v>
      </c>
      <c r="AM339" s="10">
        <f t="shared" si="353"/>
        <v>26.073360126163923</v>
      </c>
      <c r="AN339" s="10">
        <f t="shared" si="354"/>
        <v>8.05438022783237</v>
      </c>
      <c r="AO339" s="7">
        <f t="shared" si="355"/>
        <v>1.1996991212306115E-3</v>
      </c>
      <c r="AP339" s="7">
        <f t="shared" si="356"/>
        <v>1.5113044762664902E-3</v>
      </c>
      <c r="AQ339" s="7">
        <f t="shared" si="357"/>
        <v>1.3709438477368721E-3</v>
      </c>
      <c r="AR339" s="1">
        <f t="shared" si="363"/>
        <v>452134.18629489408</v>
      </c>
      <c r="AS339" s="1">
        <f t="shared" si="361"/>
        <v>205561.31521029084</v>
      </c>
      <c r="AT339" s="1">
        <f t="shared" si="362"/>
        <v>69826.366544004544</v>
      </c>
      <c r="AU339" s="1">
        <f t="shared" si="318"/>
        <v>90426.83725897882</v>
      </c>
      <c r="AV339" s="1">
        <f t="shared" si="319"/>
        <v>41112.26304205817</v>
      </c>
      <c r="AW339" s="1">
        <f t="shared" si="320"/>
        <v>13965.27330880091</v>
      </c>
      <c r="AX339">
        <v>0.2</v>
      </c>
      <c r="AY339">
        <v>0.2</v>
      </c>
      <c r="AZ339">
        <v>0.2</v>
      </c>
      <c r="BA339">
        <f t="shared" si="364"/>
        <v>0.20000000000000004</v>
      </c>
      <c r="BB339">
        <f t="shared" si="370"/>
        <v>4.000000000000001E-3</v>
      </c>
      <c r="BC339">
        <f t="shared" si="365"/>
        <v>4.000000000000001E-3</v>
      </c>
      <c r="BD339">
        <f t="shared" si="366"/>
        <v>4.000000000000001E-3</v>
      </c>
      <c r="BE339">
        <f t="shared" si="367"/>
        <v>1808.5367451795767</v>
      </c>
      <c r="BF339">
        <f t="shared" si="368"/>
        <v>822.24526084116349</v>
      </c>
      <c r="BG339">
        <f t="shared" si="369"/>
        <v>279.30546617601823</v>
      </c>
      <c r="BH339">
        <f t="shared" si="371"/>
        <v>10175.052226773705</v>
      </c>
      <c r="BI339">
        <f t="shared" si="372"/>
        <v>846.89441043570037</v>
      </c>
      <c r="BJ339">
        <f t="shared" si="373"/>
        <v>32.554540306163375</v>
      </c>
      <c r="BK339" s="7">
        <f t="shared" si="374"/>
        <v>3.167603003431127E-2</v>
      </c>
      <c r="BL339" s="8">
        <f>BL$3*temperature!$I449+BL$4*temperature!$I449^2</f>
        <v>-123.4697128377297</v>
      </c>
      <c r="BM339" s="8">
        <f>BM$3*temperature!$I449+BM$4*temperature!$I449^2</f>
        <v>-97.887312203824962</v>
      </c>
      <c r="BN339" s="8">
        <f>BN$3*temperature!$I449+BN$4*temperature!$I449^2</f>
        <v>-78.365600425464521</v>
      </c>
      <c r="BO339" s="8"/>
      <c r="BP339" s="8"/>
      <c r="BQ339" s="8"/>
    </row>
    <row r="340" spans="1:69" x14ac:dyDescent="0.3">
      <c r="A340">
        <f t="shared" si="321"/>
        <v>2294</v>
      </c>
      <c r="B340" s="4">
        <f t="shared" si="322"/>
        <v>1165.4057573092614</v>
      </c>
      <c r="C340" s="4">
        <f t="shared" si="323"/>
        <v>2964.170320501376</v>
      </c>
      <c r="D340" s="4">
        <f t="shared" si="324"/>
        <v>4369.9575858980279</v>
      </c>
      <c r="E340" s="11">
        <f t="shared" si="325"/>
        <v>1.937010050386078E-9</v>
      </c>
      <c r="F340" s="11">
        <f t="shared" si="326"/>
        <v>3.8160396864005389E-9</v>
      </c>
      <c r="G340" s="11">
        <f t="shared" si="327"/>
        <v>7.7903092750951451E-9</v>
      </c>
      <c r="H340" s="4">
        <f t="shared" si="328"/>
        <v>452824.34206440923</v>
      </c>
      <c r="I340" s="4">
        <f t="shared" si="329"/>
        <v>205956.5529415567</v>
      </c>
      <c r="J340" s="4">
        <f t="shared" si="330"/>
        <v>69948.160221136466</v>
      </c>
      <c r="K340" s="4">
        <f t="shared" si="331"/>
        <v>388555.09269999614</v>
      </c>
      <c r="L340" s="4">
        <f t="shared" si="332"/>
        <v>69482.023862488481</v>
      </c>
      <c r="M340" s="4">
        <f t="shared" si="333"/>
        <v>16006.599342488147</v>
      </c>
      <c r="N340" s="11">
        <f t="shared" si="334"/>
        <v>1.5264381975745867E-3</v>
      </c>
      <c r="O340" s="11">
        <f t="shared" si="335"/>
        <v>1.9227204541047982E-3</v>
      </c>
      <c r="P340" s="11">
        <f t="shared" si="336"/>
        <v>1.7442284088686755E-3</v>
      </c>
      <c r="Q340" s="4">
        <f t="shared" si="337"/>
        <v>2971.4045605961178</v>
      </c>
      <c r="R340" s="4">
        <f t="shared" si="338"/>
        <v>3801.410567868365</v>
      </c>
      <c r="S340" s="4">
        <f t="shared" si="339"/>
        <v>2850.541260762634</v>
      </c>
      <c r="T340" s="4">
        <f t="shared" si="340"/>
        <v>6.56193646094553</v>
      </c>
      <c r="U340" s="4">
        <f t="shared" si="341"/>
        <v>18.457342160640419</v>
      </c>
      <c r="V340" s="4">
        <f t="shared" si="342"/>
        <v>40.75219779549365</v>
      </c>
      <c r="W340" s="11">
        <f t="shared" si="343"/>
        <v>-1.0734613539272964E-2</v>
      </c>
      <c r="X340" s="11">
        <f t="shared" si="344"/>
        <v>-1.217998157191269E-2</v>
      </c>
      <c r="Y340" s="11">
        <f t="shared" si="345"/>
        <v>-9.7425357312937999E-3</v>
      </c>
      <c r="Z340" s="4">
        <f t="shared" si="358"/>
        <v>1753.9207499865806</v>
      </c>
      <c r="AA340" s="4">
        <f t="shared" si="359"/>
        <v>9612.1696983090787</v>
      </c>
      <c r="AB340" s="4">
        <f t="shared" si="360"/>
        <v>85943.521112303381</v>
      </c>
      <c r="AC340" s="12">
        <f t="shared" si="346"/>
        <v>0.73102701468774611</v>
      </c>
      <c r="AD340" s="12">
        <f t="shared" si="347"/>
        <v>3.1282302732585192</v>
      </c>
      <c r="AE340" s="12">
        <f t="shared" si="348"/>
        <v>37.385294066630649</v>
      </c>
      <c r="AF340" s="11">
        <f t="shared" si="349"/>
        <v>-4.0504037456468023E-3</v>
      </c>
      <c r="AG340" s="11">
        <f t="shared" si="350"/>
        <v>2.9673830763510267E-4</v>
      </c>
      <c r="AH340" s="11">
        <f t="shared" si="351"/>
        <v>9.7937136394747881E-3</v>
      </c>
      <c r="AI340" s="1">
        <f t="shared" si="315"/>
        <v>890720.85016973806</v>
      </c>
      <c r="AJ340" s="1">
        <f t="shared" si="316"/>
        <v>403401.2469314147</v>
      </c>
      <c r="AK340" s="1">
        <f t="shared" si="317"/>
        <v>137268.2395157663</v>
      </c>
      <c r="AL340" s="10">
        <f t="shared" si="352"/>
        <v>103.40472292660661</v>
      </c>
      <c r="AM340" s="10">
        <f t="shared" si="353"/>
        <v>26.112370864175205</v>
      </c>
      <c r="AN340" s="10">
        <f t="shared" si="354"/>
        <v>8.0653119098228441</v>
      </c>
      <c r="AO340" s="7">
        <f t="shared" si="355"/>
        <v>1.1877021300183055E-3</v>
      </c>
      <c r="AP340" s="7">
        <f t="shared" si="356"/>
        <v>1.4961914315038253E-3</v>
      </c>
      <c r="AQ340" s="7">
        <f t="shared" si="357"/>
        <v>1.3572344092595034E-3</v>
      </c>
      <c r="AR340" s="1">
        <f t="shared" si="363"/>
        <v>452824.34206440923</v>
      </c>
      <c r="AS340" s="1">
        <f t="shared" si="361"/>
        <v>205956.5529415567</v>
      </c>
      <c r="AT340" s="1">
        <f t="shared" si="362"/>
        <v>69948.160221136466</v>
      </c>
      <c r="AU340" s="1">
        <f t="shared" si="318"/>
        <v>90564.868412881857</v>
      </c>
      <c r="AV340" s="1">
        <f t="shared" si="319"/>
        <v>41191.310588311346</v>
      </c>
      <c r="AW340" s="1">
        <f t="shared" si="320"/>
        <v>13989.632044227294</v>
      </c>
      <c r="AX340">
        <v>0.2</v>
      </c>
      <c r="AY340">
        <v>0.2</v>
      </c>
      <c r="AZ340">
        <v>0.2</v>
      </c>
      <c r="BA340">
        <f t="shared" si="364"/>
        <v>0.2</v>
      </c>
      <c r="BB340">
        <f t="shared" si="370"/>
        <v>4.000000000000001E-3</v>
      </c>
      <c r="BC340">
        <f t="shared" si="365"/>
        <v>4.000000000000001E-3</v>
      </c>
      <c r="BD340">
        <f t="shared" si="366"/>
        <v>4.000000000000001E-3</v>
      </c>
      <c r="BE340">
        <f t="shared" si="367"/>
        <v>1811.2973682576373</v>
      </c>
      <c r="BF340">
        <f t="shared" si="368"/>
        <v>823.82621176622695</v>
      </c>
      <c r="BG340">
        <f t="shared" si="369"/>
        <v>279.7926408845459</v>
      </c>
      <c r="BH340">
        <f t="shared" si="371"/>
        <v>10327.133470947849</v>
      </c>
      <c r="BI340">
        <f t="shared" si="372"/>
        <v>857.06582137345106</v>
      </c>
      <c r="BJ340">
        <f t="shared" si="373"/>
        <v>32.55540816380303</v>
      </c>
      <c r="BK340" s="7">
        <f t="shared" si="374"/>
        <v>3.1659308329802655E-2</v>
      </c>
      <c r="BL340" s="8">
        <f>BL$3*temperature!$I450+BL$4*temperature!$I450^2</f>
        <v>-124.0731591253754</v>
      </c>
      <c r="BM340" s="8">
        <f>BM$3*temperature!$I450+BM$4*temperature!$I450^2</f>
        <v>-98.346594301406355</v>
      </c>
      <c r="BN340" s="8">
        <f>BN$3*temperature!$I450+BN$4*temperature!$I450^2</f>
        <v>-78.717425496016801</v>
      </c>
      <c r="BO340" s="8"/>
      <c r="BP340" s="8"/>
      <c r="BQ340" s="8"/>
    </row>
    <row r="341" spans="1:69" x14ac:dyDescent="0.3">
      <c r="A341">
        <f t="shared" si="321"/>
        <v>2295</v>
      </c>
      <c r="B341" s="4">
        <f t="shared" si="322"/>
        <v>1165.405759453794</v>
      </c>
      <c r="C341" s="4">
        <f t="shared" si="323"/>
        <v>2964.1703312471977</v>
      </c>
      <c r="D341" s="4">
        <f t="shared" si="324"/>
        <v>4369.9576182391829</v>
      </c>
      <c r="E341" s="11">
        <f t="shared" si="325"/>
        <v>1.840159547866774E-9</v>
      </c>
      <c r="F341" s="11">
        <f t="shared" si="326"/>
        <v>3.6252377020805117E-9</v>
      </c>
      <c r="G341" s="11">
        <f t="shared" si="327"/>
        <v>7.4007938113403873E-9</v>
      </c>
      <c r="H341" s="4">
        <f t="shared" si="328"/>
        <v>453508.64179989859</v>
      </c>
      <c r="I341" s="4">
        <f t="shared" si="329"/>
        <v>206348.59244475598</v>
      </c>
      <c r="J341" s="4">
        <f t="shared" si="330"/>
        <v>70068.946768987837</v>
      </c>
      <c r="K341" s="4">
        <f t="shared" si="331"/>
        <v>389142.26922342519</v>
      </c>
      <c r="L341" s="4">
        <f t="shared" si="332"/>
        <v>69614.283048954618</v>
      </c>
      <c r="M341" s="4">
        <f t="shared" si="333"/>
        <v>16034.239434390944</v>
      </c>
      <c r="N341" s="11">
        <f t="shared" si="334"/>
        <v>1.5111795842099873E-3</v>
      </c>
      <c r="O341" s="11">
        <f t="shared" si="335"/>
        <v>1.9035022170323934E-3</v>
      </c>
      <c r="P341" s="11">
        <f t="shared" si="336"/>
        <v>1.7267935125624412E-3</v>
      </c>
      <c r="Q341" s="4">
        <f t="shared" si="337"/>
        <v>2943.9498103817318</v>
      </c>
      <c r="R341" s="4">
        <f t="shared" si="338"/>
        <v>3762.257330020519</v>
      </c>
      <c r="S341" s="4">
        <f t="shared" si="339"/>
        <v>2827.6441221131308</v>
      </c>
      <c r="T341" s="4">
        <f t="shared" si="340"/>
        <v>6.4914966089680153</v>
      </c>
      <c r="U341" s="4">
        <f t="shared" si="341"/>
        <v>18.232532073257332</v>
      </c>
      <c r="V341" s="4">
        <f t="shared" si="342"/>
        <v>40.3551680523423</v>
      </c>
      <c r="W341" s="11">
        <f t="shared" si="343"/>
        <v>-1.0734613539272964E-2</v>
      </c>
      <c r="X341" s="11">
        <f t="shared" si="344"/>
        <v>-1.217998157191269E-2</v>
      </c>
      <c r="Y341" s="11">
        <f t="shared" si="345"/>
        <v>-9.7425357312937999E-3</v>
      </c>
      <c r="Z341" s="4">
        <f t="shared" si="358"/>
        <v>1730.703049186726</v>
      </c>
      <c r="AA341" s="4">
        <f t="shared" si="359"/>
        <v>9516.1730709998483</v>
      </c>
      <c r="AB341" s="4">
        <f t="shared" si="360"/>
        <v>86089.618339155728</v>
      </c>
      <c r="AC341" s="12">
        <f t="shared" si="346"/>
        <v>0.72806606012928587</v>
      </c>
      <c r="AD341" s="12">
        <f t="shared" si="347"/>
        <v>3.1291585390156986</v>
      </c>
      <c r="AE341" s="12">
        <f t="shared" si="348"/>
        <v>37.751434931046788</v>
      </c>
      <c r="AF341" s="11">
        <f t="shared" si="349"/>
        <v>-4.0504037456468023E-3</v>
      </c>
      <c r="AG341" s="11">
        <f t="shared" si="350"/>
        <v>2.9673830763510267E-4</v>
      </c>
      <c r="AH341" s="11">
        <f t="shared" si="351"/>
        <v>9.7937136394747881E-3</v>
      </c>
      <c r="AI341" s="1">
        <f t="shared" si="315"/>
        <v>892213.63356564613</v>
      </c>
      <c r="AJ341" s="1">
        <f t="shared" si="316"/>
        <v>404252.43282658461</v>
      </c>
      <c r="AK341" s="1">
        <f t="shared" si="317"/>
        <v>137531.04760841696</v>
      </c>
      <c r="AL341" s="10">
        <f t="shared" si="352"/>
        <v>103.52630879618376</v>
      </c>
      <c r="AM341" s="10">
        <f t="shared" si="353"/>
        <v>26.151049278663002</v>
      </c>
      <c r="AN341" s="10">
        <f t="shared" si="354"/>
        <v>8.0761489634798131</v>
      </c>
      <c r="AO341" s="7">
        <f t="shared" si="355"/>
        <v>1.1758251087181223E-3</v>
      </c>
      <c r="AP341" s="7">
        <f t="shared" si="356"/>
        <v>1.4812295171887869E-3</v>
      </c>
      <c r="AQ341" s="7">
        <f t="shared" si="357"/>
        <v>1.3436620651669084E-3</v>
      </c>
      <c r="AR341" s="1">
        <f t="shared" si="363"/>
        <v>453508.64179989859</v>
      </c>
      <c r="AS341" s="1">
        <f t="shared" si="361"/>
        <v>206348.59244475598</v>
      </c>
      <c r="AT341" s="1">
        <f t="shared" si="362"/>
        <v>70068.946768987837</v>
      </c>
      <c r="AU341" s="1">
        <f t="shared" si="318"/>
        <v>90701.728359979723</v>
      </c>
      <c r="AV341" s="1">
        <f t="shared" si="319"/>
        <v>41269.718488951199</v>
      </c>
      <c r="AW341" s="1">
        <f t="shared" si="320"/>
        <v>14013.789353797569</v>
      </c>
      <c r="AX341">
        <v>0.2</v>
      </c>
      <c r="AY341">
        <v>0.2</v>
      </c>
      <c r="AZ341">
        <v>0.2</v>
      </c>
      <c r="BA341">
        <f t="shared" si="364"/>
        <v>0.2</v>
      </c>
      <c r="BB341">
        <f t="shared" si="370"/>
        <v>4.000000000000001E-3</v>
      </c>
      <c r="BC341">
        <f t="shared" si="365"/>
        <v>4.000000000000001E-3</v>
      </c>
      <c r="BD341">
        <f t="shared" si="366"/>
        <v>4.000000000000001E-3</v>
      </c>
      <c r="BE341">
        <f t="shared" si="367"/>
        <v>1814.0345671995947</v>
      </c>
      <c r="BF341">
        <f t="shared" si="368"/>
        <v>825.39436977902415</v>
      </c>
      <c r="BG341">
        <f t="shared" si="369"/>
        <v>280.27578707595143</v>
      </c>
      <c r="BH341">
        <f t="shared" si="371"/>
        <v>10481.489404274331</v>
      </c>
      <c r="BI341">
        <f t="shared" si="372"/>
        <v>867.35956105546245</v>
      </c>
      <c r="BJ341">
        <f t="shared" si="373"/>
        <v>32.556281754181605</v>
      </c>
      <c r="BK341" s="7">
        <f t="shared" si="374"/>
        <v>3.1642753082979674E-2</v>
      </c>
      <c r="BL341" s="8">
        <f>BL$3*temperature!$I451+BL$4*temperature!$I451^2</f>
        <v>-124.67595629501041</v>
      </c>
      <c r="BM341" s="8">
        <f>BM$3*temperature!$I451+BM$4*temperature!$I451^2</f>
        <v>-98.805350571295165</v>
      </c>
      <c r="BN341" s="8">
        <f>BN$3*temperature!$I451+BN$4*temperature!$I451^2</f>
        <v>-79.068820315970626</v>
      </c>
      <c r="BO341" s="8"/>
      <c r="BP341" s="8"/>
      <c r="BQ341" s="8"/>
    </row>
    <row r="342" spans="1:69" x14ac:dyDescent="0.3">
      <c r="A342">
        <f t="shared" si="321"/>
        <v>2296</v>
      </c>
      <c r="B342" s="4">
        <f t="shared" si="322"/>
        <v>1165.4057614910998</v>
      </c>
      <c r="C342" s="4">
        <f t="shared" si="323"/>
        <v>2964.1703414557287</v>
      </c>
      <c r="D342" s="4">
        <f t="shared" si="324"/>
        <v>4369.9576489632809</v>
      </c>
      <c r="E342" s="11">
        <f t="shared" si="325"/>
        <v>1.7481515704734353E-9</v>
      </c>
      <c r="F342" s="11">
        <f t="shared" si="326"/>
        <v>3.443975816976486E-9</v>
      </c>
      <c r="G342" s="11">
        <f t="shared" si="327"/>
        <v>7.0307541207733676E-9</v>
      </c>
      <c r="H342" s="4">
        <f t="shared" si="328"/>
        <v>454187.12483095605</v>
      </c>
      <c r="I342" s="4">
        <f t="shared" si="329"/>
        <v>206737.45212553252</v>
      </c>
      <c r="J342" s="4">
        <f t="shared" si="330"/>
        <v>70188.732427145107</v>
      </c>
      <c r="K342" s="4">
        <f t="shared" si="331"/>
        <v>389724.45463959093</v>
      </c>
      <c r="L342" s="4">
        <f t="shared" si="332"/>
        <v>69745.469494172881</v>
      </c>
      <c r="M342" s="4">
        <f t="shared" si="333"/>
        <v>16061.650493065197</v>
      </c>
      <c r="N342" s="11">
        <f t="shared" si="334"/>
        <v>1.4960734471933801E-3</v>
      </c>
      <c r="O342" s="11">
        <f t="shared" si="335"/>
        <v>1.8844759936120781E-3</v>
      </c>
      <c r="P342" s="11">
        <f t="shared" si="336"/>
        <v>1.7095328273233346E-3</v>
      </c>
      <c r="Q342" s="4">
        <f t="shared" si="337"/>
        <v>2916.7047379706155</v>
      </c>
      <c r="R342" s="4">
        <f t="shared" si="338"/>
        <v>3723.4366468638741</v>
      </c>
      <c r="S342" s="4">
        <f t="shared" si="339"/>
        <v>2804.8825734542515</v>
      </c>
      <c r="T342" s="4">
        <f t="shared" si="340"/>
        <v>6.4218129015792424</v>
      </c>
      <c r="U342" s="4">
        <f t="shared" si="341"/>
        <v>18.010460168595749</v>
      </c>
      <c r="V342" s="4">
        <f t="shared" si="342"/>
        <v>39.962006385649993</v>
      </c>
      <c r="W342" s="11">
        <f t="shared" si="343"/>
        <v>-1.0734613539272964E-2</v>
      </c>
      <c r="X342" s="11">
        <f t="shared" si="344"/>
        <v>-1.217998157191269E-2</v>
      </c>
      <c r="Y342" s="11">
        <f t="shared" si="345"/>
        <v>-9.7425357312937999E-3</v>
      </c>
      <c r="Z342" s="4">
        <f t="shared" si="358"/>
        <v>1707.7666760183945</v>
      </c>
      <c r="AA342" s="4">
        <f t="shared" si="359"/>
        <v>9420.9544489428881</v>
      </c>
      <c r="AB342" s="4">
        <f t="shared" si="360"/>
        <v>86234.462989032909</v>
      </c>
      <c r="AC342" s="12">
        <f t="shared" si="346"/>
        <v>0.72511709863225993</v>
      </c>
      <c r="AD342" s="12">
        <f t="shared" si="347"/>
        <v>3.1300870802248881</v>
      </c>
      <c r="AE342" s="12">
        <f t="shared" si="348"/>
        <v>38.121161674240724</v>
      </c>
      <c r="AF342" s="11">
        <f t="shared" si="349"/>
        <v>-4.0504037456468023E-3</v>
      </c>
      <c r="AG342" s="11">
        <f t="shared" si="350"/>
        <v>2.9673830763510267E-4</v>
      </c>
      <c r="AH342" s="11">
        <f t="shared" si="351"/>
        <v>9.7937136394747881E-3</v>
      </c>
      <c r="AI342" s="1">
        <f t="shared" si="315"/>
        <v>893693.99856906128</v>
      </c>
      <c r="AJ342" s="1">
        <f t="shared" si="316"/>
        <v>405096.90803287737</v>
      </c>
      <c r="AK342" s="1">
        <f t="shared" si="317"/>
        <v>137791.73220137283</v>
      </c>
      <c r="AL342" s="10">
        <f t="shared" si="352"/>
        <v>103.64682034114625</v>
      </c>
      <c r="AM342" s="10">
        <f t="shared" si="353"/>
        <v>26.189397627699048</v>
      </c>
      <c r="AN342" s="10">
        <f t="shared" si="354"/>
        <v>8.0868920623247309</v>
      </c>
      <c r="AO342" s="7">
        <f t="shared" si="355"/>
        <v>1.1640668576309411E-3</v>
      </c>
      <c r="AP342" s="7">
        <f t="shared" si="356"/>
        <v>1.466417222016899E-3</v>
      </c>
      <c r="AQ342" s="7">
        <f t="shared" si="357"/>
        <v>1.3302254445152393E-3</v>
      </c>
      <c r="AR342" s="1">
        <f t="shared" si="363"/>
        <v>454187.12483095605</v>
      </c>
      <c r="AS342" s="1">
        <f t="shared" si="361"/>
        <v>206737.45212553252</v>
      </c>
      <c r="AT342" s="1">
        <f t="shared" si="362"/>
        <v>70188.732427145107</v>
      </c>
      <c r="AU342" s="1">
        <f t="shared" si="318"/>
        <v>90837.424966191218</v>
      </c>
      <c r="AV342" s="1">
        <f t="shared" si="319"/>
        <v>41347.490425106509</v>
      </c>
      <c r="AW342" s="1">
        <f t="shared" si="320"/>
        <v>14037.746485429023</v>
      </c>
      <c r="AX342">
        <v>0.2</v>
      </c>
      <c r="AY342">
        <v>0.2</v>
      </c>
      <c r="AZ342">
        <v>0.2</v>
      </c>
      <c r="BA342">
        <f t="shared" si="364"/>
        <v>0.19999999999999998</v>
      </c>
      <c r="BB342">
        <f t="shared" si="370"/>
        <v>4.000000000000001E-3</v>
      </c>
      <c r="BC342">
        <f t="shared" si="365"/>
        <v>4.000000000000001E-3</v>
      </c>
      <c r="BD342">
        <f t="shared" si="366"/>
        <v>4.000000000000001E-3</v>
      </c>
      <c r="BE342">
        <f t="shared" si="367"/>
        <v>1816.7484993238247</v>
      </c>
      <c r="BF342">
        <f t="shared" si="368"/>
        <v>826.94980850213028</v>
      </c>
      <c r="BG342">
        <f t="shared" si="369"/>
        <v>280.75492970858051</v>
      </c>
      <c r="BH342">
        <f t="shared" si="371"/>
        <v>10638.154057201291</v>
      </c>
      <c r="BI342">
        <f t="shared" si="372"/>
        <v>877.77710101859282</v>
      </c>
      <c r="BJ342">
        <f t="shared" si="373"/>
        <v>32.557161020911813</v>
      </c>
      <c r="BK342" s="7">
        <f t="shared" si="374"/>
        <v>3.1626362644168821E-2</v>
      </c>
      <c r="BL342" s="8">
        <f>BL$3*temperature!$I452+BL$4*temperature!$I452^2</f>
        <v>-125.27810357778952</v>
      </c>
      <c r="BM342" s="8">
        <f>BM$3*temperature!$I452+BM$4*temperature!$I452^2</f>
        <v>-99.263580754107153</v>
      </c>
      <c r="BN342" s="8">
        <f>BN$3*temperature!$I452+BN$4*temperature!$I452^2</f>
        <v>-79.41978496797509</v>
      </c>
      <c r="BO342" s="8"/>
      <c r="BP342" s="8"/>
      <c r="BQ342" s="8"/>
    </row>
    <row r="343" spans="1:69" x14ac:dyDescent="0.3">
      <c r="A343">
        <f t="shared" si="321"/>
        <v>2297</v>
      </c>
      <c r="B343" s="4">
        <f t="shared" si="322"/>
        <v>1165.4057634265405</v>
      </c>
      <c r="C343" s="4">
        <f t="shared" si="323"/>
        <v>2964.1703511538331</v>
      </c>
      <c r="D343" s="4">
        <f t="shared" si="324"/>
        <v>4369.9576781511742</v>
      </c>
      <c r="E343" s="11">
        <f t="shared" si="325"/>
        <v>1.6607439919497635E-9</v>
      </c>
      <c r="F343" s="11">
        <f t="shared" si="326"/>
        <v>3.2717770261276618E-9</v>
      </c>
      <c r="G343" s="11">
        <f t="shared" si="327"/>
        <v>6.6792164147346991E-9</v>
      </c>
      <c r="H343" s="4">
        <f t="shared" si="328"/>
        <v>454859.83043212822</v>
      </c>
      <c r="I343" s="4">
        <f t="shared" si="329"/>
        <v>207123.15043583134</v>
      </c>
      <c r="J343" s="4">
        <f t="shared" si="330"/>
        <v>70307.52343886708</v>
      </c>
      <c r="K343" s="4">
        <f t="shared" si="331"/>
        <v>390301.68264720408</v>
      </c>
      <c r="L343" s="4">
        <f t="shared" si="332"/>
        <v>69875.589422587203</v>
      </c>
      <c r="M343" s="4">
        <f t="shared" si="333"/>
        <v>16088.833946925668</v>
      </c>
      <c r="N343" s="11">
        <f t="shared" si="334"/>
        <v>1.4811182637921583E-3</v>
      </c>
      <c r="O343" s="11">
        <f t="shared" si="335"/>
        <v>1.8656398667613594E-3</v>
      </c>
      <c r="P343" s="11">
        <f t="shared" si="336"/>
        <v>1.6924446134727322E-3</v>
      </c>
      <c r="Q343" s="4">
        <f t="shared" si="337"/>
        <v>2889.6686558910378</v>
      </c>
      <c r="R343" s="4">
        <f t="shared" si="338"/>
        <v>3684.9472516662454</v>
      </c>
      <c r="S343" s="4">
        <f t="shared" si="339"/>
        <v>2782.2567828732167</v>
      </c>
      <c r="T343" s="4">
        <f t="shared" si="340"/>
        <v>6.3528772218592717</v>
      </c>
      <c r="U343" s="4">
        <f t="shared" si="341"/>
        <v>17.791093095640587</v>
      </c>
      <c r="V343" s="4">
        <f t="shared" si="342"/>
        <v>39.572675110543607</v>
      </c>
      <c r="W343" s="11">
        <f t="shared" si="343"/>
        <v>-1.0734613539272964E-2</v>
      </c>
      <c r="X343" s="11">
        <f t="shared" si="344"/>
        <v>-1.217998157191269E-2</v>
      </c>
      <c r="Y343" s="11">
        <f t="shared" si="345"/>
        <v>-9.7425357312937999E-3</v>
      </c>
      <c r="Z343" s="4">
        <f t="shared" si="358"/>
        <v>1685.1088525830783</v>
      </c>
      <c r="AA343" s="4">
        <f t="shared" si="359"/>
        <v>9326.5114661466905</v>
      </c>
      <c r="AB343" s="4">
        <f t="shared" si="360"/>
        <v>86378.062906076884</v>
      </c>
      <c r="AC343" s="12">
        <f t="shared" si="346"/>
        <v>0.72218008161992731</v>
      </c>
      <c r="AD343" s="12">
        <f t="shared" si="347"/>
        <v>3.1310158969678246</v>
      </c>
      <c r="AE343" s="12">
        <f t="shared" si="348"/>
        <v>38.494509415282359</v>
      </c>
      <c r="AF343" s="11">
        <f t="shared" si="349"/>
        <v>-4.0504037456468023E-3</v>
      </c>
      <c r="AG343" s="11">
        <f t="shared" si="350"/>
        <v>2.9673830763510267E-4</v>
      </c>
      <c r="AH343" s="11">
        <f t="shared" si="351"/>
        <v>9.7937136394747881E-3</v>
      </c>
      <c r="AI343" s="1">
        <f t="shared" si="315"/>
        <v>895162.0236783463</v>
      </c>
      <c r="AJ343" s="1">
        <f t="shared" si="316"/>
        <v>405934.70765469613</v>
      </c>
      <c r="AK343" s="1">
        <f t="shared" si="317"/>
        <v>138050.30546666458</v>
      </c>
      <c r="AL343" s="10">
        <f t="shared" si="352"/>
        <v>103.76626565131961</v>
      </c>
      <c r="AM343" s="10">
        <f t="shared" si="353"/>
        <v>26.227418165577401</v>
      </c>
      <c r="AN343" s="10">
        <f t="shared" si="354"/>
        <v>8.0975418780171999</v>
      </c>
      <c r="AO343" s="7">
        <f t="shared" si="355"/>
        <v>1.1524261890546318E-3</v>
      </c>
      <c r="AP343" s="7">
        <f t="shared" si="356"/>
        <v>1.45175304979673E-3</v>
      </c>
      <c r="AQ343" s="7">
        <f t="shared" si="357"/>
        <v>1.3169231900700868E-3</v>
      </c>
      <c r="AR343" s="1">
        <f t="shared" si="363"/>
        <v>454859.83043212822</v>
      </c>
      <c r="AS343" s="1">
        <f t="shared" si="361"/>
        <v>207123.15043583134</v>
      </c>
      <c r="AT343" s="1">
        <f t="shared" si="362"/>
        <v>70307.52343886708</v>
      </c>
      <c r="AU343" s="1">
        <f t="shared" si="318"/>
        <v>90971.966086425644</v>
      </c>
      <c r="AV343" s="1">
        <f t="shared" si="319"/>
        <v>41424.630087166268</v>
      </c>
      <c r="AW343" s="1">
        <f t="shared" si="320"/>
        <v>14061.504687773417</v>
      </c>
      <c r="AX343">
        <v>0.2</v>
      </c>
      <c r="AY343">
        <v>0.2</v>
      </c>
      <c r="AZ343">
        <v>0.2</v>
      </c>
      <c r="BA343">
        <f t="shared" si="364"/>
        <v>0.2</v>
      </c>
      <c r="BB343">
        <f t="shared" si="370"/>
        <v>4.000000000000001E-3</v>
      </c>
      <c r="BC343">
        <f t="shared" si="365"/>
        <v>4.000000000000001E-3</v>
      </c>
      <c r="BD343">
        <f t="shared" si="366"/>
        <v>4.000000000000001E-3</v>
      </c>
      <c r="BE343">
        <f t="shared" si="367"/>
        <v>1819.4393217285133</v>
      </c>
      <c r="BF343">
        <f t="shared" si="368"/>
        <v>828.49260174332551</v>
      </c>
      <c r="BG343">
        <f t="shared" si="369"/>
        <v>281.23009375546837</v>
      </c>
      <c r="BH343">
        <f t="shared" si="371"/>
        <v>10797.161969326324</v>
      </c>
      <c r="BI343">
        <f t="shared" si="372"/>
        <v>888.31993050197013</v>
      </c>
      <c r="BJ343">
        <f t="shared" si="373"/>
        <v>32.558045908168104</v>
      </c>
      <c r="BK343" s="7">
        <f t="shared" si="374"/>
        <v>3.161013537990584E-2</v>
      </c>
      <c r="BL343" s="8">
        <f>BL$3*temperature!$I453+BL$4*temperature!$I453^2</f>
        <v>-125.87960026350612</v>
      </c>
      <c r="BM343" s="8">
        <f>BM$3*temperature!$I453+BM$4*temperature!$I453^2</f>
        <v>-99.721284631091947</v>
      </c>
      <c r="BN343" s="8">
        <f>BN$3*temperature!$I453+BN$4*temperature!$I453^2</f>
        <v>-79.770319562355112</v>
      </c>
      <c r="BO343" s="8"/>
      <c r="BP343" s="8"/>
      <c r="BQ343" s="8"/>
    </row>
    <row r="344" spans="1:69" x14ac:dyDescent="0.3">
      <c r="A344">
        <f t="shared" si="321"/>
        <v>2298</v>
      </c>
      <c r="B344" s="4">
        <f t="shared" si="322"/>
        <v>1165.4057652652091</v>
      </c>
      <c r="C344" s="4">
        <f t="shared" si="323"/>
        <v>2964.1703603670321</v>
      </c>
      <c r="D344" s="4">
        <f t="shared" si="324"/>
        <v>4369.9577058796731</v>
      </c>
      <c r="E344" s="11">
        <f t="shared" si="325"/>
        <v>1.5777067923522753E-9</v>
      </c>
      <c r="F344" s="11">
        <f t="shared" si="326"/>
        <v>3.1081881748212786E-9</v>
      </c>
      <c r="G344" s="11">
        <f t="shared" si="327"/>
        <v>6.3452555939979637E-9</v>
      </c>
      <c r="H344" s="4">
        <f t="shared" si="328"/>
        <v>455526.7978179605</v>
      </c>
      <c r="I344" s="4">
        <f t="shared" si="329"/>
        <v>207505.70586993318</v>
      </c>
      <c r="J344" s="4">
        <f t="shared" si="330"/>
        <v>70425.32605001214</v>
      </c>
      <c r="K344" s="4">
        <f t="shared" si="331"/>
        <v>390873.98689356679</v>
      </c>
      <c r="L344" s="4">
        <f t="shared" si="332"/>
        <v>70004.649072949789</v>
      </c>
      <c r="M344" s="4">
        <f t="shared" si="333"/>
        <v>16115.791224994364</v>
      </c>
      <c r="N344" s="11">
        <f t="shared" si="334"/>
        <v>1.4663125264566812E-3</v>
      </c>
      <c r="O344" s="11">
        <f t="shared" si="335"/>
        <v>1.8469919385162292E-3</v>
      </c>
      <c r="P344" s="11">
        <f t="shared" si="336"/>
        <v>1.6755271486810219E-3</v>
      </c>
      <c r="Q344" s="4">
        <f t="shared" si="337"/>
        <v>2862.8408572310336</v>
      </c>
      <c r="R344" s="4">
        <f t="shared" si="338"/>
        <v>3646.7878434688628</v>
      </c>
      <c r="S344" s="4">
        <f t="shared" si="339"/>
        <v>2759.7668938036536</v>
      </c>
      <c r="T344" s="4">
        <f t="shared" si="340"/>
        <v>6.2846815400201628</v>
      </c>
      <c r="U344" s="4">
        <f t="shared" si="341"/>
        <v>17.5743979095915</v>
      </c>
      <c r="V344" s="4">
        <f t="shared" si="342"/>
        <v>39.187136909296257</v>
      </c>
      <c r="W344" s="11">
        <f t="shared" si="343"/>
        <v>-1.0734613539272964E-2</v>
      </c>
      <c r="X344" s="11">
        <f t="shared" si="344"/>
        <v>-1.217998157191269E-2</v>
      </c>
      <c r="Y344" s="11">
        <f t="shared" si="345"/>
        <v>-9.7425357312937999E-3</v>
      </c>
      <c r="Z344" s="4">
        <f t="shared" si="358"/>
        <v>1662.7268124515842</v>
      </c>
      <c r="AA344" s="4">
        <f t="shared" si="359"/>
        <v>9232.841664630163</v>
      </c>
      <c r="AB344" s="4">
        <f t="shared" si="360"/>
        <v>86520.425937575288</v>
      </c>
      <c r="AC344" s="12">
        <f t="shared" si="346"/>
        <v>0.71925496071230244</v>
      </c>
      <c r="AD344" s="12">
        <f t="shared" si="347"/>
        <v>3.1319449893262692</v>
      </c>
      <c r="AE344" s="12">
        <f t="shared" si="348"/>
        <v>38.871513617187702</v>
      </c>
      <c r="AF344" s="11">
        <f t="shared" si="349"/>
        <v>-4.0504037456468023E-3</v>
      </c>
      <c r="AG344" s="11">
        <f t="shared" si="350"/>
        <v>2.9673830763510267E-4</v>
      </c>
      <c r="AH344" s="11">
        <f t="shared" si="351"/>
        <v>9.7937136394747881E-3</v>
      </c>
      <c r="AI344" s="1">
        <f t="shared" si="315"/>
        <v>896617.78739693738</v>
      </c>
      <c r="AJ344" s="1">
        <f t="shared" si="316"/>
        <v>406765.8669763928</v>
      </c>
      <c r="AK344" s="1">
        <f t="shared" si="317"/>
        <v>138306.77960777155</v>
      </c>
      <c r="AL344" s="10">
        <f t="shared" si="352"/>
        <v>103.88465278377582</v>
      </c>
      <c r="AM344" s="10">
        <f t="shared" si="353"/>
        <v>26.265113142544472</v>
      </c>
      <c r="AN344" s="10">
        <f t="shared" si="354"/>
        <v>8.1080990802921065</v>
      </c>
      <c r="AO344" s="7">
        <f t="shared" si="355"/>
        <v>1.1409019271640855E-3</v>
      </c>
      <c r="AP344" s="7">
        <f t="shared" si="356"/>
        <v>1.4372355192987627E-3</v>
      </c>
      <c r="AQ344" s="7">
        <f t="shared" si="357"/>
        <v>1.303753958169386E-3</v>
      </c>
      <c r="AR344" s="1">
        <f t="shared" si="363"/>
        <v>455526.7978179605</v>
      </c>
      <c r="AS344" s="1">
        <f t="shared" si="361"/>
        <v>207505.70586993318</v>
      </c>
      <c r="AT344" s="1">
        <f t="shared" si="362"/>
        <v>70425.32605001214</v>
      </c>
      <c r="AU344" s="1">
        <f t="shared" si="318"/>
        <v>91105.359563592108</v>
      </c>
      <c r="AV344" s="1">
        <f t="shared" si="319"/>
        <v>41501.141173986638</v>
      </c>
      <c r="AW344" s="1">
        <f t="shared" si="320"/>
        <v>14085.065210002429</v>
      </c>
      <c r="AX344">
        <v>0.2</v>
      </c>
      <c r="AY344">
        <v>0.2</v>
      </c>
      <c r="AZ344">
        <v>0.2</v>
      </c>
      <c r="BA344">
        <f t="shared" si="364"/>
        <v>0.2</v>
      </c>
      <c r="BB344">
        <f t="shared" si="370"/>
        <v>4.000000000000001E-3</v>
      </c>
      <c r="BC344">
        <f t="shared" si="365"/>
        <v>4.000000000000001E-3</v>
      </c>
      <c r="BD344">
        <f t="shared" si="366"/>
        <v>4.000000000000001E-3</v>
      </c>
      <c r="BE344">
        <f t="shared" si="367"/>
        <v>1822.1071912718423</v>
      </c>
      <c r="BF344">
        <f t="shared" si="368"/>
        <v>830.02282347973289</v>
      </c>
      <c r="BG344">
        <f t="shared" si="369"/>
        <v>281.70130420004864</v>
      </c>
      <c r="BH344">
        <f t="shared" si="371"/>
        <v>10958.548197014168</v>
      </c>
      <c r="BI344">
        <f t="shared" si="372"/>
        <v>898.9895566599439</v>
      </c>
      <c r="BJ344">
        <f t="shared" si="373"/>
        <v>32.558936360680526</v>
      </c>
      <c r="BK344" s="7">
        <f t="shared" si="374"/>
        <v>3.1594069672766761E-2</v>
      </c>
      <c r="BL344" s="8">
        <f>BL$3*temperature!$I454+BL$4*temperature!$I454^2</f>
        <v>-126.48044569853357</v>
      </c>
      <c r="BM344" s="8">
        <f>BM$3*temperature!$I454+BM$4*temperature!$I454^2</f>
        <v>-100.17846202262199</v>
      </c>
      <c r="BN344" s="8">
        <f>BN$3*temperature!$I454+BN$4*temperature!$I454^2</f>
        <v>-80.120424236002464</v>
      </c>
      <c r="BO344" s="8"/>
      <c r="BP344" s="8"/>
      <c r="BQ344" s="8"/>
    </row>
    <row r="345" spans="1:69" x14ac:dyDescent="0.3">
      <c r="A345">
        <f t="shared" si="321"/>
        <v>2299</v>
      </c>
      <c r="B345" s="4">
        <f t="shared" si="322"/>
        <v>1165.4057670119444</v>
      </c>
      <c r="C345" s="4">
        <f t="shared" si="323"/>
        <v>2964.1703691195712</v>
      </c>
      <c r="D345" s="4">
        <f t="shared" si="324"/>
        <v>4369.9577322217465</v>
      </c>
      <c r="E345" s="11">
        <f t="shared" si="325"/>
        <v>1.4988214527346614E-9</v>
      </c>
      <c r="F345" s="11">
        <f t="shared" si="326"/>
        <v>2.9527787660802143E-9</v>
      </c>
      <c r="G345" s="11">
        <f t="shared" si="327"/>
        <v>6.0279928142980655E-9</v>
      </c>
      <c r="H345" s="4">
        <f t="shared" si="328"/>
        <v>456188.06613817869</v>
      </c>
      <c r="I345" s="4">
        <f t="shared" si="329"/>
        <v>207885.13696057003</v>
      </c>
      <c r="J345" s="4">
        <f t="shared" si="330"/>
        <v>70542.146507990896</v>
      </c>
      <c r="K345" s="4">
        <f t="shared" si="331"/>
        <v>391441.40097043401</v>
      </c>
      <c r="L345" s="4">
        <f t="shared" si="332"/>
        <v>70132.654697009479</v>
      </c>
      <c r="M345" s="4">
        <f t="shared" si="333"/>
        <v>16142.523756660295</v>
      </c>
      <c r="N345" s="11">
        <f t="shared" si="334"/>
        <v>1.4516547426874915E-3</v>
      </c>
      <c r="O345" s="11">
        <f t="shared" si="335"/>
        <v>1.8285303298399835E-3</v>
      </c>
      <c r="P345" s="11">
        <f t="shared" si="336"/>
        <v>1.6587787278152799E-3</v>
      </c>
      <c r="Q345" s="4">
        <f t="shared" si="337"/>
        <v>2836.2206162496273</v>
      </c>
      <c r="R345" s="4">
        <f t="shared" si="338"/>
        <v>3608.9570882630151</v>
      </c>
      <c r="S345" s="4">
        <f t="shared" si="339"/>
        <v>2737.4130255537357</v>
      </c>
      <c r="T345" s="4">
        <f t="shared" si="340"/>
        <v>6.2172179124706437</v>
      </c>
      <c r="U345" s="4">
        <f t="shared" si="341"/>
        <v>17.360342066915216</v>
      </c>
      <c r="V345" s="4">
        <f t="shared" si="342"/>
        <v>38.805354827750335</v>
      </c>
      <c r="W345" s="11">
        <f t="shared" si="343"/>
        <v>-1.0734613539272964E-2</v>
      </c>
      <c r="X345" s="11">
        <f t="shared" si="344"/>
        <v>-1.217998157191269E-2</v>
      </c>
      <c r="Y345" s="11">
        <f t="shared" si="345"/>
        <v>-9.7425357312937999E-3</v>
      </c>
      <c r="Z345" s="4">
        <f t="shared" si="358"/>
        <v>1640.6178010863923</v>
      </c>
      <c r="AA345" s="4">
        <f t="shared" si="359"/>
        <v>9139.9424972928264</v>
      </c>
      <c r="AB345" s="4">
        <f t="shared" si="360"/>
        <v>86661.559932640681</v>
      </c>
      <c r="AC345" s="12">
        <f t="shared" si="346"/>
        <v>0.71634168772535833</v>
      </c>
      <c r="AD345" s="12">
        <f t="shared" si="347"/>
        <v>3.1328743573820081</v>
      </c>
      <c r="AE345" s="12">
        <f t="shared" si="348"/>
        <v>39.252210090287385</v>
      </c>
      <c r="AF345" s="11">
        <f t="shared" si="349"/>
        <v>-4.0504037456468023E-3</v>
      </c>
      <c r="AG345" s="11">
        <f t="shared" si="350"/>
        <v>2.9673830763510267E-4</v>
      </c>
      <c r="AH345" s="11">
        <f t="shared" si="351"/>
        <v>9.7937136394747881E-3</v>
      </c>
      <c r="AI345" s="1">
        <f t="shared" si="315"/>
        <v>898061.36822083581</v>
      </c>
      <c r="AJ345" s="1">
        <f t="shared" si="316"/>
        <v>407590.42145274021</v>
      </c>
      <c r="AK345" s="1">
        <f t="shared" si="317"/>
        <v>138561.16685699683</v>
      </c>
      <c r="AL345" s="10">
        <f t="shared" si="352"/>
        <v>104.00198976233396</v>
      </c>
      <c r="AM345" s="10">
        <f t="shared" si="353"/>
        <v>26.302484804536068</v>
      </c>
      <c r="AN345" s="10">
        <f t="shared" si="354"/>
        <v>8.1185643368985758</v>
      </c>
      <c r="AO345" s="7">
        <f t="shared" si="355"/>
        <v>1.1294929078924446E-3</v>
      </c>
      <c r="AP345" s="7">
        <f t="shared" si="356"/>
        <v>1.4228631641057751E-3</v>
      </c>
      <c r="AQ345" s="7">
        <f t="shared" si="357"/>
        <v>1.2907164185876922E-3</v>
      </c>
      <c r="AR345" s="1">
        <f t="shared" si="363"/>
        <v>456188.06613817869</v>
      </c>
      <c r="AS345" s="1">
        <f t="shared" si="361"/>
        <v>207885.13696057003</v>
      </c>
      <c r="AT345" s="1">
        <f t="shared" si="362"/>
        <v>70542.146507990896</v>
      </c>
      <c r="AU345" s="1">
        <f t="shared" si="318"/>
        <v>91237.613227635738</v>
      </c>
      <c r="AV345" s="1">
        <f t="shared" si="319"/>
        <v>41577.027392114011</v>
      </c>
      <c r="AW345" s="1">
        <f t="shared" si="320"/>
        <v>14108.42930159818</v>
      </c>
      <c r="AX345">
        <v>0.2</v>
      </c>
      <c r="AY345">
        <v>0.2</v>
      </c>
      <c r="AZ345">
        <v>0.2</v>
      </c>
      <c r="BA345">
        <f t="shared" si="364"/>
        <v>0.2</v>
      </c>
      <c r="BB345">
        <f t="shared" si="370"/>
        <v>4.000000000000001E-3</v>
      </c>
      <c r="BC345">
        <f t="shared" si="365"/>
        <v>4.000000000000001E-3</v>
      </c>
      <c r="BD345">
        <f t="shared" si="366"/>
        <v>4.000000000000001E-3</v>
      </c>
      <c r="BE345">
        <f t="shared" si="367"/>
        <v>1824.7522645527151</v>
      </c>
      <c r="BF345">
        <f t="shared" si="368"/>
        <v>831.54054784228038</v>
      </c>
      <c r="BG345">
        <f t="shared" si="369"/>
        <v>282.16858603196363</v>
      </c>
      <c r="BH345">
        <f t="shared" si="371"/>
        <v>11122.348321128735</v>
      </c>
      <c r="BI345">
        <f t="shared" si="372"/>
        <v>909.78750477760173</v>
      </c>
      <c r="BJ345">
        <f t="shared" si="373"/>
        <v>32.559832323729744</v>
      </c>
      <c r="BK345" s="7">
        <f t="shared" si="374"/>
        <v>3.1578163921226449E-2</v>
      </c>
      <c r="BL345" s="8">
        <f>BL$3*temperature!$I455+BL$4*temperature!$I455^2</f>
        <v>-127.08063928381901</v>
      </c>
      <c r="BM345" s="8">
        <f>BM$3*temperature!$I455+BM$4*temperature!$I455^2</f>
        <v>-100.63511278672118</v>
      </c>
      <c r="BN345" s="8">
        <f>BN$3*temperature!$I455+BN$4*temperature!$I455^2</f>
        <v>-80.470099151296267</v>
      </c>
      <c r="BO345" s="8"/>
      <c r="BP345" s="8"/>
      <c r="BQ345" s="8"/>
    </row>
    <row r="346" spans="1:69" x14ac:dyDescent="0.3">
      <c r="A346">
        <f t="shared" si="321"/>
        <v>2300</v>
      </c>
      <c r="B346" s="4">
        <f t="shared" si="322"/>
        <v>1165.4057686713427</v>
      </c>
      <c r="C346" s="4">
        <f t="shared" si="323"/>
        <v>2964.1703774344837</v>
      </c>
      <c r="D346" s="4">
        <f t="shared" si="324"/>
        <v>4369.9577572467169</v>
      </c>
      <c r="E346" s="11">
        <f t="shared" si="325"/>
        <v>1.4238803800979283E-9</v>
      </c>
      <c r="F346" s="11">
        <f t="shared" si="326"/>
        <v>2.8051398277762035E-9</v>
      </c>
      <c r="G346" s="11">
        <f t="shared" si="327"/>
        <v>5.7265931735831616E-9</v>
      </c>
      <c r="H346" s="4">
        <f t="shared" si="328"/>
        <v>456843.67447298567</v>
      </c>
      <c r="I346" s="4">
        <f t="shared" si="329"/>
        <v>208261.46227512244</v>
      </c>
      <c r="J346" s="4">
        <f t="shared" si="330"/>
        <v>70657.991060741246</v>
      </c>
      <c r="K346" s="4">
        <f t="shared" si="331"/>
        <v>392003.95840997476</v>
      </c>
      <c r="L346" s="4">
        <f t="shared" si="332"/>
        <v>70259.612558227716</v>
      </c>
      <c r="M346" s="4">
        <f t="shared" si="333"/>
        <v>16169.032971444367</v>
      </c>
      <c r="N346" s="11">
        <f t="shared" si="334"/>
        <v>1.4371434348694478E-3</v>
      </c>
      <c r="O346" s="11">
        <f t="shared" si="335"/>
        <v>1.8102531804440325E-3</v>
      </c>
      <c r="P346" s="11">
        <f t="shared" si="336"/>
        <v>1.6421976627498669E-3</v>
      </c>
      <c r="Q346" s="4">
        <f t="shared" si="337"/>
        <v>2809.8071889771923</v>
      </c>
      <c r="R346" s="4">
        <f t="shared" si="338"/>
        <v>3571.4536201448273</v>
      </c>
      <c r="S346" s="4">
        <f t="shared" si="339"/>
        <v>2715.1952738276004</v>
      </c>
      <c r="T346" s="4">
        <f t="shared" si="340"/>
        <v>6.1504784808908264</v>
      </c>
      <c r="U346" s="4">
        <f t="shared" si="341"/>
        <v>17.148893420458087</v>
      </c>
      <c r="V346" s="4">
        <f t="shared" si="342"/>
        <v>38.427292271775443</v>
      </c>
      <c r="W346" s="11">
        <f t="shared" si="343"/>
        <v>-1.0734613539272964E-2</v>
      </c>
      <c r="X346" s="11">
        <f t="shared" si="344"/>
        <v>-1.217998157191269E-2</v>
      </c>
      <c r="Y346" s="11">
        <f t="shared" si="345"/>
        <v>-9.7425357312937999E-3</v>
      </c>
      <c r="Z346" s="4">
        <f t="shared" si="358"/>
        <v>1618.7790762474187</v>
      </c>
      <c r="AA346" s="4">
        <f t="shared" si="359"/>
        <v>9047.8113307348431</v>
      </c>
      <c r="AB346" s="4">
        <f t="shared" si="360"/>
        <v>86801.472740921265</v>
      </c>
      <c r="AC346" s="12">
        <f t="shared" si="346"/>
        <v>0.71344021467023255</v>
      </c>
      <c r="AD346" s="12">
        <f t="shared" si="347"/>
        <v>3.1338040012168511</v>
      </c>
      <c r="AE346" s="12">
        <f t="shared" si="348"/>
        <v>39.636634995628164</v>
      </c>
      <c r="AF346" s="11">
        <f t="shared" si="349"/>
        <v>-4.0504037456468023E-3</v>
      </c>
      <c r="AG346" s="11">
        <f t="shared" si="350"/>
        <v>2.9673830763510267E-4</v>
      </c>
      <c r="AH346" s="11">
        <f t="shared" si="351"/>
        <v>9.7937136394747881E-3</v>
      </c>
      <c r="AI346" s="1">
        <f t="shared" si="315"/>
        <v>899492.84462638793</v>
      </c>
      <c r="AJ346" s="1">
        <f t="shared" si="316"/>
        <v>408408.4066995802</v>
      </c>
      <c r="AK346" s="1">
        <f t="shared" si="317"/>
        <v>138813.47947289533</v>
      </c>
      <c r="AL346" s="10">
        <f t="shared" si="352"/>
        <v>104.11828457707878</v>
      </c>
      <c r="AM346" s="10">
        <f t="shared" si="353"/>
        <v>26.339535392921363</v>
      </c>
      <c r="AN346" s="10">
        <f t="shared" si="354"/>
        <v>8.128938313540722</v>
      </c>
      <c r="AO346" s="7">
        <f t="shared" si="355"/>
        <v>1.1181979788135201E-3</v>
      </c>
      <c r="AP346" s="7">
        <f t="shared" si="356"/>
        <v>1.4086345324647173E-3</v>
      </c>
      <c r="AQ346" s="7">
        <f t="shared" si="357"/>
        <v>1.2778092544018153E-3</v>
      </c>
      <c r="AR346" s="1">
        <f t="shared" si="363"/>
        <v>456843.67447298567</v>
      </c>
      <c r="AS346" s="1">
        <f t="shared" si="361"/>
        <v>208261.46227512244</v>
      </c>
      <c r="AT346" s="1">
        <f t="shared" si="362"/>
        <v>70657.991060741246</v>
      </c>
      <c r="AU346" s="1">
        <f t="shared" si="318"/>
        <v>91368.734894597146</v>
      </c>
      <c r="AV346" s="1">
        <f t="shared" si="319"/>
        <v>41652.292455024493</v>
      </c>
      <c r="AW346" s="1">
        <f t="shared" si="320"/>
        <v>14131.59821214825</v>
      </c>
      <c r="AX346">
        <v>0.2</v>
      </c>
      <c r="AY346">
        <v>0.2</v>
      </c>
      <c r="AZ346">
        <v>0.2</v>
      </c>
      <c r="BA346">
        <f t="shared" si="364"/>
        <v>0.20000000000000004</v>
      </c>
      <c r="BB346">
        <f t="shared" si="370"/>
        <v>4.000000000000001E-3</v>
      </c>
      <c r="BC346">
        <f t="shared" si="365"/>
        <v>4.000000000000001E-3</v>
      </c>
      <c r="BD346">
        <f t="shared" si="366"/>
        <v>4.000000000000001E-3</v>
      </c>
      <c r="BE346">
        <f t="shared" si="367"/>
        <v>1827.374697891943</v>
      </c>
      <c r="BF346">
        <f t="shared" si="368"/>
        <v>833.04584910048993</v>
      </c>
      <c r="BG346">
        <f t="shared" si="369"/>
        <v>282.63196424296507</v>
      </c>
      <c r="BH346">
        <f t="shared" si="371"/>
        <v>11288.598454880459</v>
      </c>
      <c r="BI346">
        <f t="shared" si="372"/>
        <v>920.71531848888787</v>
      </c>
      <c r="BJ346">
        <f t="shared" si="373"/>
        <v>32.560733743141014</v>
      </c>
      <c r="BK346" s="7">
        <f t="shared" si="374"/>
        <v>3.1562416539495625E-2</v>
      </c>
      <c r="BL346" s="8">
        <f>BL$3*temperature!$I456+BL$4*temperature!$I456^2</f>
        <v>-127.68018047292931</v>
      </c>
      <c r="BM346" s="8">
        <f>BM$3*temperature!$I456+BM$4*temperature!$I456^2</f>
        <v>-101.09123681763231</v>
      </c>
      <c r="BN346" s="8">
        <f>BN$3*temperature!$I456+BN$4*temperature!$I456^2</f>
        <v>-80.81934449505313</v>
      </c>
      <c r="BO346" s="8"/>
      <c r="BP346" s="8"/>
      <c r="BQ34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carbondioxide</vt:lpstr>
      <vt:lpstr>temperature</vt:lpstr>
      <vt:lpstr>economy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</cp:lastModifiedBy>
  <dcterms:created xsi:type="dcterms:W3CDTF">2012-08-21T07:25:12Z</dcterms:created>
  <dcterms:modified xsi:type="dcterms:W3CDTF">2019-03-19T09:47:13Z</dcterms:modified>
</cp:coreProperties>
</file>